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11-2019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E146" i="2540" l="1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7" i="2538"/>
  <c r="E166" i="2538"/>
  <c r="E165" i="2538"/>
  <c r="E164" i="2538"/>
  <c r="E163" i="2538"/>
  <c r="E179" i="2537"/>
  <c r="E178" i="2537"/>
  <c r="E177" i="2537"/>
  <c r="E176" i="2537"/>
  <c r="E175" i="2537"/>
  <c r="E174" i="2537"/>
  <c r="D256" i="2541"/>
  <c r="D255" i="2541"/>
  <c r="D254" i="2541"/>
  <c r="D253" i="2541"/>
  <c r="D252" i="2541"/>
  <c r="N156" i="2541" l="1"/>
  <c r="O92" i="2539"/>
  <c r="E118" i="2540" l="1"/>
  <c r="D118" i="2540"/>
  <c r="N8" i="2541" l="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7" i="2541"/>
  <c r="N68" i="2541"/>
  <c r="N69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8" i="2541"/>
  <c r="N99" i="2541"/>
  <c r="N101" i="2541"/>
  <c r="N102" i="2541"/>
  <c r="N103" i="2541"/>
  <c r="N104" i="2541"/>
  <c r="N105" i="2541"/>
  <c r="N106" i="2541"/>
  <c r="N107" i="2541"/>
  <c r="N108" i="2541"/>
  <c r="N109" i="2541"/>
  <c r="N111" i="2541"/>
  <c r="N112" i="2541"/>
  <c r="N113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1" i="2541"/>
  <c r="N132" i="2541"/>
  <c r="N133" i="2541"/>
  <c r="N134" i="2541"/>
  <c r="N135" i="2541"/>
  <c r="N136" i="2541"/>
  <c r="N137" i="2541"/>
  <c r="N140" i="2541"/>
  <c r="N141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D152" i="2537"/>
  <c r="P124" i="2537"/>
  <c r="P125" i="2537"/>
  <c r="P126" i="2537"/>
  <c r="P127" i="2537"/>
  <c r="P128" i="2537"/>
  <c r="P113" i="2537"/>
  <c r="Q113" i="2537"/>
  <c r="P114" i="2537"/>
  <c r="Q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G142" i="2540" s="1"/>
  <c r="D115" i="2540"/>
  <c r="D124" i="2540" s="1"/>
  <c r="E115" i="2540"/>
  <c r="G115" i="2540" s="1"/>
  <c r="D116" i="2540"/>
  <c r="D125" i="2540" s="1"/>
  <c r="E116" i="2540"/>
  <c r="G144" i="2540" s="1"/>
  <c r="D117" i="2540"/>
  <c r="D126" i="2540" s="1"/>
  <c r="E117" i="2540"/>
  <c r="F146" i="2540"/>
  <c r="G146" i="2540"/>
  <c r="E131" i="2536"/>
  <c r="G159" i="2536" s="1"/>
  <c r="E130" i="2536"/>
  <c r="Q101" i="2540"/>
  <c r="P101" i="2540"/>
  <c r="Q100" i="2540"/>
  <c r="P100" i="2540"/>
  <c r="Q99" i="2540"/>
  <c r="Q91" i="2540" s="1"/>
  <c r="E127" i="2540" s="1"/>
  <c r="P99" i="2540"/>
  <c r="P91" i="2540" s="1"/>
  <c r="D127" i="2540" s="1"/>
  <c r="Q90" i="2540"/>
  <c r="P90" i="2540"/>
  <c r="Q89" i="2540"/>
  <c r="P89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E132" i="2536"/>
  <c r="G160" i="2536" s="1"/>
  <c r="D132" i="2536"/>
  <c r="F160" i="2536" s="1"/>
  <c r="D131" i="2536"/>
  <c r="F159" i="2536" s="1"/>
  <c r="D130" i="2536"/>
  <c r="D140" i="2536" s="1"/>
  <c r="E129" i="2536"/>
  <c r="E139" i="2536" s="1"/>
  <c r="D129" i="2536"/>
  <c r="E128" i="2536"/>
  <c r="D128" i="2536"/>
  <c r="F156" i="2536" s="1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G130" i="2539" s="1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E142" i="2538"/>
  <c r="G167" i="2538" s="1"/>
  <c r="D142" i="2538"/>
  <c r="F167" i="2538" s="1"/>
  <c r="E141" i="2538"/>
  <c r="G166" i="2538" s="1"/>
  <c r="D141" i="2538"/>
  <c r="E140" i="2538"/>
  <c r="D140" i="2538"/>
  <c r="E139" i="2538"/>
  <c r="D139" i="2538"/>
  <c r="E138" i="2538"/>
  <c r="D138" i="2538"/>
  <c r="Q126" i="2538"/>
  <c r="P126" i="2538"/>
  <c r="Q125" i="2538"/>
  <c r="P125" i="2538"/>
  <c r="Q119" i="2538"/>
  <c r="P119" i="2538"/>
  <c r="Q118" i="2538"/>
  <c r="P118" i="2538"/>
  <c r="Q117" i="2538"/>
  <c r="P117" i="2538"/>
  <c r="Q116" i="2538"/>
  <c r="P116" i="2538"/>
  <c r="Q115" i="2538"/>
  <c r="P11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R37" i="2538" s="1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R49" i="2538" s="1"/>
  <c r="P50" i="2538"/>
  <c r="Q50" i="2538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P63" i="2538"/>
  <c r="Q63" i="2538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R69" i="2538" s="1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R77" i="2538" s="1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P95" i="2538"/>
  <c r="Q95" i="2538"/>
  <c r="P96" i="2538"/>
  <c r="Q96" i="2538"/>
  <c r="P97" i="2538"/>
  <c r="Q97" i="2538"/>
  <c r="R97" i="2538" s="1"/>
  <c r="P98" i="2538"/>
  <c r="Q98" i="2538"/>
  <c r="P99" i="2538"/>
  <c r="Q99" i="2538"/>
  <c r="P100" i="2538"/>
  <c r="Q100" i="2538"/>
  <c r="P101" i="2538"/>
  <c r="Q101" i="2538"/>
  <c r="R101" i="2538" s="1"/>
  <c r="P102" i="2538"/>
  <c r="Q102" i="2538"/>
  <c r="Q27" i="2538"/>
  <c r="P27" i="2538"/>
  <c r="P29" i="2537"/>
  <c r="D163" i="2537" s="1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D164" i="2537" s="1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D165" i="2537" s="1"/>
  <c r="Q105" i="2537"/>
  <c r="E165" i="2537" s="1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Q180" i="2541" s="1"/>
  <c r="P179" i="2541"/>
  <c r="O179" i="2541"/>
  <c r="P178" i="2541"/>
  <c r="O178" i="2541"/>
  <c r="P177" i="2541"/>
  <c r="O177" i="2541"/>
  <c r="P176" i="2541"/>
  <c r="O176" i="2541"/>
  <c r="Q176" i="2541" s="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4" i="2541"/>
  <c r="N185" i="2541"/>
  <c r="N187" i="2541"/>
  <c r="N188" i="2541"/>
  <c r="N189" i="2541"/>
  <c r="N190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F145" i="2540"/>
  <c r="R64" i="2540" l="1"/>
  <c r="G157" i="2536"/>
  <c r="F129" i="2536"/>
  <c r="R28" i="2539"/>
  <c r="F143" i="2540"/>
  <c r="R54" i="2536"/>
  <c r="R50" i="2536"/>
  <c r="R46" i="2536"/>
  <c r="R92" i="2536"/>
  <c r="R29" i="2536"/>
  <c r="R88" i="2536"/>
  <c r="R76" i="2536"/>
  <c r="R64" i="2536"/>
  <c r="R30" i="2536"/>
  <c r="R75" i="2539"/>
  <c r="R102" i="2538"/>
  <c r="R94" i="2538"/>
  <c r="R86" i="2538"/>
  <c r="R87" i="2537"/>
  <c r="Q123" i="254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9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E158" i="2537"/>
  <c r="D223" i="2541" s="1"/>
  <c r="F252" i="2541" s="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E141" i="2536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5" i="2538"/>
  <c r="R78" i="2538"/>
  <c r="R70" i="2538"/>
  <c r="R62" i="2538"/>
  <c r="R50" i="2538"/>
  <c r="R46" i="2538"/>
  <c r="R42" i="2538"/>
  <c r="R30" i="2538"/>
  <c r="R116" i="2538"/>
  <c r="F140" i="2538"/>
  <c r="R117" i="2538"/>
  <c r="R126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26" i="2541"/>
  <c r="Q122" i="2541"/>
  <c r="Q118" i="2541"/>
  <c r="Q106" i="2541"/>
  <c r="Q102" i="2541"/>
  <c r="Q98" i="2541"/>
  <c r="Q94" i="2541"/>
  <c r="Q90" i="2541"/>
  <c r="Q86" i="2541"/>
  <c r="Q82" i="2541"/>
  <c r="Q78" i="2541"/>
  <c r="Q74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R101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G141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15" i="2537" s="1"/>
  <c r="R109" i="2537"/>
  <c r="R105" i="2537"/>
  <c r="Q179" i="2541"/>
  <c r="Q177" i="2541"/>
  <c r="Q124" i="2541"/>
  <c r="Q117" i="2541"/>
  <c r="Q113" i="2541"/>
  <c r="Q105" i="2541"/>
  <c r="Q65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R88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E151" i="2538" s="1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P103" i="2538"/>
  <c r="D151" i="2538" s="1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6" i="2537" s="1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E163" i="2537"/>
  <c r="R29" i="2537"/>
  <c r="F141" i="2538"/>
  <c r="D150" i="2538"/>
  <c r="F166" i="2538"/>
  <c r="D166" i="2538" s="1"/>
  <c r="G141" i="2538"/>
  <c r="R27" i="2540"/>
  <c r="R41" i="2539"/>
  <c r="R45" i="2539"/>
  <c r="E114" i="2539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E166" i="2537" s="1"/>
  <c r="E149" i="2538"/>
  <c r="G165" i="2538"/>
  <c r="F127" i="2540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99" i="2540"/>
  <c r="R61" i="2540"/>
  <c r="R124" i="2537"/>
  <c r="D126" i="2539"/>
  <c r="G163" i="2538"/>
  <c r="R91" i="2540"/>
  <c r="F131" i="2536"/>
  <c r="Q135" i="2541"/>
  <c r="R93" i="2537"/>
  <c r="E164" i="2537"/>
  <c r="R79" i="2537"/>
  <c r="R60" i="2537"/>
  <c r="R45" i="2537"/>
  <c r="R33" i="2537"/>
  <c r="P81" i="2539"/>
  <c r="P7" i="2539" s="1"/>
  <c r="D146" i="2540"/>
  <c r="Q7" i="2539" l="1"/>
  <c r="R7" i="2539" s="1"/>
  <c r="D143" i="2536"/>
  <c r="C236" i="2541" s="1"/>
  <c r="G166" i="2537"/>
  <c r="F139" i="2536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7" i="2538"/>
  <c r="D174" i="2537"/>
  <c r="P7" i="2537"/>
  <c r="Q147" i="2541"/>
  <c r="R7" i="2536"/>
  <c r="F133" i="2536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<sst xmlns="http://schemas.openxmlformats.org/spreadsheetml/2006/main" count="3547" uniqueCount="453">
  <si>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</si>
  <si>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</si>
  <si>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</si>
  <si>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</si>
  <si>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</si>
  <si>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</si>
  <si>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</si>
  <si>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</si>
  <si>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</si>
  <si>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</si>
  <si>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</si>
  <si>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</si>
  <si>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</si>
  <si>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</si>
  <si>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</si>
  <si>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</si>
  <si>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</si>
  <si>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</si>
  <si>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</si>
  <si>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</si>
  <si>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</si>
  <si>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</si>
  <si>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</si>
  <si>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</si>
  <si>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</si>
  <si>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</si>
  <si>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</si>
  <si>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</si>
  <si>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</si>
  <si>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</si>
  <si>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</si>
  <si>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</si>
  <si>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</si>
  <si>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</si>
  <si>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</si>
  <si>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</si>
  <si>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</si>
  <si>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</si>
  <si>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</si>
  <si>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</si>
  <si>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</si>
  <si>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</si>
  <si>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</si>
  <si>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</si>
  <si>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</si>
  <si>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</si>
  <si>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</si>
  <si>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</si>
  <si>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</si>
  <si>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</si>
  <si>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</si>
  <si>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</si>
  <si>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</si>
  <si>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</si>
  <si>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</si>
  <si>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</si>
  <si>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</si>
  <si>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</si>
  <si>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</si>
  <si>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</si>
  <si>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</si>
  <si>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</si>
  <si>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</si>
  <si>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</si>
  <si>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</si>
  <si>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</si>
  <si>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</si>
  <si>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</si>
  <si>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</si>
  <si>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</si>
  <si>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</si>
  <si>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</si>
  <si>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</si>
  <si>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</si>
  <si>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</si>
  <si>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</si>
  <si>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</si>
  <si>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</si>
  <si>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</si>
  <si>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</si>
  <si>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</si>
  <si>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</si>
  <si>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</si>
  <si>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</si>
  <si>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</si>
  <si>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</si>
  <si>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</si>
  <si>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</si>
  <si>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</si>
  <si>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</si>
  <si>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</si>
  <si>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</si>
  <si>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</si>
  <si>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</si>
  <si>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</si>
  <si>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</si>
  <si>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</si>
  <si>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</si>
  <si>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</si>
  <si>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</si>
  <si>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</si>
  <si>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</si>
  <si>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</si>
  <si>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</si>
  <si>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</si>
  <si>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</si>
  <si>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</si>
  <si>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</si>
  <si>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</si>
  <si>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</si>
  <si>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</si>
  <si>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</si>
  <si>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</si>
  <si>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</si>
  <si>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</si>
  <si>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</si>
  <si>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</si>
  <si>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</si>
  <si>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</si>
  <si>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</si>
  <si>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</si>
  <si>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</si>
  <si>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</si>
  <si>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</si>
  <si>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</si>
  <si>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</si>
  <si>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</si>
  <si>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</si>
  <si>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</si>
  <si>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</si>
  <si>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</si>
  <si>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</si>
  <si>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</si>
  <si>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</si>
  <si>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</si>
  <si>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</si>
  <si>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</si>
  <si>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</si>
  <si>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</si>
  <si>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</si>
  <si>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</si>
  <si>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</si>
  <si>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</si>
  <si>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</si>
  <si>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</si>
  <si>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</si>
  <si>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</si>
  <si>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</si>
  <si>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</si>
  <si>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</si>
  <si>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</si>
  <si>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</si>
  <si>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</si>
  <si>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</si>
  <si>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</si>
  <si>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</si>
  <si>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</si>
  <si>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</si>
  <si>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</si>
  <si>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</si>
  <si>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</si>
  <si>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</si>
  <si>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</si>
  <si>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</si>
  <si>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</si>
  <si>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</si>
  <si>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</si>
  <si>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</si>
  <si>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</si>
  <si>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</si>
  <si>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</si>
  <si>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</si>
  <si>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</si>
  <si>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</si>
  <si>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</si>
  <si>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</si>
  <si>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</si>
  <si>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</si>
  <si>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</si>
  <si>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</si>
  <si>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</si>
  <si>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</si>
  <si>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</si>
  <si>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</si>
  <si>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</si>
  <si>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</si>
  <si>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</si>
  <si>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</si>
  <si>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</si>
  <si>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</si>
  <si>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</si>
  <si>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</si>
  <si>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</si>
  <si>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</si>
  <si>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</si>
  <si>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</si>
  <si>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</si>
  <si>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</si>
  <si>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</si>
  <si>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</si>
  <si>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</si>
  <si>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</si>
  <si>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</si>
  <si>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</si>
  <si>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</si>
  <si>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</si>
  <si>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</si>
  <si>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</si>
  <si>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</si>
  <si>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</si>
  <si>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</si>
  <si>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</si>
  <si>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</si>
  <si>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</si>
  <si>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</si>
  <si>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</si>
  <si>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</si>
  <si>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</si>
  <si>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</si>
  <si>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</si>
  <si>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</si>
  <si>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</si>
  <si>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</si>
  <si>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</si>
  <si>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</si>
  <si>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</si>
  <si>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</si>
  <si>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</si>
  <si>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</si>
  <si>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</si>
  <si>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</si>
  <si>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</si>
  <si>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</si>
  <si>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</si>
  <si>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</si>
  <si>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</si>
  <si>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</si>
  <si>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</si>
  <si>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</si>
  <si>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</si>
  <si>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</si>
  <si>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</si>
  <si>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</si>
  <si>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</si>
  <si>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</si>
  <si>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</si>
  <si>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</si>
  <si>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</si>
  <si>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</si>
  <si>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</si>
  <si>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</si>
  <si>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</si>
  <si>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</si>
  <si>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</si>
  <si>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</si>
  <si>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</si>
  <si>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</si>
  <si>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</si>
  <si>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</si>
  <si>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</si>
  <si>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</si>
  <si>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</si>
  <si>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</si>
  <si>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</si>
  <si>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</si>
  <si>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</si>
  <si>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</si>
  <si>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</si>
  <si>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</si>
  <si>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</si>
  <si>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</si>
  <si>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</si>
  <si>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</si>
  <si>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</si>
  <si>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</si>
  <si>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</si>
  <si>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</si>
  <si>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</si>
  <si>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</si>
  <si>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</si>
  <si>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</si>
  <si>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</si>
  <si>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</si>
  <si>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</si>
  <si>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</si>
  <si>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</si>
  <si>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</si>
  <si>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</si>
  <si>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</si>
  <si>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</si>
  <si>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</si>
  <si>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</si>
  <si>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</si>
  <si>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</si>
  <si>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</si>
  <si>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</si>
  <si>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</si>
  <si>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</si>
  <si>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</si>
  <si>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</si>
  <si>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</si>
  <si>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</si>
  <si>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</si>
  <si>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</si>
  <si>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</si>
  <si>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</si>
  <si>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</si>
  <si>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</si>
  <si>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</si>
  <si>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</si>
  <si>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</si>
  <si>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</si>
  <si>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</si>
  <si>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</si>
  <si>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</si>
  <si>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</si>
  <si>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</si>
  <si>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</si>
  <si>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</si>
  <si>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</si>
  <si>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</si>
  <si>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</si>
  <si>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</si>
  <si>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</si>
  <si>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</si>
  <si>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</si>
  <si>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</si>
  <si>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</si>
  <si>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</si>
  <si>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</si>
  <si>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</si>
  <si>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</si>
  <si>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</si>
  <si>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</si>
  <si>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</si>
  <si>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</si>
  <si>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</si>
  <si>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</si>
  <si>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</si>
  <si>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</si>
  <si>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</si>
  <si>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</si>
  <si>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</si>
  <si>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</si>
  <si>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</si>
  <si>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</si>
  <si>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</si>
  <si>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</si>
  <si>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</si>
  <si>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</si>
  <si>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</si>
  <si>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</si>
  <si>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</si>
  <si>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</si>
  <si>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</si>
  <si>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</si>
  <si>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</si>
  <si>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</si>
  <si>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</si>
  <si>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</si>
  <si>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</si>
  <si>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</si>
  <si>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</si>
  <si>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</si>
  <si>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</si>
  <si>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</si>
  <si>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</si>
  <si>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</si>
  <si>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</si>
  <si>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</si>
  <si>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</si>
  <si>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</si>
  <si>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</si>
  <si>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</si>
  <si>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</si>
  <si>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</si>
  <si>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</si>
  <si>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</si>
  <si>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</si>
  <si>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</si>
  <si>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</si>
  <si>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</si>
  <si>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</si>
  <si>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</si>
  <si>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</si>
  <si>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</si>
  <si>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</si>
  <si>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</si>
  <si>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</si>
  <si>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</si>
  <si>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</si>
  <si>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</si>
  <si>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</si>
  <si>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</si>
  <si>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</si>
  <si>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</si>
  <si>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</si>
  <si>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</si>
  <si>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</si>
  <si>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</si>
  <si>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</si>
  <si>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</si>
  <si>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</si>
  <si>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</si>
  <si>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</si>
  <si>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</si>
  <si>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</si>
  <si>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</si>
  <si>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</si>
  <si>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</si>
  <si>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</si>
  <si>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</si>
  <si>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</si>
  <si>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</si>
  <si>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</si>
  <si>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</si>
  <si>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</si>
  <si>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</si>
  <si>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</si>
  <si>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</si>
  <si>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</si>
  <si>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</si>
  <si>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</si>
  <si>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</si>
  <si>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</si>
  <si>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</si>
  <si>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</si>
  <si>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</si>
  <si>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</si>
  <si>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</si>
  <si>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</si>
  <si>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</si>
  <si>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</si>
  <si>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</si>
  <si>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</si>
  <si>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</si>
  <si>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</si>
  <si>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/>
  </si>
  <si>
    <t>21375100</t>
  </si>
  <si>
    <t>21375300</t>
  </si>
  <si>
    <t>21375500</t>
  </si>
  <si>
    <t>21375800</t>
  </si>
  <si>
    <t xml:space="preserve">                       -   </t>
  </si>
  <si>
    <t xml:space="preserve">                               -   </t>
  </si>
  <si>
    <t xml:space="preserve">                         -   </t>
  </si>
  <si>
    <t xml:space="preserve">                           -   </t>
  </si>
  <si>
    <t xml:space="preserve">                              -   </t>
  </si>
  <si>
    <t xml:space="preserve">                                     -   </t>
  </si>
  <si>
    <t>E6040140075100</t>
  </si>
  <si>
    <t>ASOCIACIÓN UNIVERSAL PARA EL MEJORAMIENTO DEL NE- GRO (UNIA). (PARA ASOCIACIÓN UNIVERSAL DEL NEGRO IMPROVEMENT ASSOCIATION BRANCH, SEGÚN LEY 9526)</t>
  </si>
  <si>
    <t>MCJ</t>
  </si>
  <si>
    <t>LIQUIDACION AL 30 DE NOVIEMBRE DEL 2019</t>
  </si>
  <si>
    <t xml:space="preserve">LIQUIDACION AL 30 DE NOVIEMBRE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</si>
</sst>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23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10" fontId="11" fillId="0" borderId="0" xfId="41" applyNumberFormat="1" applyFont="1" applyFill="1" applyAlignment="1">
      <alignment horizontal="center"/>
    </xf>
    <xf numFmtId="10" fontId="1" fillId="0" borderId="0" xfId="41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65" fontId="11" fillId="0" borderId="0" xfId="32" applyFont="1"/>
    <xf numFmtId="165" fontId="17" fillId="34" borderId="17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right"/>
    </xf>
    <xf numFmtId="165" fontId="11" fillId="0" borderId="0" xfId="32" applyFont="1" applyFill="1" applyAlignment="1">
      <alignment horizontal="right"/>
    </xf>
    <xf numFmtId="165" fontId="1" fillId="0" borderId="0" xfId="32" applyFont="1" applyFill="1" applyAlignment="1">
      <alignment horizontal="right"/>
    </xf>
    <xf numFmtId="165" fontId="1" fillId="0" borderId="0" xfId="32" applyFont="1" applyAlignment="1">
      <alignment horizontal="right"/>
    </xf>
    <xf numFmtId="165" fontId="11" fillId="0" borderId="0" xfId="32" applyFont="1" applyFill="1" applyAlignment="1">
      <alignment horizontal="center"/>
    </xf>
    <xf numFmtId="165" fontId="1" fillId="0" borderId="0" xfId="32" applyFont="1" applyFill="1" applyAlignment="1">
      <alignment horizontal="center"/>
    </xf>
    <xf numFmtId="165" fontId="1" fillId="0" borderId="0" xfId="32" applyFont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164" fontId="43" fillId="0" borderId="0" xfId="33" applyFont="1" applyFill="1"/>
    <xf numFmtId="49" fontId="5" fillId="0" borderId="0" xfId="0" applyNumberFormat="1" applyFont="1" applyFill="1" applyAlignment="1">
      <alignment horizontal="center"/>
    </xf>
    <xf numFmtId="0" fontId="40" fillId="37" borderId="30" xfId="0" applyFont="1" applyFill="1" applyBorder="1" applyAlignment="1">
      <alignment horizontal="center" vertical="center" wrapText="1"/>
    </xf>
    <xf numFmtId="165" fontId="40" fillId="37" borderId="30" xfId="32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0.79864102983335306</c:v>
                </c:pt>
                <c:pt idx="1">
                  <c:v>0.79047609023660159</c:v>
                </c:pt>
                <c:pt idx="2">
                  <c:v>0.68521318660275266</c:v>
                </c:pt>
                <c:pt idx="3">
                  <c:v>0.73929054826214302</c:v>
                </c:pt>
                <c:pt idx="4">
                  <c:v>0.80142459946438249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16481120"/>
        <c:axId val="61676009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81120"/>
        <c:axId val="616760096"/>
      </c:lineChart>
      <c:catAx>
        <c:axId val="1164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760096"/>
        <c:crosses val="autoZero"/>
        <c:auto val="1"/>
        <c:lblAlgn val="ctr"/>
        <c:lblOffset val="100"/>
        <c:noMultiLvlLbl val="0"/>
      </c:catAx>
      <c:valAx>
        <c:axId val="61676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64811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0.79967644850307595</c:v>
                </c:pt>
                <c:pt idx="1">
                  <c:v>0.66461944507456228</c:v>
                </c:pt>
                <c:pt idx="2">
                  <c:v>0.47793995573213405</c:v>
                </c:pt>
                <c:pt idx="3">
                  <c:v>0.18792390894853767</c:v>
                </c:pt>
                <c:pt idx="4">
                  <c:v>0.86039968856967952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6763456"/>
        <c:axId val="61676401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  <c:pt idx="5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763456"/>
        <c:axId val="616764016"/>
      </c:lineChart>
      <c:catAx>
        <c:axId val="6167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764016"/>
        <c:crosses val="autoZero"/>
        <c:auto val="1"/>
        <c:lblAlgn val="ctr"/>
        <c:lblOffset val="100"/>
        <c:noMultiLvlLbl val="0"/>
      </c:catAx>
      <c:valAx>
        <c:axId val="616764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676345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0.76420298878035475</c:v>
                </c:pt>
                <c:pt idx="1">
                  <c:v>0.76761114838585753</c:v>
                </c:pt>
                <c:pt idx="2">
                  <c:v>0.54334699356399385</c:v>
                </c:pt>
                <c:pt idx="3">
                  <c:v>0.17571012837079375</c:v>
                </c:pt>
                <c:pt idx="4">
                  <c:v>0.89187103650184718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6767376"/>
        <c:axId val="616767936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767376"/>
        <c:axId val="616767936"/>
      </c:lineChart>
      <c:catAx>
        <c:axId val="61676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767936"/>
        <c:crosses val="autoZero"/>
        <c:auto val="1"/>
        <c:lblAlgn val="ctr"/>
        <c:lblOffset val="100"/>
        <c:noMultiLvlLbl val="0"/>
      </c:catAx>
      <c:valAx>
        <c:axId val="61676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676737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0.74368264223302549</c:v>
                </c:pt>
                <c:pt idx="1">
                  <c:v>0.665833101242851</c:v>
                </c:pt>
                <c:pt idx="2">
                  <c:v>0.6371360941534111</c:v>
                </c:pt>
                <c:pt idx="3">
                  <c:v>0</c:v>
                </c:pt>
                <c:pt idx="4">
                  <c:v>0.63918061862189091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6771296"/>
        <c:axId val="616771856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771296"/>
        <c:axId val="616771856"/>
      </c:lineChart>
      <c:catAx>
        <c:axId val="6167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771856"/>
        <c:crosses val="autoZero"/>
        <c:auto val="1"/>
        <c:lblAlgn val="ctr"/>
        <c:lblOffset val="100"/>
        <c:noMultiLvlLbl val="0"/>
      </c:catAx>
      <c:valAx>
        <c:axId val="616771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677129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0.79148054784725508</c:v>
                </c:pt>
                <c:pt idx="1">
                  <c:v>0.57522435593598042</c:v>
                </c:pt>
                <c:pt idx="2">
                  <c:v>0.16003121649116012</c:v>
                </c:pt>
                <c:pt idx="3">
                  <c:v>0.15722358405797102</c:v>
                </c:pt>
                <c:pt idx="4">
                  <c:v>0.87688255987810915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6775216"/>
        <c:axId val="616775776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775216"/>
        <c:axId val="616775776"/>
      </c:lineChart>
      <c:catAx>
        <c:axId val="61677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6775776"/>
        <c:crosses val="autoZero"/>
        <c:auto val="1"/>
        <c:lblAlgn val="ctr"/>
        <c:lblOffset val="100"/>
        <c:noMultiLvlLbl val="0"/>
      </c:catAx>
      <c:valAx>
        <c:axId val="616775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67752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0.62029884997646056</c:v>
                </c:pt>
                <c:pt idx="1">
                  <c:v>0.6175283742069948</c:v>
                </c:pt>
                <c:pt idx="2">
                  <c:v>0.75240195049097758</c:v>
                </c:pt>
                <c:pt idx="3">
                  <c:v>0</c:v>
                </c:pt>
                <c:pt idx="4">
                  <c:v>0.88182373914493362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8564336"/>
        <c:axId val="618564896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0.91666666666666663</c:v>
                </c:pt>
                <c:pt idx="1">
                  <c:v>0.91666666666666663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564336"/>
        <c:axId val="618564896"/>
      </c:lineChart>
      <c:catAx>
        <c:axId val="61856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8564896"/>
        <c:crosses val="autoZero"/>
        <c:auto val="1"/>
        <c:lblAlgn val="ctr"/>
        <c:lblOffset val="100"/>
        <c:noMultiLvlLbl val="0"/>
      </c:catAx>
      <c:valAx>
        <c:axId val="6185648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85643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NOVIEMBRE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NOVIEMBRE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NOVIEMBRE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NOVIEMBRE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NOVIEMBRE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 DE NOVIEMBRE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142" activeCellId="2" sqref="Q130 Q138:Q139 Q142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72"/>
      <c r="Q1" s="72"/>
    </row>
    <row r="2" spans="1:17" s="31" customFormat="1" ht="15.75" x14ac:dyDescent="0.25">
      <c r="B2" s="207" t="s">
        <v>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72"/>
      <c r="Q2" s="72"/>
    </row>
    <row r="3" spans="1:17" s="31" customFormat="1" ht="15.75" x14ac:dyDescent="0.25">
      <c r="B3" s="207" t="s">
        <v>50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72"/>
      <c r="Q3" s="72"/>
    </row>
    <row r="4" spans="1:17" s="32" customFormat="1" ht="15.75" x14ac:dyDescent="0.25">
      <c r="B4" s="207" t="s">
        <v>451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197" t="s">
        <v>41</v>
      </c>
      <c r="C6" s="197" t="s">
        <v>40</v>
      </c>
      <c r="D6" s="197" t="s">
        <v>13</v>
      </c>
      <c r="E6" s="197" t="s">
        <v>14</v>
      </c>
      <c r="F6" s="197" t="s">
        <v>15</v>
      </c>
      <c r="G6" s="198" t="s">
        <v>16</v>
      </c>
      <c r="H6" s="198" t="s">
        <v>17</v>
      </c>
      <c r="I6" s="198" t="s">
        <v>18</v>
      </c>
      <c r="J6" s="198" t="s">
        <v>19</v>
      </c>
      <c r="K6" s="198" t="s">
        <v>20</v>
      </c>
      <c r="L6" s="198" t="s">
        <v>42</v>
      </c>
      <c r="M6" s="198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05">
        <v>213</v>
      </c>
      <c r="C7" s="205" t="s">
        <v>450</v>
      </c>
      <c r="D7" s="199">
        <v>87738000000</v>
      </c>
      <c r="E7" s="199">
        <v>84605448390.639999</v>
      </c>
      <c r="F7" s="199">
        <v>83812222127.539993</v>
      </c>
      <c r="G7" s="199">
        <v>444008881.98000002</v>
      </c>
      <c r="H7" s="199">
        <v>9882039320.2199993</v>
      </c>
      <c r="I7" s="199">
        <v>126560860.5</v>
      </c>
      <c r="J7" s="199">
        <v>67598660038.480003</v>
      </c>
      <c r="K7" s="199">
        <v>65191406526.940002</v>
      </c>
      <c r="L7" s="199">
        <v>6554179289.46</v>
      </c>
      <c r="M7" s="199">
        <v>5760953026.3599997</v>
      </c>
      <c r="N7" s="173">
        <f>+J7/E7</f>
        <v>0.7989870785432599</v>
      </c>
      <c r="O7" s="174">
        <f>+O48+O103+O132+O147</f>
        <v>7475120358</v>
      </c>
      <c r="P7" s="174">
        <f>+P48+P103+P132+P147</f>
        <v>4207323344.8699999</v>
      </c>
      <c r="Q7" s="173">
        <f>+P7/O7</f>
        <v>0.56284355881537762</v>
      </c>
    </row>
    <row r="8" spans="1:17" s="92" customFormat="1" ht="12.75" x14ac:dyDescent="0.2">
      <c r="B8" s="202" t="s">
        <v>54</v>
      </c>
      <c r="C8" s="202" t="s">
        <v>22</v>
      </c>
      <c r="D8" s="203">
        <v>12206577133</v>
      </c>
      <c r="E8" s="203">
        <v>10918592158.32</v>
      </c>
      <c r="F8" s="203">
        <v>10767693504.32</v>
      </c>
      <c r="G8" s="204" t="s">
        <v>442</v>
      </c>
      <c r="H8" s="203">
        <v>427162786.41000003</v>
      </c>
      <c r="I8" s="204" t="s">
        <v>443</v>
      </c>
      <c r="J8" s="203">
        <v>8457343816.5299997</v>
      </c>
      <c r="K8" s="203">
        <v>8457343816.5299997</v>
      </c>
      <c r="L8" s="203">
        <v>2034085555.3800001</v>
      </c>
      <c r="M8" s="203">
        <v>1883186901.3800001</v>
      </c>
      <c r="N8" s="179">
        <f t="shared" ref="N8:N71" si="0">+J8/E8</f>
        <v>0.77458189608130734</v>
      </c>
    </row>
    <row r="9" spans="1:17" s="95" customFormat="1" ht="15" x14ac:dyDescent="0.25">
      <c r="A9" s="92"/>
      <c r="B9" s="202" t="s">
        <v>55</v>
      </c>
      <c r="C9" s="202" t="s">
        <v>56</v>
      </c>
      <c r="D9" s="203">
        <v>4678563488</v>
      </c>
      <c r="E9" s="203">
        <v>4558753338</v>
      </c>
      <c r="F9" s="203">
        <v>4558445338</v>
      </c>
      <c r="G9" s="204" t="s">
        <v>442</v>
      </c>
      <c r="H9" s="204" t="s">
        <v>444</v>
      </c>
      <c r="I9" s="204" t="s">
        <v>443</v>
      </c>
      <c r="J9" s="203">
        <v>3800931731.5500002</v>
      </c>
      <c r="K9" s="203">
        <v>3800931731.5500002</v>
      </c>
      <c r="L9" s="203">
        <v>757821606.45000005</v>
      </c>
      <c r="M9" s="203">
        <v>757513606.45000005</v>
      </c>
      <c r="N9" s="180">
        <f t="shared" si="0"/>
        <v>0.83376560426441748</v>
      </c>
      <c r="O9" s="28"/>
      <c r="P9" s="28"/>
      <c r="Q9" s="97"/>
    </row>
    <row r="10" spans="1:17" s="95" customFormat="1" ht="15" x14ac:dyDescent="0.25">
      <c r="A10" s="92"/>
      <c r="B10" s="202" t="s">
        <v>57</v>
      </c>
      <c r="C10" s="202" t="s">
        <v>58</v>
      </c>
      <c r="D10" s="203">
        <v>4630158488</v>
      </c>
      <c r="E10" s="203">
        <v>4497948338</v>
      </c>
      <c r="F10" s="203">
        <v>4497640338</v>
      </c>
      <c r="G10" s="204" t="s">
        <v>442</v>
      </c>
      <c r="H10" s="204" t="s">
        <v>444</v>
      </c>
      <c r="I10" s="204" t="s">
        <v>443</v>
      </c>
      <c r="J10" s="203">
        <v>3787285103.21</v>
      </c>
      <c r="K10" s="203">
        <v>3787285103.21</v>
      </c>
      <c r="L10" s="203">
        <v>710663234.78999996</v>
      </c>
      <c r="M10" s="203">
        <v>710355234.78999996</v>
      </c>
      <c r="N10" s="180">
        <f t="shared" si="0"/>
        <v>0.84200280185832588</v>
      </c>
      <c r="O10" s="94"/>
      <c r="P10" s="94"/>
      <c r="Q10" s="93"/>
    </row>
    <row r="11" spans="1:17" s="95" customFormat="1" ht="15" x14ac:dyDescent="0.25">
      <c r="A11" s="92"/>
      <c r="B11" s="202" t="s">
        <v>59</v>
      </c>
      <c r="C11" s="202" t="s">
        <v>60</v>
      </c>
      <c r="D11" s="203">
        <v>48405000</v>
      </c>
      <c r="E11" s="203">
        <v>60805000</v>
      </c>
      <c r="F11" s="203">
        <v>60805000</v>
      </c>
      <c r="G11" s="204" t="s">
        <v>442</v>
      </c>
      <c r="H11" s="204" t="s">
        <v>444</v>
      </c>
      <c r="I11" s="204" t="s">
        <v>443</v>
      </c>
      <c r="J11" s="203">
        <v>13646628.34</v>
      </c>
      <c r="K11" s="203">
        <v>13646628.34</v>
      </c>
      <c r="L11" s="203">
        <v>47158371.659999996</v>
      </c>
      <c r="M11" s="203">
        <v>47158371.659999996</v>
      </c>
      <c r="N11" s="180">
        <f t="shared" si="0"/>
        <v>0.22443266737932735</v>
      </c>
      <c r="O11" s="94"/>
      <c r="P11" s="94"/>
      <c r="Q11" s="93"/>
    </row>
    <row r="12" spans="1:17" s="36" customFormat="1" x14ac:dyDescent="0.2">
      <c r="A12" s="96"/>
      <c r="B12" s="202" t="s">
        <v>61</v>
      </c>
      <c r="C12" s="202" t="s">
        <v>62</v>
      </c>
      <c r="D12" s="203">
        <v>71839714</v>
      </c>
      <c r="E12" s="203">
        <v>106375844</v>
      </c>
      <c r="F12" s="203">
        <v>93060264</v>
      </c>
      <c r="G12" s="204" t="s">
        <v>442</v>
      </c>
      <c r="H12" s="204" t="s">
        <v>444</v>
      </c>
      <c r="I12" s="204" t="s">
        <v>443</v>
      </c>
      <c r="J12" s="203">
        <v>59331478</v>
      </c>
      <c r="K12" s="203">
        <v>59331478</v>
      </c>
      <c r="L12" s="203">
        <v>47044366</v>
      </c>
      <c r="M12" s="203">
        <v>33728786</v>
      </c>
      <c r="N12" s="180">
        <f t="shared" si="0"/>
        <v>0.55775329970589937</v>
      </c>
      <c r="O12" s="94"/>
      <c r="P12" s="94"/>
      <c r="Q12" s="93"/>
    </row>
    <row r="13" spans="1:17" s="36" customFormat="1" x14ac:dyDescent="0.2">
      <c r="A13" s="96"/>
      <c r="B13" s="202" t="s">
        <v>63</v>
      </c>
      <c r="C13" s="202" t="s">
        <v>64</v>
      </c>
      <c r="D13" s="203">
        <v>71839714</v>
      </c>
      <c r="E13" s="203">
        <v>106375844</v>
      </c>
      <c r="F13" s="203">
        <v>93060264</v>
      </c>
      <c r="G13" s="204" t="s">
        <v>442</v>
      </c>
      <c r="H13" s="204" t="s">
        <v>444</v>
      </c>
      <c r="I13" s="204" t="s">
        <v>443</v>
      </c>
      <c r="J13" s="203">
        <v>59331478</v>
      </c>
      <c r="K13" s="203">
        <v>59331478</v>
      </c>
      <c r="L13" s="203">
        <v>47044366</v>
      </c>
      <c r="M13" s="203">
        <v>33728786</v>
      </c>
      <c r="N13" s="180">
        <f t="shared" si="0"/>
        <v>0.55775329970589937</v>
      </c>
      <c r="O13" s="94"/>
      <c r="P13" s="94"/>
      <c r="Q13" s="93"/>
    </row>
    <row r="14" spans="1:17" s="36" customFormat="1" x14ac:dyDescent="0.2">
      <c r="A14" s="96"/>
      <c r="B14" s="202" t="s">
        <v>65</v>
      </c>
      <c r="C14" s="202" t="s">
        <v>66</v>
      </c>
      <c r="D14" s="203">
        <v>5550058388</v>
      </c>
      <c r="E14" s="203">
        <v>4406497458.3199997</v>
      </c>
      <c r="F14" s="203">
        <v>4270239732.3200002</v>
      </c>
      <c r="G14" s="204" t="s">
        <v>442</v>
      </c>
      <c r="H14" s="204" t="s">
        <v>444</v>
      </c>
      <c r="I14" s="204" t="s">
        <v>443</v>
      </c>
      <c r="J14" s="203">
        <v>3178295223.3899999</v>
      </c>
      <c r="K14" s="203">
        <v>3178295223.3899999</v>
      </c>
      <c r="L14" s="203">
        <v>1228202234.9300001</v>
      </c>
      <c r="M14" s="203">
        <v>1091944508.9300001</v>
      </c>
      <c r="N14" s="180">
        <f t="shared" si="0"/>
        <v>0.72127472067162879</v>
      </c>
      <c r="O14" s="94"/>
      <c r="P14" s="94"/>
      <c r="Q14" s="93"/>
    </row>
    <row r="15" spans="1:17" s="36" customFormat="1" x14ac:dyDescent="0.2">
      <c r="A15" s="96"/>
      <c r="B15" s="202" t="s">
        <v>67</v>
      </c>
      <c r="C15" s="202" t="s">
        <v>68</v>
      </c>
      <c r="D15" s="203">
        <v>1870623004</v>
      </c>
      <c r="E15" s="203">
        <v>1819675509</v>
      </c>
      <c r="F15" s="203">
        <v>1819675509</v>
      </c>
      <c r="G15" s="204" t="s">
        <v>442</v>
      </c>
      <c r="H15" s="204" t="s">
        <v>444</v>
      </c>
      <c r="I15" s="204" t="s">
        <v>443</v>
      </c>
      <c r="J15" s="203">
        <v>1291097383.4200001</v>
      </c>
      <c r="K15" s="203">
        <v>1291097383.4200001</v>
      </c>
      <c r="L15" s="203">
        <v>528578125.57999998</v>
      </c>
      <c r="M15" s="203">
        <v>528578125.57999998</v>
      </c>
      <c r="N15" s="180">
        <f t="shared" si="0"/>
        <v>0.70952066840176398</v>
      </c>
      <c r="O15" s="94"/>
      <c r="P15" s="94"/>
      <c r="Q15" s="93"/>
    </row>
    <row r="16" spans="1:17" s="36" customFormat="1" x14ac:dyDescent="0.2">
      <c r="A16" s="96"/>
      <c r="B16" s="202" t="s">
        <v>69</v>
      </c>
      <c r="C16" s="202" t="s">
        <v>70</v>
      </c>
      <c r="D16" s="203">
        <v>1428615892</v>
      </c>
      <c r="E16" s="203">
        <v>1390316921</v>
      </c>
      <c r="F16" s="203">
        <v>1390316921</v>
      </c>
      <c r="G16" s="204" t="s">
        <v>442</v>
      </c>
      <c r="H16" s="204" t="s">
        <v>444</v>
      </c>
      <c r="I16" s="204" t="s">
        <v>443</v>
      </c>
      <c r="J16" s="203">
        <v>1011636805.58</v>
      </c>
      <c r="K16" s="203">
        <v>1011636805.58</v>
      </c>
      <c r="L16" s="203">
        <v>378680115.42000002</v>
      </c>
      <c r="M16" s="203">
        <v>378680115.42000002</v>
      </c>
      <c r="N16" s="180">
        <f t="shared" si="0"/>
        <v>0.72763036276100967</v>
      </c>
      <c r="O16" s="94"/>
      <c r="P16" s="94"/>
      <c r="Q16" s="93"/>
    </row>
    <row r="17" spans="1:17" s="36" customFormat="1" x14ac:dyDescent="0.2">
      <c r="A17" s="96"/>
      <c r="B17" s="202" t="s">
        <v>71</v>
      </c>
      <c r="C17" s="202" t="s">
        <v>72</v>
      </c>
      <c r="D17" s="203">
        <v>775831025</v>
      </c>
      <c r="E17" s="203">
        <v>44221.32</v>
      </c>
      <c r="F17" s="203">
        <v>44221.32</v>
      </c>
      <c r="G17" s="204" t="s">
        <v>442</v>
      </c>
      <c r="H17" s="204" t="s">
        <v>444</v>
      </c>
      <c r="I17" s="204" t="s">
        <v>443</v>
      </c>
      <c r="J17" s="203">
        <v>44221.32</v>
      </c>
      <c r="K17" s="203">
        <v>44221.32</v>
      </c>
      <c r="L17" s="204" t="s">
        <v>447</v>
      </c>
      <c r="M17" s="204" t="s">
        <v>443</v>
      </c>
      <c r="N17" s="180">
        <f t="shared" si="0"/>
        <v>1</v>
      </c>
      <c r="O17" s="94"/>
      <c r="P17" s="94"/>
      <c r="Q17" s="93"/>
    </row>
    <row r="18" spans="1:17" s="36" customFormat="1" x14ac:dyDescent="0.2">
      <c r="A18" s="96"/>
      <c r="B18" s="202" t="s">
        <v>73</v>
      </c>
      <c r="C18" s="202" t="s">
        <v>74</v>
      </c>
      <c r="D18" s="203">
        <v>611917541</v>
      </c>
      <c r="E18" s="203">
        <v>611917541</v>
      </c>
      <c r="F18" s="203">
        <v>611917541</v>
      </c>
      <c r="G18" s="204" t="s">
        <v>442</v>
      </c>
      <c r="H18" s="204" t="s">
        <v>444</v>
      </c>
      <c r="I18" s="204" t="s">
        <v>443</v>
      </c>
      <c r="J18" s="203">
        <v>599493268.33000004</v>
      </c>
      <c r="K18" s="203">
        <v>599493268.33000004</v>
      </c>
      <c r="L18" s="203">
        <v>12424272.67</v>
      </c>
      <c r="M18" s="203">
        <v>12424272.67</v>
      </c>
      <c r="N18" s="180">
        <f t="shared" si="0"/>
        <v>0.97969616518968206</v>
      </c>
      <c r="O18" s="94"/>
      <c r="P18" s="94"/>
      <c r="Q18" s="93"/>
    </row>
    <row r="19" spans="1:17" s="36" customFormat="1" x14ac:dyDescent="0.2">
      <c r="A19" s="96"/>
      <c r="B19" s="202" t="s">
        <v>75</v>
      </c>
      <c r="C19" s="202" t="s">
        <v>76</v>
      </c>
      <c r="D19" s="203">
        <v>863070926</v>
      </c>
      <c r="E19" s="203">
        <v>584543266</v>
      </c>
      <c r="F19" s="203">
        <v>448285540</v>
      </c>
      <c r="G19" s="204" t="s">
        <v>442</v>
      </c>
      <c r="H19" s="204" t="s">
        <v>444</v>
      </c>
      <c r="I19" s="204" t="s">
        <v>443</v>
      </c>
      <c r="J19" s="203">
        <v>276023544.74000001</v>
      </c>
      <c r="K19" s="203">
        <v>276023544.74000001</v>
      </c>
      <c r="L19" s="203">
        <v>308519721.25999999</v>
      </c>
      <c r="M19" s="203">
        <v>172261995.25999999</v>
      </c>
      <c r="N19" s="180">
        <f t="shared" si="0"/>
        <v>0.47220378848740346</v>
      </c>
      <c r="O19" s="94"/>
      <c r="P19" s="94"/>
      <c r="Q19" s="93"/>
    </row>
    <row r="20" spans="1:17" s="36" customFormat="1" x14ac:dyDescent="0.2">
      <c r="A20" s="96"/>
      <c r="B20" s="202" t="s">
        <v>77</v>
      </c>
      <c r="C20" s="202" t="s">
        <v>78</v>
      </c>
      <c r="D20" s="203">
        <v>931175713</v>
      </c>
      <c r="E20" s="203">
        <v>887003518</v>
      </c>
      <c r="F20" s="203">
        <v>886978363</v>
      </c>
      <c r="G20" s="204" t="s">
        <v>442</v>
      </c>
      <c r="H20" s="203">
        <v>197926486</v>
      </c>
      <c r="I20" s="204" t="s">
        <v>443</v>
      </c>
      <c r="J20" s="203">
        <v>689051877</v>
      </c>
      <c r="K20" s="203">
        <v>689051877</v>
      </c>
      <c r="L20" s="203">
        <v>25155</v>
      </c>
      <c r="M20" s="204" t="s">
        <v>443</v>
      </c>
      <c r="N20" s="180">
        <f t="shared" si="0"/>
        <v>0.77683105310975775</v>
      </c>
      <c r="O20" s="94"/>
      <c r="P20" s="94"/>
      <c r="Q20" s="93"/>
    </row>
    <row r="21" spans="1:17" s="36" customFormat="1" x14ac:dyDescent="0.2">
      <c r="A21" s="96"/>
      <c r="B21" s="202" t="s">
        <v>79</v>
      </c>
      <c r="C21" s="202" t="s">
        <v>401</v>
      </c>
      <c r="D21" s="203">
        <v>269845027</v>
      </c>
      <c r="E21" s="203">
        <v>264106748</v>
      </c>
      <c r="F21" s="203">
        <v>264106748</v>
      </c>
      <c r="G21" s="204" t="s">
        <v>442</v>
      </c>
      <c r="H21" s="203">
        <v>53336718.229999997</v>
      </c>
      <c r="I21" s="204" t="s">
        <v>443</v>
      </c>
      <c r="J21" s="203">
        <v>210770029.77000001</v>
      </c>
      <c r="K21" s="203">
        <v>210770029.77000001</v>
      </c>
      <c r="L21" s="204" t="s">
        <v>447</v>
      </c>
      <c r="M21" s="204" t="s">
        <v>443</v>
      </c>
      <c r="N21" s="180">
        <f t="shared" si="0"/>
        <v>0.79804863512991353</v>
      </c>
      <c r="O21" s="94"/>
      <c r="P21" s="94"/>
      <c r="Q21" s="93"/>
    </row>
    <row r="22" spans="1:17" s="36" customFormat="1" x14ac:dyDescent="0.2">
      <c r="A22" s="96"/>
      <c r="B22" s="202" t="s">
        <v>80</v>
      </c>
      <c r="C22" s="202" t="s">
        <v>401</v>
      </c>
      <c r="D22" s="203">
        <v>55546519</v>
      </c>
      <c r="E22" s="203">
        <v>54394864</v>
      </c>
      <c r="F22" s="203">
        <v>54394864</v>
      </c>
      <c r="G22" s="204" t="s">
        <v>442</v>
      </c>
      <c r="H22" s="203">
        <v>12621539.52</v>
      </c>
      <c r="I22" s="204" t="s">
        <v>443</v>
      </c>
      <c r="J22" s="203">
        <v>41773324.479999997</v>
      </c>
      <c r="K22" s="203">
        <v>41773324.479999997</v>
      </c>
      <c r="L22" s="204" t="s">
        <v>447</v>
      </c>
      <c r="M22" s="204" t="s">
        <v>443</v>
      </c>
      <c r="N22" s="180">
        <f t="shared" si="0"/>
        <v>0.76796449900122921</v>
      </c>
      <c r="O22" s="94"/>
      <c r="P22" s="94"/>
      <c r="Q22" s="93"/>
    </row>
    <row r="23" spans="1:17" s="36" customFormat="1" x14ac:dyDescent="0.2">
      <c r="A23" s="96"/>
      <c r="B23" s="202" t="s">
        <v>81</v>
      </c>
      <c r="C23" s="202" t="s">
        <v>401</v>
      </c>
      <c r="D23" s="203">
        <v>68133639</v>
      </c>
      <c r="E23" s="203">
        <v>65504687</v>
      </c>
      <c r="F23" s="203">
        <v>65504687</v>
      </c>
      <c r="G23" s="204" t="s">
        <v>442</v>
      </c>
      <c r="H23" s="203">
        <v>17739329.059999999</v>
      </c>
      <c r="I23" s="204" t="s">
        <v>443</v>
      </c>
      <c r="J23" s="203">
        <v>47765357.939999998</v>
      </c>
      <c r="K23" s="203">
        <v>47765357.939999998</v>
      </c>
      <c r="L23" s="204" t="s">
        <v>447</v>
      </c>
      <c r="M23" s="204" t="s">
        <v>443</v>
      </c>
      <c r="N23" s="180">
        <f t="shared" si="0"/>
        <v>0.7291899271268939</v>
      </c>
      <c r="O23" s="94"/>
      <c r="P23" s="94"/>
      <c r="Q23" s="93"/>
    </row>
    <row r="24" spans="1:17" s="36" customFormat="1" x14ac:dyDescent="0.2">
      <c r="A24" s="96"/>
      <c r="B24" s="202" t="s">
        <v>82</v>
      </c>
      <c r="C24" s="202" t="s">
        <v>401</v>
      </c>
      <c r="D24" s="203">
        <v>235826609</v>
      </c>
      <c r="E24" s="203">
        <v>229895237</v>
      </c>
      <c r="F24" s="203">
        <v>229895237</v>
      </c>
      <c r="G24" s="204" t="s">
        <v>442</v>
      </c>
      <c r="H24" s="203">
        <v>45758404.75</v>
      </c>
      <c r="I24" s="204" t="s">
        <v>443</v>
      </c>
      <c r="J24" s="203">
        <v>184136832.25</v>
      </c>
      <c r="K24" s="203">
        <v>184136832.25</v>
      </c>
      <c r="L24" s="204" t="s">
        <v>447</v>
      </c>
      <c r="M24" s="204" t="s">
        <v>443</v>
      </c>
      <c r="N24" s="180">
        <f t="shared" si="0"/>
        <v>0.80095975302872413</v>
      </c>
      <c r="O24" s="94"/>
      <c r="P24" s="94"/>
      <c r="Q24" s="93"/>
    </row>
    <row r="25" spans="1:17" s="36" customFormat="1" x14ac:dyDescent="0.2">
      <c r="A25" s="96"/>
      <c r="B25" s="202" t="s">
        <v>83</v>
      </c>
      <c r="C25" s="202" t="s">
        <v>401</v>
      </c>
      <c r="D25" s="203">
        <v>254071318</v>
      </c>
      <c r="E25" s="203">
        <v>227614622</v>
      </c>
      <c r="F25" s="203">
        <v>227590757</v>
      </c>
      <c r="G25" s="204" t="s">
        <v>442</v>
      </c>
      <c r="H25" s="203">
        <v>58224927.439999998</v>
      </c>
      <c r="I25" s="204" t="s">
        <v>443</v>
      </c>
      <c r="J25" s="203">
        <v>169365829.56</v>
      </c>
      <c r="K25" s="203">
        <v>169365829.56</v>
      </c>
      <c r="L25" s="203">
        <v>23865</v>
      </c>
      <c r="M25" s="204" t="s">
        <v>443</v>
      </c>
      <c r="N25" s="180">
        <f t="shared" si="0"/>
        <v>0.7440902876617479</v>
      </c>
      <c r="O25" s="94"/>
      <c r="P25" s="94"/>
      <c r="Q25" s="93"/>
    </row>
    <row r="26" spans="1:17" s="36" customFormat="1" x14ac:dyDescent="0.2">
      <c r="A26" s="96"/>
      <c r="B26" s="202" t="s">
        <v>84</v>
      </c>
      <c r="C26" s="202" t="s">
        <v>388</v>
      </c>
      <c r="D26" s="203">
        <v>14586218</v>
      </c>
      <c r="E26" s="203">
        <v>14276041</v>
      </c>
      <c r="F26" s="203">
        <v>14276041</v>
      </c>
      <c r="G26" s="204" t="s">
        <v>442</v>
      </c>
      <c r="H26" s="203">
        <v>2884053.84</v>
      </c>
      <c r="I26" s="204" t="s">
        <v>443</v>
      </c>
      <c r="J26" s="203">
        <v>11391987.16</v>
      </c>
      <c r="K26" s="203">
        <v>11391987.16</v>
      </c>
      <c r="L26" s="204" t="s">
        <v>447</v>
      </c>
      <c r="M26" s="204" t="s">
        <v>443</v>
      </c>
      <c r="N26" s="180">
        <f t="shared" si="0"/>
        <v>0.79797943701618679</v>
      </c>
      <c r="O26" s="94"/>
      <c r="P26" s="94"/>
      <c r="Q26" s="93"/>
    </row>
    <row r="27" spans="1:17" s="36" customFormat="1" x14ac:dyDescent="0.2">
      <c r="A27" s="96"/>
      <c r="B27" s="202" t="s">
        <v>85</v>
      </c>
      <c r="C27" s="202" t="s">
        <v>388</v>
      </c>
      <c r="D27" s="203">
        <v>3002515</v>
      </c>
      <c r="E27" s="203">
        <v>2940263</v>
      </c>
      <c r="F27" s="203">
        <v>2940263</v>
      </c>
      <c r="G27" s="204" t="s">
        <v>442</v>
      </c>
      <c r="H27" s="203">
        <v>686717.13</v>
      </c>
      <c r="I27" s="204" t="s">
        <v>443</v>
      </c>
      <c r="J27" s="203">
        <v>2253545.87</v>
      </c>
      <c r="K27" s="203">
        <v>2253545.87</v>
      </c>
      <c r="L27" s="204" t="s">
        <v>447</v>
      </c>
      <c r="M27" s="204" t="s">
        <v>443</v>
      </c>
      <c r="N27" s="180">
        <f t="shared" si="0"/>
        <v>0.76644363786504821</v>
      </c>
      <c r="O27" s="94"/>
      <c r="P27" s="94"/>
      <c r="Q27" s="93"/>
    </row>
    <row r="28" spans="1:17" s="36" customFormat="1" x14ac:dyDescent="0.2">
      <c r="A28" s="96"/>
      <c r="B28" s="202" t="s">
        <v>86</v>
      </c>
      <c r="C28" s="202" t="s">
        <v>388</v>
      </c>
      <c r="D28" s="203">
        <v>3682899</v>
      </c>
      <c r="E28" s="203">
        <v>3540793</v>
      </c>
      <c r="F28" s="203">
        <v>3540793</v>
      </c>
      <c r="G28" s="204" t="s">
        <v>442</v>
      </c>
      <c r="H28" s="203">
        <v>959636.12</v>
      </c>
      <c r="I28" s="204" t="s">
        <v>443</v>
      </c>
      <c r="J28" s="203">
        <v>2581156.88</v>
      </c>
      <c r="K28" s="203">
        <v>2581156.88</v>
      </c>
      <c r="L28" s="204" t="s">
        <v>447</v>
      </c>
      <c r="M28" s="204" t="s">
        <v>443</v>
      </c>
      <c r="N28" s="180">
        <f t="shared" si="0"/>
        <v>0.72897706248289573</v>
      </c>
      <c r="O28" s="94"/>
      <c r="P28" s="94"/>
      <c r="Q28" s="93"/>
    </row>
    <row r="29" spans="1:17" s="36" customFormat="1" x14ac:dyDescent="0.2">
      <c r="A29" s="96"/>
      <c r="B29" s="202" t="s">
        <v>87</v>
      </c>
      <c r="C29" s="202" t="s">
        <v>388</v>
      </c>
      <c r="D29" s="203">
        <v>12747384</v>
      </c>
      <c r="E29" s="203">
        <v>12426770</v>
      </c>
      <c r="F29" s="203">
        <v>12426770</v>
      </c>
      <c r="G29" s="204" t="s">
        <v>442</v>
      </c>
      <c r="H29" s="203">
        <v>2567179.7000000002</v>
      </c>
      <c r="I29" s="204" t="s">
        <v>443</v>
      </c>
      <c r="J29" s="203">
        <v>9859590.3000000007</v>
      </c>
      <c r="K29" s="203">
        <v>9859590.3000000007</v>
      </c>
      <c r="L29" s="204" t="s">
        <v>447</v>
      </c>
      <c r="M29" s="204" t="s">
        <v>443</v>
      </c>
      <c r="N29" s="180">
        <f t="shared" si="0"/>
        <v>0.7934153685953792</v>
      </c>
      <c r="O29" s="94"/>
      <c r="P29" s="94"/>
      <c r="Q29" s="93"/>
    </row>
    <row r="30" spans="1:17" s="36" customFormat="1" x14ac:dyDescent="0.2">
      <c r="A30" s="96"/>
      <c r="B30" s="202" t="s">
        <v>88</v>
      </c>
      <c r="C30" s="202" t="s">
        <v>388</v>
      </c>
      <c r="D30" s="203">
        <v>13733585</v>
      </c>
      <c r="E30" s="203">
        <v>12303493</v>
      </c>
      <c r="F30" s="203">
        <v>12302203</v>
      </c>
      <c r="G30" s="204" t="s">
        <v>442</v>
      </c>
      <c r="H30" s="203">
        <v>3147980.21</v>
      </c>
      <c r="I30" s="204" t="s">
        <v>443</v>
      </c>
      <c r="J30" s="203">
        <v>9154222.7899999991</v>
      </c>
      <c r="K30" s="203">
        <v>9154222.7899999991</v>
      </c>
      <c r="L30" s="203">
        <v>1290</v>
      </c>
      <c r="M30" s="204" t="s">
        <v>443</v>
      </c>
      <c r="N30" s="180">
        <f t="shared" si="0"/>
        <v>0.74403446159558095</v>
      </c>
      <c r="O30" s="94"/>
      <c r="P30" s="94"/>
      <c r="Q30" s="93"/>
    </row>
    <row r="31" spans="1:17" s="36" customFormat="1" x14ac:dyDescent="0.2">
      <c r="A31" s="96"/>
      <c r="B31" s="202" t="s">
        <v>89</v>
      </c>
      <c r="C31" s="202" t="s">
        <v>90</v>
      </c>
      <c r="D31" s="203">
        <v>974939830</v>
      </c>
      <c r="E31" s="203">
        <v>959962000</v>
      </c>
      <c r="F31" s="203">
        <v>958969807</v>
      </c>
      <c r="G31" s="204" t="s">
        <v>442</v>
      </c>
      <c r="H31" s="203">
        <v>229236300.41</v>
      </c>
      <c r="I31" s="204" t="s">
        <v>443</v>
      </c>
      <c r="J31" s="203">
        <v>729733506.59000003</v>
      </c>
      <c r="K31" s="203">
        <v>729733506.59000003</v>
      </c>
      <c r="L31" s="203">
        <v>992193</v>
      </c>
      <c r="M31" s="204" t="s">
        <v>443</v>
      </c>
      <c r="N31" s="180">
        <f t="shared" si="0"/>
        <v>0.76016915939380936</v>
      </c>
      <c r="O31" s="94"/>
      <c r="P31" s="94"/>
      <c r="Q31" s="93"/>
    </row>
    <row r="32" spans="1:17" s="36" customFormat="1" x14ac:dyDescent="0.2">
      <c r="A32" s="96"/>
      <c r="B32" s="202" t="s">
        <v>91</v>
      </c>
      <c r="C32" s="202" t="s">
        <v>402</v>
      </c>
      <c r="D32" s="203">
        <v>148195972</v>
      </c>
      <c r="E32" s="203">
        <v>145044571</v>
      </c>
      <c r="F32" s="203">
        <v>145044571</v>
      </c>
      <c r="G32" s="204" t="s">
        <v>442</v>
      </c>
      <c r="H32" s="203">
        <v>29872565.170000002</v>
      </c>
      <c r="I32" s="204" t="s">
        <v>443</v>
      </c>
      <c r="J32" s="203">
        <v>115172005.83</v>
      </c>
      <c r="K32" s="203">
        <v>115172005.83</v>
      </c>
      <c r="L32" s="204" t="s">
        <v>447</v>
      </c>
      <c r="M32" s="204" t="s">
        <v>443</v>
      </c>
      <c r="N32" s="180">
        <f t="shared" si="0"/>
        <v>0.79404561670908724</v>
      </c>
      <c r="O32" s="94"/>
      <c r="P32" s="94"/>
      <c r="Q32" s="93"/>
    </row>
    <row r="33" spans="1:17" s="36" customFormat="1" x14ac:dyDescent="0.2">
      <c r="A33" s="96"/>
      <c r="B33" s="202" t="s">
        <v>92</v>
      </c>
      <c r="C33" s="202" t="s">
        <v>402</v>
      </c>
      <c r="D33" s="203">
        <v>30505548</v>
      </c>
      <c r="E33" s="203">
        <v>29873072</v>
      </c>
      <c r="F33" s="203">
        <v>29873072</v>
      </c>
      <c r="G33" s="204" t="s">
        <v>442</v>
      </c>
      <c r="H33" s="203">
        <v>6970468.0899999999</v>
      </c>
      <c r="I33" s="204" t="s">
        <v>443</v>
      </c>
      <c r="J33" s="203">
        <v>22902603.91</v>
      </c>
      <c r="K33" s="203">
        <v>22902603.91</v>
      </c>
      <c r="L33" s="204" t="s">
        <v>447</v>
      </c>
      <c r="M33" s="204" t="s">
        <v>443</v>
      </c>
      <c r="N33" s="180">
        <f t="shared" si="0"/>
        <v>0.76666383390365744</v>
      </c>
      <c r="O33" s="94"/>
      <c r="P33" s="94"/>
      <c r="Q33" s="93"/>
    </row>
    <row r="34" spans="1:17" s="36" customFormat="1" x14ac:dyDescent="0.2">
      <c r="A34" s="96"/>
      <c r="B34" s="202" t="s">
        <v>93</v>
      </c>
      <c r="C34" s="202" t="s">
        <v>402</v>
      </c>
      <c r="D34" s="203">
        <v>37418258</v>
      </c>
      <c r="E34" s="203">
        <v>35974466</v>
      </c>
      <c r="F34" s="203">
        <v>35974466</v>
      </c>
      <c r="G34" s="204" t="s">
        <v>442</v>
      </c>
      <c r="H34" s="203">
        <v>9873300.1799999997</v>
      </c>
      <c r="I34" s="204" t="s">
        <v>443</v>
      </c>
      <c r="J34" s="203">
        <v>26101165.82</v>
      </c>
      <c r="K34" s="203">
        <v>26101165.82</v>
      </c>
      <c r="L34" s="204" t="s">
        <v>447</v>
      </c>
      <c r="M34" s="204" t="s">
        <v>443</v>
      </c>
      <c r="N34" s="180">
        <f t="shared" si="0"/>
        <v>0.72554699825148206</v>
      </c>
      <c r="O34" s="94"/>
      <c r="P34" s="94"/>
      <c r="Q34" s="93"/>
    </row>
    <row r="35" spans="1:17" s="36" customFormat="1" x14ac:dyDescent="0.2">
      <c r="A35" s="96"/>
      <c r="B35" s="202" t="s">
        <v>94</v>
      </c>
      <c r="C35" s="202" t="s">
        <v>402</v>
      </c>
      <c r="D35" s="203">
        <v>129513424</v>
      </c>
      <c r="E35" s="203">
        <v>126255979</v>
      </c>
      <c r="F35" s="203">
        <v>126255979</v>
      </c>
      <c r="G35" s="204" t="s">
        <v>442</v>
      </c>
      <c r="H35" s="203">
        <v>26579757.609999999</v>
      </c>
      <c r="I35" s="204" t="s">
        <v>443</v>
      </c>
      <c r="J35" s="203">
        <v>99676221.390000001</v>
      </c>
      <c r="K35" s="203">
        <v>99676221.390000001</v>
      </c>
      <c r="L35" s="204" t="s">
        <v>447</v>
      </c>
      <c r="M35" s="204" t="s">
        <v>443</v>
      </c>
      <c r="N35" s="180">
        <f t="shared" si="0"/>
        <v>0.78947723648002444</v>
      </c>
      <c r="O35" s="94"/>
      <c r="P35" s="94"/>
      <c r="Q35" s="93"/>
    </row>
    <row r="36" spans="1:17" s="36" customFormat="1" x14ac:dyDescent="0.2">
      <c r="A36" s="96"/>
      <c r="B36" s="202" t="s">
        <v>95</v>
      </c>
      <c r="C36" s="202" t="s">
        <v>402</v>
      </c>
      <c r="D36" s="203">
        <v>139533221</v>
      </c>
      <c r="E36" s="203">
        <v>125003490</v>
      </c>
      <c r="F36" s="203">
        <v>124990383</v>
      </c>
      <c r="G36" s="204" t="s">
        <v>442</v>
      </c>
      <c r="H36" s="203">
        <v>51380371.950000003</v>
      </c>
      <c r="I36" s="204" t="s">
        <v>443</v>
      </c>
      <c r="J36" s="203">
        <v>73610011.049999997</v>
      </c>
      <c r="K36" s="203">
        <v>73610011.049999997</v>
      </c>
      <c r="L36" s="203">
        <v>13107</v>
      </c>
      <c r="M36" s="204" t="s">
        <v>443</v>
      </c>
      <c r="N36" s="180">
        <f t="shared" si="0"/>
        <v>0.58886364732696661</v>
      </c>
      <c r="O36" s="94"/>
      <c r="P36" s="94"/>
      <c r="Q36" s="93"/>
    </row>
    <row r="37" spans="1:17" s="36" customFormat="1" x14ac:dyDescent="0.2">
      <c r="A37" s="96"/>
      <c r="B37" s="202" t="s">
        <v>96</v>
      </c>
      <c r="C37" s="202" t="s">
        <v>403</v>
      </c>
      <c r="D37" s="203">
        <v>43758653</v>
      </c>
      <c r="E37" s="203">
        <v>42828122</v>
      </c>
      <c r="F37" s="203">
        <v>42828122</v>
      </c>
      <c r="G37" s="204" t="s">
        <v>442</v>
      </c>
      <c r="H37" s="203">
        <v>8652225.4900000002</v>
      </c>
      <c r="I37" s="204" t="s">
        <v>443</v>
      </c>
      <c r="J37" s="203">
        <v>34175896.509999998</v>
      </c>
      <c r="K37" s="203">
        <v>34175896.509999998</v>
      </c>
      <c r="L37" s="204" t="s">
        <v>447</v>
      </c>
      <c r="M37" s="204" t="s">
        <v>443</v>
      </c>
      <c r="N37" s="180">
        <f t="shared" si="0"/>
        <v>0.79797793865441957</v>
      </c>
      <c r="O37" s="94"/>
      <c r="P37" s="94"/>
      <c r="Q37" s="93"/>
    </row>
    <row r="38" spans="1:17" s="36" customFormat="1" x14ac:dyDescent="0.2">
      <c r="A38" s="96"/>
      <c r="B38" s="202" t="s">
        <v>97</v>
      </c>
      <c r="C38" s="202" t="s">
        <v>403</v>
      </c>
      <c r="D38" s="203">
        <v>9007544</v>
      </c>
      <c r="E38" s="203">
        <v>8820789</v>
      </c>
      <c r="F38" s="203">
        <v>8820789</v>
      </c>
      <c r="G38" s="204" t="s">
        <v>442</v>
      </c>
      <c r="H38" s="203">
        <v>2060193.6</v>
      </c>
      <c r="I38" s="204" t="s">
        <v>443</v>
      </c>
      <c r="J38" s="203">
        <v>6760595.4000000004</v>
      </c>
      <c r="K38" s="203">
        <v>6760595.4000000004</v>
      </c>
      <c r="L38" s="204" t="s">
        <v>447</v>
      </c>
      <c r="M38" s="204" t="s">
        <v>443</v>
      </c>
      <c r="N38" s="180">
        <f t="shared" si="0"/>
        <v>0.76643885257883393</v>
      </c>
      <c r="O38" s="94"/>
      <c r="P38" s="94"/>
      <c r="Q38" s="93"/>
    </row>
    <row r="39" spans="1:17" s="36" customFormat="1" x14ac:dyDescent="0.2">
      <c r="A39" s="96"/>
      <c r="B39" s="202" t="s">
        <v>98</v>
      </c>
      <c r="C39" s="202" t="s">
        <v>403</v>
      </c>
      <c r="D39" s="203">
        <v>11048698</v>
      </c>
      <c r="E39" s="203">
        <v>10622381</v>
      </c>
      <c r="F39" s="203">
        <v>10622381</v>
      </c>
      <c r="G39" s="204" t="s">
        <v>442</v>
      </c>
      <c r="H39" s="203">
        <v>2878840.56</v>
      </c>
      <c r="I39" s="204" t="s">
        <v>443</v>
      </c>
      <c r="J39" s="203">
        <v>7743540.4400000004</v>
      </c>
      <c r="K39" s="203">
        <v>7743540.4400000004</v>
      </c>
      <c r="L39" s="204" t="s">
        <v>447</v>
      </c>
      <c r="M39" s="204" t="s">
        <v>443</v>
      </c>
      <c r="N39" s="180">
        <f t="shared" si="0"/>
        <v>0.72898349626133729</v>
      </c>
      <c r="O39" s="94"/>
      <c r="P39" s="94"/>
      <c r="Q39" s="93"/>
    </row>
    <row r="40" spans="1:17" s="36" customFormat="1" x14ac:dyDescent="0.2">
      <c r="A40" s="96"/>
      <c r="B40" s="202" t="s">
        <v>99</v>
      </c>
      <c r="C40" s="202" t="s">
        <v>403</v>
      </c>
      <c r="D40" s="203">
        <v>38242153</v>
      </c>
      <c r="E40" s="203">
        <v>37280309</v>
      </c>
      <c r="F40" s="203">
        <v>37280309</v>
      </c>
      <c r="G40" s="204" t="s">
        <v>442</v>
      </c>
      <c r="H40" s="203">
        <v>7701674.96</v>
      </c>
      <c r="I40" s="204" t="s">
        <v>443</v>
      </c>
      <c r="J40" s="203">
        <v>29578634.039999999</v>
      </c>
      <c r="K40" s="203">
        <v>29578634.039999999</v>
      </c>
      <c r="L40" s="204" t="s">
        <v>447</v>
      </c>
      <c r="M40" s="204" t="s">
        <v>443</v>
      </c>
      <c r="N40" s="180">
        <f t="shared" si="0"/>
        <v>0.79341171877089323</v>
      </c>
      <c r="O40" s="94"/>
      <c r="P40" s="94"/>
      <c r="Q40" s="93"/>
    </row>
    <row r="41" spans="1:17" s="36" customFormat="1" x14ac:dyDescent="0.2">
      <c r="A41" s="96"/>
      <c r="B41" s="202" t="s">
        <v>100</v>
      </c>
      <c r="C41" s="202" t="s">
        <v>403</v>
      </c>
      <c r="D41" s="203">
        <v>41200754</v>
      </c>
      <c r="E41" s="203">
        <v>36910479</v>
      </c>
      <c r="F41" s="203">
        <v>36906609</v>
      </c>
      <c r="G41" s="204" t="s">
        <v>442</v>
      </c>
      <c r="H41" s="203">
        <v>9443982.4000000004</v>
      </c>
      <c r="I41" s="204" t="s">
        <v>443</v>
      </c>
      <c r="J41" s="203">
        <v>27462626.600000001</v>
      </c>
      <c r="K41" s="203">
        <v>27462626.600000001</v>
      </c>
      <c r="L41" s="203">
        <v>3870</v>
      </c>
      <c r="M41" s="204" t="s">
        <v>443</v>
      </c>
      <c r="N41" s="180">
        <f t="shared" si="0"/>
        <v>0.74403332993863347</v>
      </c>
      <c r="O41" s="94"/>
      <c r="P41" s="94"/>
      <c r="Q41" s="93"/>
    </row>
    <row r="42" spans="1:17" s="36" customFormat="1" x14ac:dyDescent="0.2">
      <c r="A42" s="96"/>
      <c r="B42" s="202" t="s">
        <v>101</v>
      </c>
      <c r="C42" s="202" t="s">
        <v>404</v>
      </c>
      <c r="D42" s="203">
        <v>87517306</v>
      </c>
      <c r="E42" s="203">
        <v>85656243</v>
      </c>
      <c r="F42" s="203">
        <v>85656243</v>
      </c>
      <c r="G42" s="204" t="s">
        <v>442</v>
      </c>
      <c r="H42" s="203">
        <v>17304363.620000001</v>
      </c>
      <c r="I42" s="204" t="s">
        <v>443</v>
      </c>
      <c r="J42" s="203">
        <v>68351879.379999995</v>
      </c>
      <c r="K42" s="203">
        <v>68351879.379999995</v>
      </c>
      <c r="L42" s="204" t="s">
        <v>447</v>
      </c>
      <c r="M42" s="204" t="s">
        <v>443</v>
      </c>
      <c r="N42" s="180">
        <f t="shared" si="0"/>
        <v>0.7979789561865327</v>
      </c>
      <c r="O42" s="94"/>
      <c r="P42" s="94"/>
      <c r="Q42" s="93"/>
    </row>
    <row r="43" spans="1:17" s="36" customFormat="1" x14ac:dyDescent="0.2">
      <c r="A43" s="96"/>
      <c r="B43" s="202" t="s">
        <v>102</v>
      </c>
      <c r="C43" s="202" t="s">
        <v>404</v>
      </c>
      <c r="D43" s="203">
        <v>18015087</v>
      </c>
      <c r="E43" s="203">
        <v>17641577</v>
      </c>
      <c r="F43" s="203">
        <v>17641577</v>
      </c>
      <c r="G43" s="204" t="s">
        <v>442</v>
      </c>
      <c r="H43" s="203">
        <v>4120380.31</v>
      </c>
      <c r="I43" s="204" t="s">
        <v>443</v>
      </c>
      <c r="J43" s="203">
        <v>13521196.689999999</v>
      </c>
      <c r="K43" s="203">
        <v>13521196.689999999</v>
      </c>
      <c r="L43" s="204" t="s">
        <v>447</v>
      </c>
      <c r="M43" s="204" t="s">
        <v>443</v>
      </c>
      <c r="N43" s="180">
        <f t="shared" si="0"/>
        <v>0.76643922989424351</v>
      </c>
      <c r="O43" s="94"/>
      <c r="P43" s="94"/>
      <c r="Q43" s="93"/>
    </row>
    <row r="44" spans="1:17" s="36" customFormat="1" x14ac:dyDescent="0.2">
      <c r="A44" s="96"/>
      <c r="B44" s="202" t="s">
        <v>103</v>
      </c>
      <c r="C44" s="202" t="s">
        <v>404</v>
      </c>
      <c r="D44" s="203">
        <v>22097397</v>
      </c>
      <c r="E44" s="203">
        <v>21244764</v>
      </c>
      <c r="F44" s="203">
        <v>21244764</v>
      </c>
      <c r="G44" s="204" t="s">
        <v>442</v>
      </c>
      <c r="H44" s="203">
        <v>5757746.29</v>
      </c>
      <c r="I44" s="204" t="s">
        <v>443</v>
      </c>
      <c r="J44" s="203">
        <v>15487017.710000001</v>
      </c>
      <c r="K44" s="203">
        <v>15487017.710000001</v>
      </c>
      <c r="L44" s="204" t="s">
        <v>447</v>
      </c>
      <c r="M44" s="204" t="s">
        <v>443</v>
      </c>
      <c r="N44" s="180">
        <f t="shared" si="0"/>
        <v>0.72898045419567858</v>
      </c>
      <c r="O44" s="94"/>
      <c r="P44" s="94"/>
      <c r="Q44" s="93"/>
    </row>
    <row r="45" spans="1:17" s="36" customFormat="1" x14ac:dyDescent="0.2">
      <c r="A45" s="96"/>
      <c r="B45" s="202" t="s">
        <v>104</v>
      </c>
      <c r="C45" s="202" t="s">
        <v>404</v>
      </c>
      <c r="D45" s="203">
        <v>76484306</v>
      </c>
      <c r="E45" s="203">
        <v>74560618</v>
      </c>
      <c r="F45" s="203">
        <v>74560618</v>
      </c>
      <c r="G45" s="204" t="s">
        <v>442</v>
      </c>
      <c r="H45" s="203">
        <v>15403424.470000001</v>
      </c>
      <c r="I45" s="204" t="s">
        <v>443</v>
      </c>
      <c r="J45" s="203">
        <v>59157193.530000001</v>
      </c>
      <c r="K45" s="203">
        <v>59157193.530000001</v>
      </c>
      <c r="L45" s="204" t="s">
        <v>447</v>
      </c>
      <c r="M45" s="204" t="s">
        <v>443</v>
      </c>
      <c r="N45" s="180">
        <f t="shared" si="0"/>
        <v>0.79341071891330084</v>
      </c>
      <c r="O45" s="94"/>
      <c r="P45" s="94"/>
      <c r="Q45" s="93"/>
    </row>
    <row r="46" spans="1:17" s="36" customFormat="1" x14ac:dyDescent="0.2">
      <c r="A46" s="96"/>
      <c r="B46" s="202" t="s">
        <v>105</v>
      </c>
      <c r="C46" s="202" t="s">
        <v>404</v>
      </c>
      <c r="D46" s="203">
        <v>82401509</v>
      </c>
      <c r="E46" s="203">
        <v>73820959</v>
      </c>
      <c r="F46" s="203">
        <v>73813219</v>
      </c>
      <c r="G46" s="204" t="s">
        <v>442</v>
      </c>
      <c r="H46" s="203">
        <v>18887967.309999999</v>
      </c>
      <c r="I46" s="204" t="s">
        <v>443</v>
      </c>
      <c r="J46" s="203">
        <v>54925251.689999998</v>
      </c>
      <c r="K46" s="203">
        <v>54925251.689999998</v>
      </c>
      <c r="L46" s="203">
        <v>7740</v>
      </c>
      <c r="M46" s="204" t="s">
        <v>443</v>
      </c>
      <c r="N46" s="180">
        <f t="shared" si="0"/>
        <v>0.74403329940484786</v>
      </c>
      <c r="O46" s="94"/>
      <c r="P46" s="94"/>
      <c r="Q46" s="93"/>
    </row>
    <row r="47" spans="1:17" s="36" customFormat="1" x14ac:dyDescent="0.2">
      <c r="A47" s="96"/>
      <c r="B47" s="202" t="s">
        <v>106</v>
      </c>
      <c r="C47" s="202" t="s">
        <v>107</v>
      </c>
      <c r="D47" s="203">
        <v>60000000</v>
      </c>
      <c r="E47" s="203">
        <v>88424181</v>
      </c>
      <c r="F47" s="203">
        <v>87456705</v>
      </c>
      <c r="G47" s="204" t="s">
        <v>442</v>
      </c>
      <c r="H47" s="203">
        <v>12349038.4</v>
      </c>
      <c r="I47" s="204" t="s">
        <v>443</v>
      </c>
      <c r="J47" s="203">
        <v>75107666.599999994</v>
      </c>
      <c r="K47" s="203">
        <v>75107666.599999994</v>
      </c>
      <c r="L47" s="203">
        <v>967476</v>
      </c>
      <c r="M47" s="204" t="s">
        <v>443</v>
      </c>
      <c r="N47" s="180">
        <f t="shared" si="0"/>
        <v>0.84940189154819534</v>
      </c>
      <c r="O47" s="94"/>
      <c r="P47" s="94"/>
      <c r="Q47" s="93"/>
    </row>
    <row r="48" spans="1:17" s="95" customFormat="1" ht="15" x14ac:dyDescent="0.25">
      <c r="A48" s="92"/>
      <c r="B48" s="200" t="s">
        <v>108</v>
      </c>
      <c r="C48" s="200" t="s">
        <v>109</v>
      </c>
      <c r="D48" s="199">
        <v>4968206193</v>
      </c>
      <c r="E48" s="199">
        <v>4947244099</v>
      </c>
      <c r="F48" s="199">
        <v>4873317841.3999996</v>
      </c>
      <c r="G48" s="199">
        <v>67113143.959999993</v>
      </c>
      <c r="H48" s="199">
        <v>840630472.96000004</v>
      </c>
      <c r="I48" s="199">
        <v>58273414.57</v>
      </c>
      <c r="J48" s="199">
        <v>3270756852.6999998</v>
      </c>
      <c r="K48" s="199">
        <v>3145649165.9299998</v>
      </c>
      <c r="L48" s="199">
        <v>710470214.80999994</v>
      </c>
      <c r="M48" s="199">
        <v>636543957.21000004</v>
      </c>
      <c r="N48" s="179">
        <f t="shared" si="0"/>
        <v>0.66112704108558684</v>
      </c>
      <c r="O48" s="28">
        <f>+E48</f>
        <v>4947244099</v>
      </c>
      <c r="P48" s="28">
        <f>+J48</f>
        <v>3270756852.6999998</v>
      </c>
      <c r="Q48" s="97">
        <f>+P48/O48</f>
        <v>0.66112704108558684</v>
      </c>
    </row>
    <row r="49" spans="1:17" s="36" customFormat="1" x14ac:dyDescent="0.2">
      <c r="A49" s="96"/>
      <c r="B49" s="202" t="s">
        <v>110</v>
      </c>
      <c r="C49" s="202" t="s">
        <v>111</v>
      </c>
      <c r="D49" s="203">
        <v>466144452</v>
      </c>
      <c r="E49" s="203">
        <v>459813582</v>
      </c>
      <c r="F49" s="203">
        <v>459763582</v>
      </c>
      <c r="G49" s="204" t="s">
        <v>442</v>
      </c>
      <c r="H49" s="203">
        <v>64154678.789999999</v>
      </c>
      <c r="I49" s="203">
        <v>1249500</v>
      </c>
      <c r="J49" s="203">
        <v>285425276.16000003</v>
      </c>
      <c r="K49" s="203">
        <v>284486536.76999998</v>
      </c>
      <c r="L49" s="203">
        <v>108984127.05</v>
      </c>
      <c r="M49" s="203">
        <v>108934127.05</v>
      </c>
      <c r="N49" s="180">
        <f t="shared" si="0"/>
        <v>0.62074129023879077</v>
      </c>
      <c r="O49" s="94">
        <f t="shared" ref="O49:O112" si="1">+E49</f>
        <v>459813582</v>
      </c>
      <c r="P49" s="94">
        <f t="shared" ref="P49:P112" si="2">+J49</f>
        <v>285425276.16000003</v>
      </c>
      <c r="Q49" s="93">
        <f t="shared" ref="Q49:Q112" si="3">+P49/O49</f>
        <v>0.62074129023879077</v>
      </c>
    </row>
    <row r="50" spans="1:17" s="36" customFormat="1" x14ac:dyDescent="0.2">
      <c r="A50" s="96"/>
      <c r="B50" s="202" t="s">
        <v>112</v>
      </c>
      <c r="C50" s="202" t="s">
        <v>113</v>
      </c>
      <c r="D50" s="203">
        <v>78230101</v>
      </c>
      <c r="E50" s="203">
        <v>88349231</v>
      </c>
      <c r="F50" s="203">
        <v>88349231</v>
      </c>
      <c r="G50" s="204" t="s">
        <v>442</v>
      </c>
      <c r="H50" s="203">
        <v>13921709.109999999</v>
      </c>
      <c r="I50" s="203">
        <v>1249500</v>
      </c>
      <c r="J50" s="203">
        <v>67943945.430000007</v>
      </c>
      <c r="K50" s="203">
        <v>67005206.039999999</v>
      </c>
      <c r="L50" s="203">
        <v>5234076.46</v>
      </c>
      <c r="M50" s="203">
        <v>5234076.46</v>
      </c>
      <c r="N50" s="180">
        <f t="shared" si="0"/>
        <v>0.76903833413105782</v>
      </c>
      <c r="O50" s="94">
        <f t="shared" si="1"/>
        <v>88349231</v>
      </c>
      <c r="P50" s="94">
        <f t="shared" si="2"/>
        <v>67943945.430000007</v>
      </c>
      <c r="Q50" s="93">
        <f t="shared" si="3"/>
        <v>0.76903833413105782</v>
      </c>
    </row>
    <row r="51" spans="1:17" s="36" customFormat="1" x14ac:dyDescent="0.2">
      <c r="A51" s="96"/>
      <c r="B51" s="202" t="s">
        <v>114</v>
      </c>
      <c r="C51" s="202" t="s">
        <v>115</v>
      </c>
      <c r="D51" s="203">
        <v>195406033</v>
      </c>
      <c r="E51" s="203">
        <v>163406033</v>
      </c>
      <c r="F51" s="203">
        <v>163406033</v>
      </c>
      <c r="G51" s="204" t="s">
        <v>442</v>
      </c>
      <c r="H51" s="203">
        <v>18500000</v>
      </c>
      <c r="I51" s="204" t="s">
        <v>443</v>
      </c>
      <c r="J51" s="203">
        <v>121896360</v>
      </c>
      <c r="K51" s="203">
        <v>121896360</v>
      </c>
      <c r="L51" s="203">
        <v>23009673</v>
      </c>
      <c r="M51" s="203">
        <v>23009673</v>
      </c>
      <c r="N51" s="180">
        <f t="shared" si="0"/>
        <v>0.74597221266610148</v>
      </c>
      <c r="O51" s="94">
        <f t="shared" si="1"/>
        <v>163406033</v>
      </c>
      <c r="P51" s="94">
        <f t="shared" si="2"/>
        <v>121896360</v>
      </c>
      <c r="Q51" s="93">
        <f t="shared" si="3"/>
        <v>0.74597221266610148</v>
      </c>
    </row>
    <row r="52" spans="1:17" s="36" customFormat="1" x14ac:dyDescent="0.2">
      <c r="A52" s="96"/>
      <c r="B52" s="202" t="s">
        <v>405</v>
      </c>
      <c r="C52" s="202" t="s">
        <v>406</v>
      </c>
      <c r="D52" s="203">
        <v>10000000</v>
      </c>
      <c r="E52" s="203">
        <v>10000000</v>
      </c>
      <c r="F52" s="203">
        <v>10000000</v>
      </c>
      <c r="G52" s="204" t="s">
        <v>442</v>
      </c>
      <c r="H52" s="204" t="s">
        <v>444</v>
      </c>
      <c r="I52" s="204" t="s">
        <v>443</v>
      </c>
      <c r="J52" s="204" t="s">
        <v>445</v>
      </c>
      <c r="K52" s="204" t="s">
        <v>445</v>
      </c>
      <c r="L52" s="203">
        <v>10000000</v>
      </c>
      <c r="M52" s="203">
        <v>10000000</v>
      </c>
      <c r="N52" s="180">
        <v>0</v>
      </c>
      <c r="O52" s="94">
        <f t="shared" si="1"/>
        <v>10000000</v>
      </c>
      <c r="P52" s="94" t="str">
        <f t="shared" si="2"/>
        <v xml:space="preserve">                           -   </v>
      </c>
      <c r="Q52" s="93">
        <v>0</v>
      </c>
    </row>
    <row r="53" spans="1:17" s="36" customFormat="1" x14ac:dyDescent="0.2">
      <c r="A53" s="96"/>
      <c r="B53" s="202" t="s">
        <v>116</v>
      </c>
      <c r="C53" s="202" t="s">
        <v>117</v>
      </c>
      <c r="D53" s="203">
        <v>53100500</v>
      </c>
      <c r="E53" s="203">
        <v>53100500</v>
      </c>
      <c r="F53" s="203">
        <v>53050500</v>
      </c>
      <c r="G53" s="204" t="s">
        <v>442</v>
      </c>
      <c r="H53" s="203">
        <v>3474900</v>
      </c>
      <c r="I53" s="204" t="s">
        <v>443</v>
      </c>
      <c r="J53" s="203">
        <v>1304077.5</v>
      </c>
      <c r="K53" s="203">
        <v>1304077.5</v>
      </c>
      <c r="L53" s="203">
        <v>48321522.5</v>
      </c>
      <c r="M53" s="203">
        <v>48271522.5</v>
      </c>
      <c r="N53" s="180">
        <f t="shared" si="0"/>
        <v>2.4558667055865763E-2</v>
      </c>
      <c r="O53" s="94">
        <f t="shared" si="1"/>
        <v>53100500</v>
      </c>
      <c r="P53" s="94">
        <f t="shared" si="2"/>
        <v>1304077.5</v>
      </c>
      <c r="Q53" s="93">
        <f t="shared" si="3"/>
        <v>2.4558667055865763E-2</v>
      </c>
    </row>
    <row r="54" spans="1:17" s="36" customFormat="1" x14ac:dyDescent="0.2">
      <c r="A54" s="96"/>
      <c r="B54" s="202" t="s">
        <v>118</v>
      </c>
      <c r="C54" s="202" t="s">
        <v>119</v>
      </c>
      <c r="D54" s="203">
        <v>129407818</v>
      </c>
      <c r="E54" s="203">
        <v>144957818</v>
      </c>
      <c r="F54" s="203">
        <v>144957818</v>
      </c>
      <c r="G54" s="204" t="s">
        <v>442</v>
      </c>
      <c r="H54" s="203">
        <v>28258069.68</v>
      </c>
      <c r="I54" s="204" t="s">
        <v>443</v>
      </c>
      <c r="J54" s="203">
        <v>94280893.230000004</v>
      </c>
      <c r="K54" s="203">
        <v>94280893.230000004</v>
      </c>
      <c r="L54" s="203">
        <v>22418855.09</v>
      </c>
      <c r="M54" s="203">
        <v>22418855.09</v>
      </c>
      <c r="N54" s="180">
        <f t="shared" si="0"/>
        <v>0.6504022655059557</v>
      </c>
      <c r="O54" s="94">
        <f t="shared" si="1"/>
        <v>144957818</v>
      </c>
      <c r="P54" s="94">
        <f t="shared" si="2"/>
        <v>94280893.230000004</v>
      </c>
      <c r="Q54" s="93">
        <f t="shared" si="3"/>
        <v>0.6504022655059557</v>
      </c>
    </row>
    <row r="55" spans="1:17" s="36" customFormat="1" x14ac:dyDescent="0.2">
      <c r="A55" s="96"/>
      <c r="B55" s="202" t="s">
        <v>120</v>
      </c>
      <c r="C55" s="202" t="s">
        <v>121</v>
      </c>
      <c r="D55" s="203">
        <v>321834143</v>
      </c>
      <c r="E55" s="203">
        <v>377441803</v>
      </c>
      <c r="F55" s="203">
        <v>361108897</v>
      </c>
      <c r="G55" s="204" t="s">
        <v>442</v>
      </c>
      <c r="H55" s="203">
        <v>30845808.739999998</v>
      </c>
      <c r="I55" s="204" t="s">
        <v>443</v>
      </c>
      <c r="J55" s="203">
        <v>282836497.75999999</v>
      </c>
      <c r="K55" s="203">
        <v>280179584.85000002</v>
      </c>
      <c r="L55" s="203">
        <v>63759496.5</v>
      </c>
      <c r="M55" s="203">
        <v>47426590.5</v>
      </c>
      <c r="N55" s="180">
        <f t="shared" si="0"/>
        <v>0.7493512788248311</v>
      </c>
      <c r="O55" s="94">
        <f t="shared" si="1"/>
        <v>377441803</v>
      </c>
      <c r="P55" s="94">
        <f t="shared" si="2"/>
        <v>282836497.75999999</v>
      </c>
      <c r="Q55" s="93">
        <f t="shared" si="3"/>
        <v>0.7493512788248311</v>
      </c>
    </row>
    <row r="56" spans="1:17" s="36" customFormat="1" x14ac:dyDescent="0.2">
      <c r="A56" s="96"/>
      <c r="B56" s="202" t="s">
        <v>122</v>
      </c>
      <c r="C56" s="202" t="s">
        <v>123</v>
      </c>
      <c r="D56" s="203">
        <v>89968635</v>
      </c>
      <c r="E56" s="203">
        <v>103798635</v>
      </c>
      <c r="F56" s="203">
        <v>97543635</v>
      </c>
      <c r="G56" s="204" t="s">
        <v>442</v>
      </c>
      <c r="H56" s="203">
        <v>7925070.8099999996</v>
      </c>
      <c r="I56" s="204" t="s">
        <v>443</v>
      </c>
      <c r="J56" s="203">
        <v>67086637.689999998</v>
      </c>
      <c r="K56" s="203">
        <v>67086637.689999998</v>
      </c>
      <c r="L56" s="203">
        <v>28786926.5</v>
      </c>
      <c r="M56" s="203">
        <v>22531926.5</v>
      </c>
      <c r="N56" s="180">
        <f t="shared" si="0"/>
        <v>0.64631522071557101</v>
      </c>
      <c r="O56" s="94">
        <f t="shared" si="1"/>
        <v>103798635</v>
      </c>
      <c r="P56" s="94">
        <f t="shared" si="2"/>
        <v>67086637.689999998</v>
      </c>
      <c r="Q56" s="93">
        <f t="shared" si="3"/>
        <v>0.64631522071557101</v>
      </c>
    </row>
    <row r="57" spans="1:17" s="36" customFormat="1" x14ac:dyDescent="0.2">
      <c r="A57" s="96"/>
      <c r="B57" s="202" t="s">
        <v>124</v>
      </c>
      <c r="C57" s="202" t="s">
        <v>125</v>
      </c>
      <c r="D57" s="203">
        <v>96966540</v>
      </c>
      <c r="E57" s="203">
        <v>105119446</v>
      </c>
      <c r="F57" s="203">
        <v>102691540</v>
      </c>
      <c r="G57" s="204" t="s">
        <v>442</v>
      </c>
      <c r="H57" s="203">
        <v>9982959.5500000007</v>
      </c>
      <c r="I57" s="204" t="s">
        <v>443</v>
      </c>
      <c r="J57" s="203">
        <v>87326708.989999995</v>
      </c>
      <c r="K57" s="203">
        <v>87222833.989999995</v>
      </c>
      <c r="L57" s="203">
        <v>7809777.46</v>
      </c>
      <c r="M57" s="203">
        <v>5381871.46</v>
      </c>
      <c r="N57" s="180">
        <f t="shared" si="0"/>
        <v>0.83073791113777362</v>
      </c>
      <c r="O57" s="94">
        <f t="shared" si="1"/>
        <v>105119446</v>
      </c>
      <c r="P57" s="94">
        <f t="shared" si="2"/>
        <v>87326708.989999995</v>
      </c>
      <c r="Q57" s="93">
        <f t="shared" si="3"/>
        <v>0.83073791113777362</v>
      </c>
    </row>
    <row r="58" spans="1:17" s="36" customFormat="1" x14ac:dyDescent="0.2">
      <c r="A58" s="96"/>
      <c r="B58" s="202" t="s">
        <v>126</v>
      </c>
      <c r="C58" s="202" t="s">
        <v>127</v>
      </c>
      <c r="D58" s="203">
        <v>1077040</v>
      </c>
      <c r="E58" s="203">
        <v>1077040</v>
      </c>
      <c r="F58" s="203">
        <v>1077040</v>
      </c>
      <c r="G58" s="204" t="s">
        <v>442</v>
      </c>
      <c r="H58" s="203">
        <v>98575</v>
      </c>
      <c r="I58" s="204" t="s">
        <v>443</v>
      </c>
      <c r="J58" s="203">
        <v>40175</v>
      </c>
      <c r="K58" s="203">
        <v>40175</v>
      </c>
      <c r="L58" s="203">
        <v>938290</v>
      </c>
      <c r="M58" s="203">
        <v>938290</v>
      </c>
      <c r="N58" s="180">
        <f t="shared" si="0"/>
        <v>3.7301307286637449E-2</v>
      </c>
      <c r="O58" s="94">
        <f t="shared" si="1"/>
        <v>1077040</v>
      </c>
      <c r="P58" s="94">
        <f t="shared" si="2"/>
        <v>40175</v>
      </c>
      <c r="Q58" s="93">
        <f t="shared" si="3"/>
        <v>3.7301307286637449E-2</v>
      </c>
    </row>
    <row r="59" spans="1:17" s="36" customFormat="1" x14ac:dyDescent="0.2">
      <c r="A59" s="96"/>
      <c r="B59" s="202" t="s">
        <v>128</v>
      </c>
      <c r="C59" s="202" t="s">
        <v>129</v>
      </c>
      <c r="D59" s="203">
        <v>118545206</v>
      </c>
      <c r="E59" s="203">
        <v>145765206</v>
      </c>
      <c r="F59" s="203">
        <v>139615206</v>
      </c>
      <c r="G59" s="204" t="s">
        <v>442</v>
      </c>
      <c r="H59" s="203">
        <v>12503259.640000001</v>
      </c>
      <c r="I59" s="204" t="s">
        <v>443</v>
      </c>
      <c r="J59" s="203">
        <v>110490069.81999999</v>
      </c>
      <c r="K59" s="203">
        <v>107967031.91</v>
      </c>
      <c r="L59" s="203">
        <v>22771876.539999999</v>
      </c>
      <c r="M59" s="203">
        <v>16621876.539999999</v>
      </c>
      <c r="N59" s="180">
        <f t="shared" si="0"/>
        <v>0.75800029960510595</v>
      </c>
      <c r="O59" s="94">
        <f t="shared" si="1"/>
        <v>145765206</v>
      </c>
      <c r="P59" s="94">
        <f t="shared" si="2"/>
        <v>110490069.81999999</v>
      </c>
      <c r="Q59" s="93">
        <f t="shared" si="3"/>
        <v>0.75800029960510595</v>
      </c>
    </row>
    <row r="60" spans="1:17" s="36" customFormat="1" x14ac:dyDescent="0.2">
      <c r="A60" s="96"/>
      <c r="B60" s="202" t="s">
        <v>130</v>
      </c>
      <c r="C60" s="202" t="s">
        <v>131</v>
      </c>
      <c r="D60" s="203">
        <v>15276722</v>
      </c>
      <c r="E60" s="203">
        <v>21681476</v>
      </c>
      <c r="F60" s="203">
        <v>20181476</v>
      </c>
      <c r="G60" s="204" t="s">
        <v>442</v>
      </c>
      <c r="H60" s="203">
        <v>335943.74</v>
      </c>
      <c r="I60" s="204" t="s">
        <v>443</v>
      </c>
      <c r="J60" s="203">
        <v>17892906.260000002</v>
      </c>
      <c r="K60" s="203">
        <v>17862906.260000002</v>
      </c>
      <c r="L60" s="203">
        <v>3452626</v>
      </c>
      <c r="M60" s="203">
        <v>1952626</v>
      </c>
      <c r="N60" s="180">
        <f t="shared" si="0"/>
        <v>0.82526236959144306</v>
      </c>
      <c r="O60" s="94">
        <f t="shared" si="1"/>
        <v>21681476</v>
      </c>
      <c r="P60" s="94">
        <f t="shared" si="2"/>
        <v>17892906.260000002</v>
      </c>
      <c r="Q60" s="93">
        <f t="shared" si="3"/>
        <v>0.82526236959144306</v>
      </c>
    </row>
    <row r="61" spans="1:17" s="36" customFormat="1" x14ac:dyDescent="0.2">
      <c r="A61" s="96"/>
      <c r="B61" s="202" t="s">
        <v>132</v>
      </c>
      <c r="C61" s="202" t="s">
        <v>133</v>
      </c>
      <c r="D61" s="203">
        <v>222350469</v>
      </c>
      <c r="E61" s="203">
        <v>195950469</v>
      </c>
      <c r="F61" s="203">
        <v>195750469</v>
      </c>
      <c r="G61" s="204" t="s">
        <v>442</v>
      </c>
      <c r="H61" s="203">
        <v>38332169.289999999</v>
      </c>
      <c r="I61" s="203">
        <v>1370000</v>
      </c>
      <c r="J61" s="203">
        <v>122058505.26000001</v>
      </c>
      <c r="K61" s="203">
        <v>114724943.66</v>
      </c>
      <c r="L61" s="203">
        <v>34189794.450000003</v>
      </c>
      <c r="M61" s="203">
        <v>33989794.450000003</v>
      </c>
      <c r="N61" s="180">
        <f t="shared" si="0"/>
        <v>0.62290488960248425</v>
      </c>
      <c r="O61" s="94">
        <f t="shared" si="1"/>
        <v>195950469</v>
      </c>
      <c r="P61" s="94">
        <f t="shared" si="2"/>
        <v>122058505.26000001</v>
      </c>
      <c r="Q61" s="93">
        <f t="shared" si="3"/>
        <v>0.62290488960248425</v>
      </c>
    </row>
    <row r="62" spans="1:17" s="36" customFormat="1" x14ac:dyDescent="0.2">
      <c r="A62" s="96"/>
      <c r="B62" s="202" t="s">
        <v>134</v>
      </c>
      <c r="C62" s="202" t="s">
        <v>135</v>
      </c>
      <c r="D62" s="203">
        <v>104155675</v>
      </c>
      <c r="E62" s="203">
        <v>82305675</v>
      </c>
      <c r="F62" s="203">
        <v>82105675</v>
      </c>
      <c r="G62" s="204" t="s">
        <v>442</v>
      </c>
      <c r="H62" s="203">
        <v>19891428.989999998</v>
      </c>
      <c r="I62" s="203">
        <v>1150000</v>
      </c>
      <c r="J62" s="203">
        <v>48300142.960000001</v>
      </c>
      <c r="K62" s="203">
        <v>41506581.359999999</v>
      </c>
      <c r="L62" s="203">
        <v>12964103.050000001</v>
      </c>
      <c r="M62" s="203">
        <v>12764103.050000001</v>
      </c>
      <c r="N62" s="180">
        <f t="shared" si="0"/>
        <v>0.58683854983268169</v>
      </c>
      <c r="O62" s="94">
        <f t="shared" si="1"/>
        <v>82305675</v>
      </c>
      <c r="P62" s="94">
        <f t="shared" si="2"/>
        <v>48300142.960000001</v>
      </c>
      <c r="Q62" s="93">
        <f t="shared" si="3"/>
        <v>0.58683854983268169</v>
      </c>
    </row>
    <row r="63" spans="1:17" s="36" customFormat="1" x14ac:dyDescent="0.2">
      <c r="A63" s="96"/>
      <c r="B63" s="202" t="s">
        <v>136</v>
      </c>
      <c r="C63" s="202" t="s">
        <v>137</v>
      </c>
      <c r="D63" s="204" t="s">
        <v>446</v>
      </c>
      <c r="E63" s="204" t="s">
        <v>446</v>
      </c>
      <c r="F63" s="204" t="s">
        <v>445</v>
      </c>
      <c r="G63" s="204" t="s">
        <v>442</v>
      </c>
      <c r="H63" s="204" t="s">
        <v>444</v>
      </c>
      <c r="I63" s="204" t="s">
        <v>443</v>
      </c>
      <c r="J63" s="204" t="s">
        <v>445</v>
      </c>
      <c r="K63" s="204" t="s">
        <v>445</v>
      </c>
      <c r="L63" s="204" t="s">
        <v>447</v>
      </c>
      <c r="M63" s="204" t="s">
        <v>443</v>
      </c>
      <c r="N63" s="180">
        <v>0</v>
      </c>
      <c r="O63" s="94" t="str">
        <f t="shared" si="1"/>
        <v xml:space="preserve">                              -   </v>
      </c>
      <c r="P63" s="94" t="str">
        <f t="shared" si="2"/>
        <v xml:space="preserve">                           -   </v>
      </c>
      <c r="Q63" s="93">
        <v>0</v>
      </c>
    </row>
    <row r="64" spans="1:17" s="36" customFormat="1" x14ac:dyDescent="0.2">
      <c r="A64" s="96"/>
      <c r="B64" s="202" t="s">
        <v>138</v>
      </c>
      <c r="C64" s="202" t="s">
        <v>139</v>
      </c>
      <c r="D64" s="203">
        <v>15961105</v>
      </c>
      <c r="E64" s="203">
        <v>15961105</v>
      </c>
      <c r="F64" s="203">
        <v>15961105</v>
      </c>
      <c r="G64" s="204" t="s">
        <v>442</v>
      </c>
      <c r="H64" s="203">
        <v>7399810</v>
      </c>
      <c r="I64" s="203">
        <v>220000</v>
      </c>
      <c r="J64" s="203">
        <v>1373567.5</v>
      </c>
      <c r="K64" s="203">
        <v>833567.5</v>
      </c>
      <c r="L64" s="203">
        <v>6967727.5</v>
      </c>
      <c r="M64" s="203">
        <v>6967727.5</v>
      </c>
      <c r="N64" s="180">
        <f t="shared" si="0"/>
        <v>8.6057168347680194E-2</v>
      </c>
      <c r="O64" s="94">
        <f t="shared" si="1"/>
        <v>15961105</v>
      </c>
      <c r="P64" s="94">
        <f t="shared" si="2"/>
        <v>1373567.5</v>
      </c>
      <c r="Q64" s="93">
        <f t="shared" si="3"/>
        <v>8.6057168347680194E-2</v>
      </c>
    </row>
    <row r="65" spans="1:17" s="36" customFormat="1" x14ac:dyDescent="0.2">
      <c r="A65" s="96"/>
      <c r="B65" s="202" t="s">
        <v>140</v>
      </c>
      <c r="C65" s="202" t="s">
        <v>141</v>
      </c>
      <c r="D65" s="203">
        <v>64015069</v>
      </c>
      <c r="E65" s="203">
        <v>75740069</v>
      </c>
      <c r="F65" s="203">
        <v>75740069</v>
      </c>
      <c r="G65" s="204" t="s">
        <v>442</v>
      </c>
      <c r="H65" s="203">
        <v>3062360</v>
      </c>
      <c r="I65" s="204" t="s">
        <v>443</v>
      </c>
      <c r="J65" s="203">
        <v>61807474</v>
      </c>
      <c r="K65" s="203">
        <v>61807474</v>
      </c>
      <c r="L65" s="203">
        <v>10870235</v>
      </c>
      <c r="M65" s="203">
        <v>10870235</v>
      </c>
      <c r="N65" s="180">
        <f t="shared" si="0"/>
        <v>0.81604723650304567</v>
      </c>
      <c r="O65" s="94">
        <f t="shared" si="1"/>
        <v>75740069</v>
      </c>
      <c r="P65" s="94">
        <f t="shared" si="2"/>
        <v>61807474</v>
      </c>
      <c r="Q65" s="93">
        <f t="shared" si="3"/>
        <v>0.81604723650304567</v>
      </c>
    </row>
    <row r="66" spans="1:17" s="36" customFormat="1" x14ac:dyDescent="0.2">
      <c r="A66" s="96"/>
      <c r="B66" s="202" t="s">
        <v>142</v>
      </c>
      <c r="C66" s="202" t="s">
        <v>143</v>
      </c>
      <c r="D66" s="203">
        <v>11991279</v>
      </c>
      <c r="E66" s="203">
        <v>716279</v>
      </c>
      <c r="F66" s="203">
        <v>716279</v>
      </c>
      <c r="G66" s="204" t="s">
        <v>442</v>
      </c>
      <c r="H66" s="204" t="s">
        <v>444</v>
      </c>
      <c r="I66" s="204" t="s">
        <v>443</v>
      </c>
      <c r="J66" s="204" t="s">
        <v>445</v>
      </c>
      <c r="K66" s="204" t="s">
        <v>445</v>
      </c>
      <c r="L66" s="203">
        <v>716279</v>
      </c>
      <c r="M66" s="203">
        <v>716279</v>
      </c>
      <c r="N66" s="180">
        <v>0</v>
      </c>
      <c r="O66" s="94">
        <f t="shared" si="1"/>
        <v>716279</v>
      </c>
      <c r="P66" s="94" t="str">
        <f t="shared" si="2"/>
        <v xml:space="preserve">                           -   </v>
      </c>
      <c r="Q66" s="93">
        <v>0</v>
      </c>
    </row>
    <row r="67" spans="1:17" s="36" customFormat="1" x14ac:dyDescent="0.2">
      <c r="A67" s="96"/>
      <c r="B67" s="202" t="s">
        <v>407</v>
      </c>
      <c r="C67" s="202" t="s">
        <v>408</v>
      </c>
      <c r="D67" s="203">
        <v>1000000</v>
      </c>
      <c r="E67" s="203">
        <v>1000000</v>
      </c>
      <c r="F67" s="203">
        <v>1000000</v>
      </c>
      <c r="G67" s="204" t="s">
        <v>442</v>
      </c>
      <c r="H67" s="204" t="s">
        <v>444</v>
      </c>
      <c r="I67" s="204" t="s">
        <v>443</v>
      </c>
      <c r="J67" s="203">
        <v>11680</v>
      </c>
      <c r="K67" s="203">
        <v>11680</v>
      </c>
      <c r="L67" s="203">
        <v>988320</v>
      </c>
      <c r="M67" s="203">
        <v>988320</v>
      </c>
      <c r="N67" s="180">
        <f t="shared" si="0"/>
        <v>1.1679999999999999E-2</v>
      </c>
      <c r="O67" s="94">
        <f t="shared" si="1"/>
        <v>1000000</v>
      </c>
      <c r="P67" s="94">
        <f t="shared" si="2"/>
        <v>11680</v>
      </c>
      <c r="Q67" s="93">
        <f t="shared" si="3"/>
        <v>1.1679999999999999E-2</v>
      </c>
    </row>
    <row r="68" spans="1:17" s="36" customFormat="1" x14ac:dyDescent="0.2">
      <c r="A68" s="96"/>
      <c r="B68" s="202" t="s">
        <v>144</v>
      </c>
      <c r="C68" s="202" t="s">
        <v>145</v>
      </c>
      <c r="D68" s="203">
        <v>25227341</v>
      </c>
      <c r="E68" s="203">
        <v>20227341</v>
      </c>
      <c r="F68" s="203">
        <v>20227341</v>
      </c>
      <c r="G68" s="204" t="s">
        <v>442</v>
      </c>
      <c r="H68" s="203">
        <v>7978570.2999999998</v>
      </c>
      <c r="I68" s="204" t="s">
        <v>443</v>
      </c>
      <c r="J68" s="203">
        <v>10565640.800000001</v>
      </c>
      <c r="K68" s="203">
        <v>10565640.800000001</v>
      </c>
      <c r="L68" s="203">
        <v>1683129.9</v>
      </c>
      <c r="M68" s="203">
        <v>1683129.9</v>
      </c>
      <c r="N68" s="180">
        <f t="shared" si="0"/>
        <v>0.52234452368207962</v>
      </c>
      <c r="O68" s="94">
        <f t="shared" si="1"/>
        <v>20227341</v>
      </c>
      <c r="P68" s="94">
        <f t="shared" si="2"/>
        <v>10565640.800000001</v>
      </c>
      <c r="Q68" s="93">
        <f t="shared" si="3"/>
        <v>0.52234452368207962</v>
      </c>
    </row>
    <row r="69" spans="1:17" s="36" customFormat="1" x14ac:dyDescent="0.2">
      <c r="A69" s="96"/>
      <c r="B69" s="202" t="s">
        <v>146</v>
      </c>
      <c r="C69" s="202" t="s">
        <v>147</v>
      </c>
      <c r="D69" s="203">
        <v>2502852154</v>
      </c>
      <c r="E69" s="203">
        <v>2549912154</v>
      </c>
      <c r="F69" s="203">
        <v>2509922303.96</v>
      </c>
      <c r="G69" s="203">
        <v>40891412.939999998</v>
      </c>
      <c r="H69" s="203">
        <v>441708877.51999998</v>
      </c>
      <c r="I69" s="203">
        <v>26120428.329999998</v>
      </c>
      <c r="J69" s="203">
        <v>1741361106.6600001</v>
      </c>
      <c r="K69" s="203">
        <v>1635995001.0599999</v>
      </c>
      <c r="L69" s="203">
        <v>299830328.55000001</v>
      </c>
      <c r="M69" s="203">
        <v>259840478.50999999</v>
      </c>
      <c r="N69" s="180">
        <f t="shared" si="0"/>
        <v>0.68291023434997911</v>
      </c>
      <c r="O69" s="94">
        <f t="shared" si="1"/>
        <v>2549912154</v>
      </c>
      <c r="P69" s="94">
        <f t="shared" si="2"/>
        <v>1741361106.6600001</v>
      </c>
      <c r="Q69" s="93">
        <f t="shared" si="3"/>
        <v>0.68291023434997911</v>
      </c>
    </row>
    <row r="70" spans="1:17" s="36" customFormat="1" x14ac:dyDescent="0.2">
      <c r="A70" s="96"/>
      <c r="B70" s="202" t="s">
        <v>148</v>
      </c>
      <c r="C70" s="202" t="s">
        <v>149</v>
      </c>
      <c r="D70" s="203">
        <v>50000</v>
      </c>
      <c r="E70" s="203">
        <v>50000</v>
      </c>
      <c r="F70" s="203">
        <v>50000</v>
      </c>
      <c r="G70" s="204" t="s">
        <v>442</v>
      </c>
      <c r="H70" s="204" t="s">
        <v>444</v>
      </c>
      <c r="I70" s="204" t="s">
        <v>443</v>
      </c>
      <c r="J70" s="204" t="s">
        <v>445</v>
      </c>
      <c r="K70" s="204" t="s">
        <v>445</v>
      </c>
      <c r="L70" s="203">
        <v>50000</v>
      </c>
      <c r="M70" s="203">
        <v>50000</v>
      </c>
      <c r="N70" s="180">
        <v>0</v>
      </c>
      <c r="O70" s="94">
        <f t="shared" si="1"/>
        <v>50000</v>
      </c>
      <c r="P70" s="94" t="str">
        <f t="shared" si="2"/>
        <v xml:space="preserve">                           -   </v>
      </c>
      <c r="Q70" s="93">
        <v>0</v>
      </c>
    </row>
    <row r="71" spans="1:17" s="36" customFormat="1" x14ac:dyDescent="0.2">
      <c r="A71" s="96"/>
      <c r="B71" s="202" t="s">
        <v>150</v>
      </c>
      <c r="C71" s="202" t="s">
        <v>409</v>
      </c>
      <c r="D71" s="203">
        <v>150879700</v>
      </c>
      <c r="E71" s="203">
        <v>68879700</v>
      </c>
      <c r="F71" s="203">
        <v>38889850</v>
      </c>
      <c r="G71" s="204" t="s">
        <v>442</v>
      </c>
      <c r="H71" s="204" t="s">
        <v>444</v>
      </c>
      <c r="I71" s="204" t="s">
        <v>443</v>
      </c>
      <c r="J71" s="203">
        <v>16891404.739999998</v>
      </c>
      <c r="K71" s="203">
        <v>16891404.739999998</v>
      </c>
      <c r="L71" s="203">
        <v>51988295.259999998</v>
      </c>
      <c r="M71" s="203">
        <v>21998445.260000002</v>
      </c>
      <c r="N71" s="180">
        <f t="shared" si="0"/>
        <v>0.24523052132921599</v>
      </c>
      <c r="O71" s="94">
        <f t="shared" si="1"/>
        <v>68879700</v>
      </c>
      <c r="P71" s="94">
        <f t="shared" si="2"/>
        <v>16891404.739999998</v>
      </c>
      <c r="Q71" s="93">
        <f t="shared" si="3"/>
        <v>0.24523052132921599</v>
      </c>
    </row>
    <row r="72" spans="1:17" s="36" customFormat="1" x14ac:dyDescent="0.2">
      <c r="A72" s="96"/>
      <c r="B72" s="202" t="s">
        <v>151</v>
      </c>
      <c r="C72" s="202" t="s">
        <v>152</v>
      </c>
      <c r="D72" s="203">
        <v>227347480</v>
      </c>
      <c r="E72" s="203">
        <v>291607480</v>
      </c>
      <c r="F72" s="203">
        <v>291607480</v>
      </c>
      <c r="G72" s="203">
        <v>20400000</v>
      </c>
      <c r="H72" s="203">
        <v>43241180.719999999</v>
      </c>
      <c r="I72" s="204" t="s">
        <v>443</v>
      </c>
      <c r="J72" s="203">
        <v>134939881.41999999</v>
      </c>
      <c r="K72" s="203">
        <v>112927102.90000001</v>
      </c>
      <c r="L72" s="203">
        <v>93026417.859999999</v>
      </c>
      <c r="M72" s="203">
        <v>93026417.859999999</v>
      </c>
      <c r="N72" s="180">
        <f t="shared" ref="N72:N135" si="4">+J72/E72</f>
        <v>0.46274492485583696</v>
      </c>
      <c r="O72" s="94">
        <f t="shared" si="1"/>
        <v>291607480</v>
      </c>
      <c r="P72" s="94">
        <f t="shared" si="2"/>
        <v>134939881.41999999</v>
      </c>
      <c r="Q72" s="93">
        <f t="shared" si="3"/>
        <v>0.46274492485583696</v>
      </c>
    </row>
    <row r="73" spans="1:17" s="36" customFormat="1" x14ac:dyDescent="0.2">
      <c r="A73" s="96"/>
      <c r="B73" s="202" t="s">
        <v>153</v>
      </c>
      <c r="C73" s="202" t="s">
        <v>410</v>
      </c>
      <c r="D73" s="203">
        <v>59576040</v>
      </c>
      <c r="E73" s="203">
        <v>89576040</v>
      </c>
      <c r="F73" s="203">
        <v>89576040</v>
      </c>
      <c r="G73" s="204" t="s">
        <v>442</v>
      </c>
      <c r="H73" s="203">
        <v>7809735</v>
      </c>
      <c r="I73" s="204" t="s">
        <v>443</v>
      </c>
      <c r="J73" s="203">
        <v>18730000</v>
      </c>
      <c r="K73" s="203">
        <v>18730000</v>
      </c>
      <c r="L73" s="203">
        <v>63036305</v>
      </c>
      <c r="M73" s="203">
        <v>63036305</v>
      </c>
      <c r="N73" s="180">
        <f t="shared" si="4"/>
        <v>0.20909609310704066</v>
      </c>
      <c r="O73" s="94">
        <f t="shared" si="1"/>
        <v>89576040</v>
      </c>
      <c r="P73" s="94">
        <f t="shared" si="2"/>
        <v>18730000</v>
      </c>
      <c r="Q73" s="93">
        <f t="shared" si="3"/>
        <v>0.20909609310704066</v>
      </c>
    </row>
    <row r="74" spans="1:17" s="36" customFormat="1" x14ac:dyDescent="0.2">
      <c r="A74" s="96"/>
      <c r="B74" s="202" t="s">
        <v>154</v>
      </c>
      <c r="C74" s="202" t="s">
        <v>155</v>
      </c>
      <c r="D74" s="203">
        <v>927626025</v>
      </c>
      <c r="E74" s="203">
        <v>990426025</v>
      </c>
      <c r="F74" s="203">
        <v>990426025</v>
      </c>
      <c r="G74" s="203">
        <v>19270639.940000001</v>
      </c>
      <c r="H74" s="203">
        <v>156443483.99000001</v>
      </c>
      <c r="I74" s="203">
        <v>17869598.329999998</v>
      </c>
      <c r="J74" s="203">
        <v>753397799.21000004</v>
      </c>
      <c r="K74" s="203">
        <v>737148163.74000001</v>
      </c>
      <c r="L74" s="203">
        <v>43444503.530000001</v>
      </c>
      <c r="M74" s="203">
        <v>43444503.530000001</v>
      </c>
      <c r="N74" s="180">
        <f t="shared" si="4"/>
        <v>0.76068053564121563</v>
      </c>
      <c r="O74" s="94">
        <f t="shared" si="1"/>
        <v>990426025</v>
      </c>
      <c r="P74" s="94">
        <f t="shared" si="2"/>
        <v>753397799.21000004</v>
      </c>
      <c r="Q74" s="93">
        <f t="shared" si="3"/>
        <v>0.76068053564121563</v>
      </c>
    </row>
    <row r="75" spans="1:17" s="36" customFormat="1" x14ac:dyDescent="0.2">
      <c r="A75" s="96"/>
      <c r="B75" s="202" t="s">
        <v>156</v>
      </c>
      <c r="C75" s="202" t="s">
        <v>157</v>
      </c>
      <c r="D75" s="203">
        <v>1137372909</v>
      </c>
      <c r="E75" s="203">
        <v>1109372909</v>
      </c>
      <c r="F75" s="203">
        <v>1099372908.96</v>
      </c>
      <c r="G75" s="203">
        <v>1220773</v>
      </c>
      <c r="H75" s="203">
        <v>234214477.81</v>
      </c>
      <c r="I75" s="203">
        <v>8250830</v>
      </c>
      <c r="J75" s="203">
        <v>817402021.28999996</v>
      </c>
      <c r="K75" s="203">
        <v>750298329.67999995</v>
      </c>
      <c r="L75" s="203">
        <v>48284806.899999999</v>
      </c>
      <c r="M75" s="203">
        <v>38284806.859999999</v>
      </c>
      <c r="N75" s="180">
        <f t="shared" si="4"/>
        <v>0.73681447839465852</v>
      </c>
      <c r="O75" s="94">
        <f t="shared" si="1"/>
        <v>1109372909</v>
      </c>
      <c r="P75" s="94">
        <f t="shared" si="2"/>
        <v>817402021.28999996</v>
      </c>
      <c r="Q75" s="93">
        <f t="shared" si="3"/>
        <v>0.73681447839465852</v>
      </c>
    </row>
    <row r="76" spans="1:17" s="36" customFormat="1" x14ac:dyDescent="0.2">
      <c r="A76" s="96"/>
      <c r="B76" s="202" t="s">
        <v>158</v>
      </c>
      <c r="C76" s="202" t="s">
        <v>159</v>
      </c>
      <c r="D76" s="203">
        <v>262621265</v>
      </c>
      <c r="E76" s="203">
        <v>306601265</v>
      </c>
      <c r="F76" s="203">
        <v>306301265</v>
      </c>
      <c r="G76" s="203">
        <v>757775.23</v>
      </c>
      <c r="H76" s="203">
        <v>52845714.850000001</v>
      </c>
      <c r="I76" s="203">
        <v>5878600</v>
      </c>
      <c r="J76" s="203">
        <v>194497583.68000001</v>
      </c>
      <c r="K76" s="203">
        <v>191283244.18000001</v>
      </c>
      <c r="L76" s="203">
        <v>52621591.240000002</v>
      </c>
      <c r="M76" s="203">
        <v>52321591.240000002</v>
      </c>
      <c r="N76" s="180">
        <f t="shared" si="4"/>
        <v>0.63436654013805194</v>
      </c>
      <c r="O76" s="94">
        <f t="shared" si="1"/>
        <v>306601265</v>
      </c>
      <c r="P76" s="94">
        <f t="shared" si="2"/>
        <v>194497583.68000001</v>
      </c>
      <c r="Q76" s="93">
        <f t="shared" si="3"/>
        <v>0.63436654013805194</v>
      </c>
    </row>
    <row r="77" spans="1:17" s="36" customFormat="1" x14ac:dyDescent="0.2">
      <c r="A77" s="96"/>
      <c r="B77" s="202" t="s">
        <v>160</v>
      </c>
      <c r="C77" s="202" t="s">
        <v>161</v>
      </c>
      <c r="D77" s="203">
        <v>82873776</v>
      </c>
      <c r="E77" s="203">
        <v>91553776</v>
      </c>
      <c r="F77" s="203">
        <v>91553776</v>
      </c>
      <c r="G77" s="204" t="s">
        <v>442</v>
      </c>
      <c r="H77" s="203">
        <v>27994057.120000001</v>
      </c>
      <c r="I77" s="203">
        <v>5878600</v>
      </c>
      <c r="J77" s="203">
        <v>44903809.880000003</v>
      </c>
      <c r="K77" s="203">
        <v>44826524.880000003</v>
      </c>
      <c r="L77" s="203">
        <v>12777309</v>
      </c>
      <c r="M77" s="203">
        <v>12777309</v>
      </c>
      <c r="N77" s="180">
        <f t="shared" si="4"/>
        <v>0.49046376721807744</v>
      </c>
      <c r="O77" s="94">
        <f t="shared" si="1"/>
        <v>91553776</v>
      </c>
      <c r="P77" s="94">
        <f t="shared" si="2"/>
        <v>44903809.880000003</v>
      </c>
      <c r="Q77" s="93">
        <f t="shared" si="3"/>
        <v>0.49046376721807744</v>
      </c>
    </row>
    <row r="78" spans="1:17" s="36" customFormat="1" x14ac:dyDescent="0.2">
      <c r="A78" s="96"/>
      <c r="B78" s="202" t="s">
        <v>162</v>
      </c>
      <c r="C78" s="202" t="s">
        <v>163</v>
      </c>
      <c r="D78" s="203">
        <v>121905739</v>
      </c>
      <c r="E78" s="203">
        <v>158405739</v>
      </c>
      <c r="F78" s="203">
        <v>158405739</v>
      </c>
      <c r="G78" s="203">
        <v>757775.23</v>
      </c>
      <c r="H78" s="203">
        <v>15861658.779999999</v>
      </c>
      <c r="I78" s="204" t="s">
        <v>443</v>
      </c>
      <c r="J78" s="203">
        <v>131680767.98</v>
      </c>
      <c r="K78" s="203">
        <v>128924667.98</v>
      </c>
      <c r="L78" s="203">
        <v>10105537.01</v>
      </c>
      <c r="M78" s="203">
        <v>10105537.01</v>
      </c>
      <c r="N78" s="180">
        <f t="shared" si="4"/>
        <v>0.83128786123083587</v>
      </c>
      <c r="O78" s="94">
        <f t="shared" si="1"/>
        <v>158405739</v>
      </c>
      <c r="P78" s="94">
        <f t="shared" si="2"/>
        <v>131680767.98</v>
      </c>
      <c r="Q78" s="93">
        <f t="shared" si="3"/>
        <v>0.83128786123083587</v>
      </c>
    </row>
    <row r="79" spans="1:17" s="36" customFormat="1" x14ac:dyDescent="0.2">
      <c r="A79" s="96"/>
      <c r="B79" s="202" t="s">
        <v>164</v>
      </c>
      <c r="C79" s="202" t="s">
        <v>165</v>
      </c>
      <c r="D79" s="203">
        <v>38000000</v>
      </c>
      <c r="E79" s="203">
        <v>36800000</v>
      </c>
      <c r="F79" s="203">
        <v>36500000</v>
      </c>
      <c r="G79" s="204" t="s">
        <v>442</v>
      </c>
      <c r="H79" s="203">
        <v>5915096.3099999996</v>
      </c>
      <c r="I79" s="204" t="s">
        <v>443</v>
      </c>
      <c r="J79" s="203">
        <v>9749903.6899999995</v>
      </c>
      <c r="K79" s="203">
        <v>9749903.6899999995</v>
      </c>
      <c r="L79" s="203">
        <v>21135000</v>
      </c>
      <c r="M79" s="203">
        <v>20835000</v>
      </c>
      <c r="N79" s="180">
        <f t="shared" si="4"/>
        <v>0.2649430350543478</v>
      </c>
      <c r="O79" s="94">
        <f t="shared" si="1"/>
        <v>36800000</v>
      </c>
      <c r="P79" s="94">
        <f t="shared" si="2"/>
        <v>9749903.6899999995</v>
      </c>
      <c r="Q79" s="93">
        <f t="shared" si="3"/>
        <v>0.2649430350543478</v>
      </c>
    </row>
    <row r="80" spans="1:17" s="36" customFormat="1" x14ac:dyDescent="0.2">
      <c r="A80" s="96"/>
      <c r="B80" s="202" t="s">
        <v>166</v>
      </c>
      <c r="C80" s="202" t="s">
        <v>167</v>
      </c>
      <c r="D80" s="203">
        <v>19841750</v>
      </c>
      <c r="E80" s="203">
        <v>19841750</v>
      </c>
      <c r="F80" s="203">
        <v>19841750</v>
      </c>
      <c r="G80" s="204" t="s">
        <v>442</v>
      </c>
      <c r="H80" s="203">
        <v>3074902.64</v>
      </c>
      <c r="I80" s="204" t="s">
        <v>443</v>
      </c>
      <c r="J80" s="203">
        <v>8163102.1299999999</v>
      </c>
      <c r="K80" s="203">
        <v>7782147.6299999999</v>
      </c>
      <c r="L80" s="203">
        <v>8603745.2300000004</v>
      </c>
      <c r="M80" s="203">
        <v>8603745.2300000004</v>
      </c>
      <c r="N80" s="180">
        <f t="shared" si="4"/>
        <v>0.41141039122053247</v>
      </c>
      <c r="O80" s="94">
        <f t="shared" si="1"/>
        <v>19841750</v>
      </c>
      <c r="P80" s="94">
        <f t="shared" si="2"/>
        <v>8163102.1299999999</v>
      </c>
      <c r="Q80" s="93">
        <f t="shared" si="3"/>
        <v>0.41141039122053247</v>
      </c>
    </row>
    <row r="81" spans="1:17" s="36" customFormat="1" x14ac:dyDescent="0.2">
      <c r="A81" s="96"/>
      <c r="B81" s="202" t="s">
        <v>168</v>
      </c>
      <c r="C81" s="202" t="s">
        <v>169</v>
      </c>
      <c r="D81" s="203">
        <v>102826833</v>
      </c>
      <c r="E81" s="203">
        <v>101526833</v>
      </c>
      <c r="F81" s="203">
        <v>101526833</v>
      </c>
      <c r="G81" s="204" t="s">
        <v>442</v>
      </c>
      <c r="H81" s="203">
        <v>569869</v>
      </c>
      <c r="I81" s="204" t="s">
        <v>443</v>
      </c>
      <c r="J81" s="203">
        <v>89209939</v>
      </c>
      <c r="K81" s="203">
        <v>89209939</v>
      </c>
      <c r="L81" s="203">
        <v>11747025</v>
      </c>
      <c r="M81" s="203">
        <v>11747025</v>
      </c>
      <c r="N81" s="180">
        <f t="shared" si="4"/>
        <v>0.87868336245650447</v>
      </c>
      <c r="O81" s="94">
        <f t="shared" si="1"/>
        <v>101526833</v>
      </c>
      <c r="P81" s="94">
        <f t="shared" si="2"/>
        <v>89209939</v>
      </c>
      <c r="Q81" s="93">
        <f t="shared" si="3"/>
        <v>0.87868336245650447</v>
      </c>
    </row>
    <row r="82" spans="1:17" s="36" customFormat="1" x14ac:dyDescent="0.2">
      <c r="A82" s="96"/>
      <c r="B82" s="202" t="s">
        <v>170</v>
      </c>
      <c r="C82" s="202" t="s">
        <v>171</v>
      </c>
      <c r="D82" s="203">
        <v>102826833</v>
      </c>
      <c r="E82" s="203">
        <v>101526833</v>
      </c>
      <c r="F82" s="203">
        <v>101526833</v>
      </c>
      <c r="G82" s="204" t="s">
        <v>442</v>
      </c>
      <c r="H82" s="203">
        <v>569869</v>
      </c>
      <c r="I82" s="204" t="s">
        <v>443</v>
      </c>
      <c r="J82" s="203">
        <v>89209939</v>
      </c>
      <c r="K82" s="203">
        <v>89209939</v>
      </c>
      <c r="L82" s="203">
        <v>11747025</v>
      </c>
      <c r="M82" s="203">
        <v>11747025</v>
      </c>
      <c r="N82" s="180">
        <f t="shared" si="4"/>
        <v>0.87868336245650447</v>
      </c>
      <c r="O82" s="94">
        <f t="shared" si="1"/>
        <v>101526833</v>
      </c>
      <c r="P82" s="94">
        <f t="shared" si="2"/>
        <v>89209939</v>
      </c>
      <c r="Q82" s="93">
        <f t="shared" si="3"/>
        <v>0.87868336245650447</v>
      </c>
    </row>
    <row r="83" spans="1:17" s="36" customFormat="1" x14ac:dyDescent="0.2">
      <c r="A83" s="96"/>
      <c r="B83" s="202" t="s">
        <v>172</v>
      </c>
      <c r="C83" s="202" t="s">
        <v>173</v>
      </c>
      <c r="D83" s="203">
        <v>43115540</v>
      </c>
      <c r="E83" s="203">
        <v>43115540</v>
      </c>
      <c r="F83" s="203">
        <v>43115540</v>
      </c>
      <c r="G83" s="203">
        <v>1109647</v>
      </c>
      <c r="H83" s="203">
        <v>9368651.2300000004</v>
      </c>
      <c r="I83" s="203">
        <v>1149000</v>
      </c>
      <c r="J83" s="203">
        <v>11774292.07</v>
      </c>
      <c r="K83" s="203">
        <v>10859292.07</v>
      </c>
      <c r="L83" s="203">
        <v>19713949.699999999</v>
      </c>
      <c r="M83" s="203">
        <v>19713949.699999999</v>
      </c>
      <c r="N83" s="180">
        <f t="shared" si="4"/>
        <v>0.27308696748318589</v>
      </c>
      <c r="O83" s="94">
        <f t="shared" si="1"/>
        <v>43115540</v>
      </c>
      <c r="P83" s="94">
        <f t="shared" si="2"/>
        <v>11774292.07</v>
      </c>
      <c r="Q83" s="93">
        <f t="shared" si="3"/>
        <v>0.27308696748318589</v>
      </c>
    </row>
    <row r="84" spans="1:17" s="36" customFormat="1" x14ac:dyDescent="0.2">
      <c r="A84" s="96"/>
      <c r="B84" s="202" t="s">
        <v>174</v>
      </c>
      <c r="C84" s="202" t="s">
        <v>175</v>
      </c>
      <c r="D84" s="203">
        <v>29686074</v>
      </c>
      <c r="E84" s="203">
        <v>29686074</v>
      </c>
      <c r="F84" s="203">
        <v>29686074</v>
      </c>
      <c r="G84" s="203">
        <v>1109647</v>
      </c>
      <c r="H84" s="203">
        <v>8050345.9000000004</v>
      </c>
      <c r="I84" s="203">
        <v>975000</v>
      </c>
      <c r="J84" s="203">
        <v>6708466</v>
      </c>
      <c r="K84" s="203">
        <v>5793466</v>
      </c>
      <c r="L84" s="203">
        <v>12842615.1</v>
      </c>
      <c r="M84" s="203">
        <v>12842615.1</v>
      </c>
      <c r="N84" s="180">
        <f t="shared" si="4"/>
        <v>0.22598023571591178</v>
      </c>
      <c r="O84" s="94">
        <f t="shared" si="1"/>
        <v>29686074</v>
      </c>
      <c r="P84" s="94">
        <f t="shared" si="2"/>
        <v>6708466</v>
      </c>
      <c r="Q84" s="93">
        <f t="shared" si="3"/>
        <v>0.22598023571591178</v>
      </c>
    </row>
    <row r="85" spans="1:17" s="36" customFormat="1" x14ac:dyDescent="0.2">
      <c r="A85" s="96"/>
      <c r="B85" s="202" t="s">
        <v>176</v>
      </c>
      <c r="C85" s="202" t="s">
        <v>177</v>
      </c>
      <c r="D85" s="203">
        <v>12402193</v>
      </c>
      <c r="E85" s="203">
        <v>12402193</v>
      </c>
      <c r="F85" s="203">
        <v>12402193</v>
      </c>
      <c r="G85" s="204" t="s">
        <v>442</v>
      </c>
      <c r="H85" s="203">
        <v>861327.43</v>
      </c>
      <c r="I85" s="203">
        <v>174000</v>
      </c>
      <c r="J85" s="203">
        <v>4495530.97</v>
      </c>
      <c r="K85" s="203">
        <v>4495530.97</v>
      </c>
      <c r="L85" s="203">
        <v>6871334.5999999996</v>
      </c>
      <c r="M85" s="203">
        <v>6871334.5999999996</v>
      </c>
      <c r="N85" s="180">
        <f t="shared" si="4"/>
        <v>0.36247871404678189</v>
      </c>
      <c r="O85" s="94">
        <f t="shared" si="1"/>
        <v>12402193</v>
      </c>
      <c r="P85" s="94">
        <f t="shared" si="2"/>
        <v>4495530.97</v>
      </c>
      <c r="Q85" s="93">
        <f t="shared" si="3"/>
        <v>0.36247871404678189</v>
      </c>
    </row>
    <row r="86" spans="1:17" s="36" customFormat="1" x14ac:dyDescent="0.2">
      <c r="A86" s="96"/>
      <c r="B86" s="202" t="s">
        <v>178</v>
      </c>
      <c r="C86" s="202" t="s">
        <v>179</v>
      </c>
      <c r="D86" s="203">
        <v>1027273</v>
      </c>
      <c r="E86" s="203">
        <v>1027273</v>
      </c>
      <c r="F86" s="203">
        <v>1027273</v>
      </c>
      <c r="G86" s="204" t="s">
        <v>442</v>
      </c>
      <c r="H86" s="203">
        <v>456977.9</v>
      </c>
      <c r="I86" s="204" t="s">
        <v>443</v>
      </c>
      <c r="J86" s="203">
        <v>570295.1</v>
      </c>
      <c r="K86" s="203">
        <v>570295.1</v>
      </c>
      <c r="L86" s="204" t="s">
        <v>447</v>
      </c>
      <c r="M86" s="204" t="s">
        <v>443</v>
      </c>
      <c r="N86" s="180">
        <f t="shared" si="4"/>
        <v>0.55515437473777662</v>
      </c>
      <c r="O86" s="94">
        <f t="shared" si="1"/>
        <v>1027273</v>
      </c>
      <c r="P86" s="94">
        <f t="shared" si="2"/>
        <v>570295.1</v>
      </c>
      <c r="Q86" s="93">
        <f t="shared" si="3"/>
        <v>0.55515437473777662</v>
      </c>
    </row>
    <row r="87" spans="1:17" s="36" customFormat="1" x14ac:dyDescent="0.2">
      <c r="A87" s="96"/>
      <c r="B87" s="202" t="s">
        <v>180</v>
      </c>
      <c r="C87" s="202" t="s">
        <v>181</v>
      </c>
      <c r="D87" s="203">
        <v>1039386337</v>
      </c>
      <c r="E87" s="203">
        <v>906037453</v>
      </c>
      <c r="F87" s="203">
        <v>888983951.44000006</v>
      </c>
      <c r="G87" s="203">
        <v>24354308.789999999</v>
      </c>
      <c r="H87" s="203">
        <v>202103771.53999999</v>
      </c>
      <c r="I87" s="203">
        <v>22505886.239999998</v>
      </c>
      <c r="J87" s="203">
        <v>541513306.11000001</v>
      </c>
      <c r="K87" s="203">
        <v>536830278.33999997</v>
      </c>
      <c r="L87" s="203">
        <v>115560180.31999999</v>
      </c>
      <c r="M87" s="203">
        <v>98506678.760000005</v>
      </c>
      <c r="N87" s="180">
        <f t="shared" si="4"/>
        <v>0.59767209878243299</v>
      </c>
      <c r="O87" s="94">
        <f t="shared" si="1"/>
        <v>906037453</v>
      </c>
      <c r="P87" s="94">
        <f t="shared" si="2"/>
        <v>541513306.11000001</v>
      </c>
      <c r="Q87" s="93">
        <f t="shared" si="3"/>
        <v>0.59767209878243299</v>
      </c>
    </row>
    <row r="88" spans="1:17" s="36" customFormat="1" x14ac:dyDescent="0.2">
      <c r="A88" s="96"/>
      <c r="B88" s="202" t="s">
        <v>182</v>
      </c>
      <c r="C88" s="202" t="s">
        <v>183</v>
      </c>
      <c r="D88" s="203">
        <v>858500000</v>
      </c>
      <c r="E88" s="203">
        <v>678330879</v>
      </c>
      <c r="F88" s="203">
        <v>668677395.44000006</v>
      </c>
      <c r="G88" s="203">
        <v>16721106.51</v>
      </c>
      <c r="H88" s="203">
        <v>182452259.62</v>
      </c>
      <c r="I88" s="203">
        <v>21159947.23</v>
      </c>
      <c r="J88" s="203">
        <v>411131287.95999998</v>
      </c>
      <c r="K88" s="203">
        <v>408973123.70999998</v>
      </c>
      <c r="L88" s="203">
        <v>46866277.68</v>
      </c>
      <c r="M88" s="203">
        <v>37212794.119999997</v>
      </c>
      <c r="N88" s="180">
        <f t="shared" si="4"/>
        <v>0.60609254375400468</v>
      </c>
      <c r="O88" s="94">
        <f t="shared" si="1"/>
        <v>678330879</v>
      </c>
      <c r="P88" s="94">
        <f t="shared" si="2"/>
        <v>411131287.95999998</v>
      </c>
      <c r="Q88" s="93">
        <f t="shared" si="3"/>
        <v>0.60609254375400468</v>
      </c>
    </row>
    <row r="89" spans="1:17" s="36" customFormat="1" x14ac:dyDescent="0.2">
      <c r="A89" s="96"/>
      <c r="B89" s="202" t="s">
        <v>379</v>
      </c>
      <c r="C89" s="202" t="s">
        <v>380</v>
      </c>
      <c r="D89" s="203">
        <v>20833334</v>
      </c>
      <c r="E89" s="203">
        <v>24998571</v>
      </c>
      <c r="F89" s="203">
        <v>24998571</v>
      </c>
      <c r="G89" s="204" t="s">
        <v>442</v>
      </c>
      <c r="H89" s="204" t="s">
        <v>444</v>
      </c>
      <c r="I89" s="204" t="s">
        <v>443</v>
      </c>
      <c r="J89" s="203">
        <v>24998571</v>
      </c>
      <c r="K89" s="203">
        <v>24998571</v>
      </c>
      <c r="L89" s="204" t="s">
        <v>447</v>
      </c>
      <c r="M89" s="204" t="s">
        <v>443</v>
      </c>
      <c r="N89" s="180">
        <f t="shared" si="4"/>
        <v>1</v>
      </c>
      <c r="O89" s="94">
        <f t="shared" si="1"/>
        <v>24998571</v>
      </c>
      <c r="P89" s="94">
        <f t="shared" si="2"/>
        <v>24998571</v>
      </c>
      <c r="Q89" s="93">
        <f t="shared" si="3"/>
        <v>1</v>
      </c>
    </row>
    <row r="90" spans="1:17" s="36" customFormat="1" x14ac:dyDescent="0.2">
      <c r="A90" s="96"/>
      <c r="B90" s="202" t="s">
        <v>184</v>
      </c>
      <c r="C90" s="202" t="s">
        <v>185</v>
      </c>
      <c r="D90" s="203">
        <v>957143</v>
      </c>
      <c r="E90" s="203">
        <v>2457143</v>
      </c>
      <c r="F90" s="203">
        <v>2457143</v>
      </c>
      <c r="G90" s="204" t="s">
        <v>442</v>
      </c>
      <c r="H90" s="203">
        <v>241932</v>
      </c>
      <c r="I90" s="203">
        <v>246939.01</v>
      </c>
      <c r="J90" s="203">
        <v>810417</v>
      </c>
      <c r="K90" s="203">
        <v>810417</v>
      </c>
      <c r="L90" s="203">
        <v>1157854.99</v>
      </c>
      <c r="M90" s="203">
        <v>1157854.99</v>
      </c>
      <c r="N90" s="180">
        <f t="shared" si="4"/>
        <v>0.32982085291739227</v>
      </c>
      <c r="O90" s="94">
        <f t="shared" si="1"/>
        <v>2457143</v>
      </c>
      <c r="P90" s="94">
        <f t="shared" si="2"/>
        <v>810417</v>
      </c>
      <c r="Q90" s="93">
        <f t="shared" si="3"/>
        <v>0.32982085291739227</v>
      </c>
    </row>
    <row r="91" spans="1:17" s="36" customFormat="1" x14ac:dyDescent="0.2">
      <c r="A91" s="96"/>
      <c r="B91" s="202" t="s">
        <v>186</v>
      </c>
      <c r="C91" s="202" t="s">
        <v>187</v>
      </c>
      <c r="D91" s="203">
        <v>25851197</v>
      </c>
      <c r="E91" s="203">
        <v>26682410</v>
      </c>
      <c r="F91" s="203">
        <v>26682410</v>
      </c>
      <c r="G91" s="204" t="s">
        <v>442</v>
      </c>
      <c r="H91" s="203">
        <v>5041925.28</v>
      </c>
      <c r="I91" s="203">
        <v>72000</v>
      </c>
      <c r="J91" s="203">
        <v>9760798.0500000007</v>
      </c>
      <c r="K91" s="203">
        <v>9539880.1300000008</v>
      </c>
      <c r="L91" s="203">
        <v>11807686.67</v>
      </c>
      <c r="M91" s="203">
        <v>11807686.67</v>
      </c>
      <c r="N91" s="180">
        <f t="shared" si="4"/>
        <v>0.36581395945868461</v>
      </c>
      <c r="O91" s="94">
        <f t="shared" si="1"/>
        <v>26682410</v>
      </c>
      <c r="P91" s="94">
        <f t="shared" si="2"/>
        <v>9760798.0500000007</v>
      </c>
      <c r="Q91" s="93">
        <f t="shared" si="3"/>
        <v>0.36581395945868461</v>
      </c>
    </row>
    <row r="92" spans="1:17" s="36" customFormat="1" x14ac:dyDescent="0.2">
      <c r="A92" s="96"/>
      <c r="B92" s="202" t="s">
        <v>188</v>
      </c>
      <c r="C92" s="202" t="s">
        <v>189</v>
      </c>
      <c r="D92" s="203">
        <v>26473000</v>
      </c>
      <c r="E92" s="203">
        <v>16473000</v>
      </c>
      <c r="F92" s="203">
        <v>9073000</v>
      </c>
      <c r="G92" s="203">
        <v>7633202.2800000003</v>
      </c>
      <c r="H92" s="204" t="s">
        <v>444</v>
      </c>
      <c r="I92" s="204" t="s">
        <v>443</v>
      </c>
      <c r="J92" s="203">
        <v>200000</v>
      </c>
      <c r="K92" s="203">
        <v>200000</v>
      </c>
      <c r="L92" s="203">
        <v>8639797.7200000007</v>
      </c>
      <c r="M92" s="203">
        <v>1239797.72</v>
      </c>
      <c r="N92" s="180">
        <f t="shared" si="4"/>
        <v>1.2141079341953499E-2</v>
      </c>
      <c r="O92" s="94">
        <f t="shared" si="1"/>
        <v>16473000</v>
      </c>
      <c r="P92" s="94">
        <f t="shared" si="2"/>
        <v>200000</v>
      </c>
      <c r="Q92" s="93">
        <f t="shared" si="3"/>
        <v>1.2141079341953499E-2</v>
      </c>
    </row>
    <row r="93" spans="1:17" s="36" customFormat="1" x14ac:dyDescent="0.2">
      <c r="A93" s="96"/>
      <c r="B93" s="202" t="s">
        <v>190</v>
      </c>
      <c r="C93" s="202" t="s">
        <v>191</v>
      </c>
      <c r="D93" s="203">
        <v>13353506</v>
      </c>
      <c r="E93" s="203">
        <v>16869793</v>
      </c>
      <c r="F93" s="203">
        <v>16869775</v>
      </c>
      <c r="G93" s="204" t="s">
        <v>442</v>
      </c>
      <c r="H93" s="203">
        <v>1866414.1</v>
      </c>
      <c r="I93" s="203">
        <v>1027000</v>
      </c>
      <c r="J93" s="203">
        <v>4032482.95</v>
      </c>
      <c r="K93" s="203">
        <v>3880482.95</v>
      </c>
      <c r="L93" s="203">
        <v>9943895.9499999993</v>
      </c>
      <c r="M93" s="203">
        <v>9943877.9499999993</v>
      </c>
      <c r="N93" s="180">
        <f t="shared" si="4"/>
        <v>0.23903571015957339</v>
      </c>
      <c r="O93" s="94">
        <f t="shared" si="1"/>
        <v>16869793</v>
      </c>
      <c r="P93" s="94">
        <f t="shared" si="2"/>
        <v>4032482.95</v>
      </c>
      <c r="Q93" s="93">
        <f t="shared" si="3"/>
        <v>0.23903571015957339</v>
      </c>
    </row>
    <row r="94" spans="1:17" s="36" customFormat="1" x14ac:dyDescent="0.2">
      <c r="A94" s="96"/>
      <c r="B94" s="202" t="s">
        <v>192</v>
      </c>
      <c r="C94" s="202" t="s">
        <v>193</v>
      </c>
      <c r="D94" s="203">
        <v>89680657</v>
      </c>
      <c r="E94" s="203">
        <v>135480657</v>
      </c>
      <c r="F94" s="203">
        <v>135480657</v>
      </c>
      <c r="G94" s="204" t="s">
        <v>442</v>
      </c>
      <c r="H94" s="203">
        <v>10996865.539999999</v>
      </c>
      <c r="I94" s="204" t="s">
        <v>443</v>
      </c>
      <c r="J94" s="203">
        <v>89089124.150000006</v>
      </c>
      <c r="K94" s="203">
        <v>86937178.549999997</v>
      </c>
      <c r="L94" s="203">
        <v>35394667.310000002</v>
      </c>
      <c r="M94" s="203">
        <v>35394667.310000002</v>
      </c>
      <c r="N94" s="180">
        <f t="shared" si="4"/>
        <v>0.65757818217548214</v>
      </c>
      <c r="O94" s="94">
        <f t="shared" si="1"/>
        <v>135480657</v>
      </c>
      <c r="P94" s="94">
        <f t="shared" si="2"/>
        <v>89089124.150000006</v>
      </c>
      <c r="Q94" s="93">
        <f t="shared" si="3"/>
        <v>0.65757818217548214</v>
      </c>
    </row>
    <row r="95" spans="1:17" s="36" customFormat="1" x14ac:dyDescent="0.2">
      <c r="A95" s="96"/>
      <c r="B95" s="202" t="s">
        <v>194</v>
      </c>
      <c r="C95" s="202" t="s">
        <v>195</v>
      </c>
      <c r="D95" s="203">
        <v>3737500</v>
      </c>
      <c r="E95" s="203">
        <v>4745000</v>
      </c>
      <c r="F95" s="203">
        <v>4745000</v>
      </c>
      <c r="G95" s="204" t="s">
        <v>442</v>
      </c>
      <c r="H95" s="203">
        <v>1504375</v>
      </c>
      <c r="I95" s="204" t="s">
        <v>443</v>
      </c>
      <c r="J95" s="203">
        <v>1490625</v>
      </c>
      <c r="K95" s="203">
        <v>1490625</v>
      </c>
      <c r="L95" s="203">
        <v>1750000</v>
      </c>
      <c r="M95" s="203">
        <v>1750000</v>
      </c>
      <c r="N95" s="180">
        <f t="shared" si="4"/>
        <v>0.3141464699683878</v>
      </c>
      <c r="O95" s="94">
        <f t="shared" si="1"/>
        <v>4745000</v>
      </c>
      <c r="P95" s="94">
        <f t="shared" si="2"/>
        <v>1490625</v>
      </c>
      <c r="Q95" s="93">
        <f t="shared" si="3"/>
        <v>0.3141464699683878</v>
      </c>
    </row>
    <row r="96" spans="1:17" s="36" customFormat="1" x14ac:dyDescent="0.2">
      <c r="A96" s="96"/>
      <c r="B96" s="202" t="s">
        <v>196</v>
      </c>
      <c r="C96" s="202" t="s">
        <v>197</v>
      </c>
      <c r="D96" s="203">
        <v>1710000</v>
      </c>
      <c r="E96" s="203">
        <v>1630000</v>
      </c>
      <c r="F96" s="203">
        <v>1630000</v>
      </c>
      <c r="G96" s="204" t="s">
        <v>442</v>
      </c>
      <c r="H96" s="204">
        <v>932</v>
      </c>
      <c r="I96" s="204" t="s">
        <v>443</v>
      </c>
      <c r="J96" s="203">
        <v>1200346</v>
      </c>
      <c r="K96" s="203">
        <v>1200346</v>
      </c>
      <c r="L96" s="203">
        <v>428722</v>
      </c>
      <c r="M96" s="203">
        <v>428722</v>
      </c>
      <c r="N96" s="180">
        <f t="shared" si="4"/>
        <v>0.73640858895705519</v>
      </c>
      <c r="O96" s="94">
        <f t="shared" si="1"/>
        <v>1630000</v>
      </c>
      <c r="P96" s="94">
        <f t="shared" si="2"/>
        <v>1200346</v>
      </c>
      <c r="Q96" s="93">
        <f t="shared" si="3"/>
        <v>0.73640858895705519</v>
      </c>
    </row>
    <row r="97" spans="1:17" s="36" customFormat="1" x14ac:dyDescent="0.2">
      <c r="A97" s="96"/>
      <c r="B97" s="202" t="s">
        <v>198</v>
      </c>
      <c r="C97" s="202" t="s">
        <v>199</v>
      </c>
      <c r="D97" s="203">
        <v>100000</v>
      </c>
      <c r="E97" s="203">
        <v>100000</v>
      </c>
      <c r="F97" s="203">
        <v>100000</v>
      </c>
      <c r="G97" s="204" t="s">
        <v>442</v>
      </c>
      <c r="H97" s="204" t="s">
        <v>444</v>
      </c>
      <c r="I97" s="204" t="s">
        <v>443</v>
      </c>
      <c r="J97" s="204" t="s">
        <v>445</v>
      </c>
      <c r="K97" s="204" t="s">
        <v>445</v>
      </c>
      <c r="L97" s="203">
        <v>100000</v>
      </c>
      <c r="M97" s="203">
        <v>100000</v>
      </c>
      <c r="N97" s="180">
        <v>0</v>
      </c>
      <c r="O97" s="94">
        <f t="shared" si="1"/>
        <v>100000</v>
      </c>
      <c r="P97" s="94" t="str">
        <f t="shared" si="2"/>
        <v xml:space="preserve">                           -   </v>
      </c>
      <c r="Q97" s="93">
        <v>0</v>
      </c>
    </row>
    <row r="98" spans="1:17" s="36" customFormat="1" x14ac:dyDescent="0.2">
      <c r="A98" s="96"/>
      <c r="B98" s="202" t="s">
        <v>200</v>
      </c>
      <c r="C98" s="202" t="s">
        <v>201</v>
      </c>
      <c r="D98" s="203">
        <v>1610000</v>
      </c>
      <c r="E98" s="203">
        <v>1530000</v>
      </c>
      <c r="F98" s="203">
        <v>1530000</v>
      </c>
      <c r="G98" s="204" t="s">
        <v>442</v>
      </c>
      <c r="H98" s="204">
        <v>932</v>
      </c>
      <c r="I98" s="204" t="s">
        <v>443</v>
      </c>
      <c r="J98" s="203">
        <v>1200346</v>
      </c>
      <c r="K98" s="203">
        <v>1200346</v>
      </c>
      <c r="L98" s="203">
        <v>328722</v>
      </c>
      <c r="M98" s="203">
        <v>328722</v>
      </c>
      <c r="N98" s="180">
        <f t="shared" si="4"/>
        <v>0.7845398692810458</v>
      </c>
      <c r="O98" s="94">
        <f t="shared" si="1"/>
        <v>1530000</v>
      </c>
      <c r="P98" s="94">
        <f t="shared" si="2"/>
        <v>1200346</v>
      </c>
      <c r="Q98" s="93">
        <f t="shared" si="3"/>
        <v>0.7845398692810458</v>
      </c>
    </row>
    <row r="99" spans="1:17" s="36" customFormat="1" x14ac:dyDescent="0.2">
      <c r="A99" s="96"/>
      <c r="B99" s="202" t="s">
        <v>202</v>
      </c>
      <c r="C99" s="202" t="s">
        <v>203</v>
      </c>
      <c r="D99" s="203">
        <v>5365000</v>
      </c>
      <c r="E99" s="203">
        <v>5215000</v>
      </c>
      <c r="F99" s="203">
        <v>5215000</v>
      </c>
      <c r="G99" s="204" t="s">
        <v>442</v>
      </c>
      <c r="H99" s="203">
        <v>700000</v>
      </c>
      <c r="I99" s="204" t="s">
        <v>443</v>
      </c>
      <c r="J99" s="203">
        <v>880000</v>
      </c>
      <c r="K99" s="203">
        <v>880000</v>
      </c>
      <c r="L99" s="203">
        <v>3635000</v>
      </c>
      <c r="M99" s="203">
        <v>3635000</v>
      </c>
      <c r="N99" s="180">
        <f t="shared" si="4"/>
        <v>0.16874400767018216</v>
      </c>
      <c r="O99" s="94">
        <f t="shared" si="1"/>
        <v>5215000</v>
      </c>
      <c r="P99" s="94">
        <f t="shared" si="2"/>
        <v>880000</v>
      </c>
      <c r="Q99" s="93">
        <f t="shared" si="3"/>
        <v>0.16874400767018216</v>
      </c>
    </row>
    <row r="100" spans="1:17" s="36" customFormat="1" x14ac:dyDescent="0.2">
      <c r="A100" s="96"/>
      <c r="B100" s="202" t="s">
        <v>204</v>
      </c>
      <c r="C100" s="202" t="s">
        <v>205</v>
      </c>
      <c r="D100" s="203">
        <v>1545000</v>
      </c>
      <c r="E100" s="203">
        <v>1145000</v>
      </c>
      <c r="F100" s="203">
        <v>1145000</v>
      </c>
      <c r="G100" s="204" t="s">
        <v>442</v>
      </c>
      <c r="H100" s="204" t="s">
        <v>444</v>
      </c>
      <c r="I100" s="204" t="s">
        <v>443</v>
      </c>
      <c r="J100" s="204" t="s">
        <v>445</v>
      </c>
      <c r="K100" s="204" t="s">
        <v>445</v>
      </c>
      <c r="L100" s="203">
        <v>1145000</v>
      </c>
      <c r="M100" s="203">
        <v>1145000</v>
      </c>
      <c r="N100" s="180">
        <v>0</v>
      </c>
      <c r="O100" s="94">
        <f t="shared" si="1"/>
        <v>1145000</v>
      </c>
      <c r="P100" s="94" t="str">
        <f t="shared" si="2"/>
        <v xml:space="preserve">                           -   </v>
      </c>
      <c r="Q100" s="93">
        <v>0</v>
      </c>
    </row>
    <row r="101" spans="1:17" s="36" customFormat="1" x14ac:dyDescent="0.2">
      <c r="A101" s="96"/>
      <c r="B101" s="202" t="s">
        <v>206</v>
      </c>
      <c r="C101" s="202" t="s">
        <v>207</v>
      </c>
      <c r="D101" s="203">
        <v>3320000</v>
      </c>
      <c r="E101" s="203">
        <v>3570000</v>
      </c>
      <c r="F101" s="203">
        <v>3570000</v>
      </c>
      <c r="G101" s="204" t="s">
        <v>442</v>
      </c>
      <c r="H101" s="203">
        <v>700000</v>
      </c>
      <c r="I101" s="204" t="s">
        <v>443</v>
      </c>
      <c r="J101" s="203">
        <v>850000</v>
      </c>
      <c r="K101" s="203">
        <v>850000</v>
      </c>
      <c r="L101" s="203">
        <v>2020000</v>
      </c>
      <c r="M101" s="203">
        <v>2020000</v>
      </c>
      <c r="N101" s="180">
        <f t="shared" si="4"/>
        <v>0.23809523809523808</v>
      </c>
      <c r="O101" s="94">
        <f t="shared" si="1"/>
        <v>3570000</v>
      </c>
      <c r="P101" s="94">
        <f t="shared" si="2"/>
        <v>850000</v>
      </c>
      <c r="Q101" s="93">
        <f t="shared" si="3"/>
        <v>0.23809523809523808</v>
      </c>
    </row>
    <row r="102" spans="1:17" s="36" customFormat="1" x14ac:dyDescent="0.2">
      <c r="A102" s="96"/>
      <c r="B102" s="202" t="s">
        <v>208</v>
      </c>
      <c r="C102" s="202" t="s">
        <v>209</v>
      </c>
      <c r="D102" s="203">
        <v>500000</v>
      </c>
      <c r="E102" s="203">
        <v>500000</v>
      </c>
      <c r="F102" s="203">
        <v>500000</v>
      </c>
      <c r="G102" s="204" t="s">
        <v>442</v>
      </c>
      <c r="H102" s="204" t="s">
        <v>444</v>
      </c>
      <c r="I102" s="204" t="s">
        <v>443</v>
      </c>
      <c r="J102" s="203">
        <v>30000</v>
      </c>
      <c r="K102" s="203">
        <v>30000</v>
      </c>
      <c r="L102" s="203">
        <v>470000</v>
      </c>
      <c r="M102" s="203">
        <v>470000</v>
      </c>
      <c r="N102" s="180">
        <f t="shared" si="4"/>
        <v>0.06</v>
      </c>
      <c r="O102" s="94">
        <f t="shared" si="1"/>
        <v>500000</v>
      </c>
      <c r="P102" s="94">
        <f t="shared" si="2"/>
        <v>30000</v>
      </c>
      <c r="Q102" s="93">
        <f t="shared" si="3"/>
        <v>0.06</v>
      </c>
    </row>
    <row r="103" spans="1:17" s="95" customFormat="1" ht="15" x14ac:dyDescent="0.25">
      <c r="A103" s="92"/>
      <c r="B103" s="200" t="s">
        <v>210</v>
      </c>
      <c r="C103" s="200" t="s">
        <v>211</v>
      </c>
      <c r="D103" s="199">
        <v>223335694</v>
      </c>
      <c r="E103" s="199">
        <v>190282788</v>
      </c>
      <c r="F103" s="199">
        <v>186558955.90000001</v>
      </c>
      <c r="G103" s="199">
        <v>6710059.7300000004</v>
      </c>
      <c r="H103" s="199">
        <v>43058152.899999999</v>
      </c>
      <c r="I103" s="199">
        <v>3664049.38</v>
      </c>
      <c r="J103" s="199">
        <v>77536676.299999997</v>
      </c>
      <c r="K103" s="199">
        <v>72424279.189999998</v>
      </c>
      <c r="L103" s="199">
        <v>59313849.689999998</v>
      </c>
      <c r="M103" s="199">
        <v>55590017.590000004</v>
      </c>
      <c r="N103" s="179">
        <f t="shared" si="4"/>
        <v>0.4074812920020911</v>
      </c>
      <c r="O103" s="28">
        <f t="shared" si="1"/>
        <v>190282788</v>
      </c>
      <c r="P103" s="28">
        <f t="shared" si="2"/>
        <v>77536676.299999997</v>
      </c>
      <c r="Q103" s="97">
        <f t="shared" si="3"/>
        <v>0.4074812920020911</v>
      </c>
    </row>
    <row r="104" spans="1:17" s="36" customFormat="1" x14ac:dyDescent="0.2">
      <c r="A104" s="96"/>
      <c r="B104" s="202" t="s">
        <v>212</v>
      </c>
      <c r="C104" s="202" t="s">
        <v>213</v>
      </c>
      <c r="D104" s="203">
        <v>70724519</v>
      </c>
      <c r="E104" s="203">
        <v>65144160.07</v>
      </c>
      <c r="F104" s="203">
        <v>65144160.07</v>
      </c>
      <c r="G104" s="203">
        <v>14500</v>
      </c>
      <c r="H104" s="203">
        <v>14893011.77</v>
      </c>
      <c r="I104" s="203">
        <v>191508</v>
      </c>
      <c r="J104" s="203">
        <v>38391938.479999997</v>
      </c>
      <c r="K104" s="203">
        <v>38107006.479999997</v>
      </c>
      <c r="L104" s="203">
        <v>11653201.82</v>
      </c>
      <c r="M104" s="203">
        <v>11653201.82</v>
      </c>
      <c r="N104" s="180">
        <f t="shared" si="4"/>
        <v>0.58933814541082929</v>
      </c>
      <c r="O104" s="94">
        <f t="shared" si="1"/>
        <v>65144160.07</v>
      </c>
      <c r="P104" s="94">
        <f t="shared" si="2"/>
        <v>38391938.479999997</v>
      </c>
      <c r="Q104" s="93">
        <f t="shared" si="3"/>
        <v>0.58933814541082929</v>
      </c>
    </row>
    <row r="105" spans="1:17" s="36" customFormat="1" x14ac:dyDescent="0.2">
      <c r="A105" s="96"/>
      <c r="B105" s="202" t="s">
        <v>214</v>
      </c>
      <c r="C105" s="202" t="s">
        <v>215</v>
      </c>
      <c r="D105" s="203">
        <v>33264121</v>
      </c>
      <c r="E105" s="203">
        <v>33839121</v>
      </c>
      <c r="F105" s="203">
        <v>33839121</v>
      </c>
      <c r="G105" s="204" t="s">
        <v>442</v>
      </c>
      <c r="H105" s="203">
        <v>8834889.1300000008</v>
      </c>
      <c r="I105" s="204" t="s">
        <v>443</v>
      </c>
      <c r="J105" s="203">
        <v>23539644.870000001</v>
      </c>
      <c r="K105" s="203">
        <v>23539644.870000001</v>
      </c>
      <c r="L105" s="203">
        <v>1464587</v>
      </c>
      <c r="M105" s="203">
        <v>1464587</v>
      </c>
      <c r="N105" s="180">
        <f t="shared" si="4"/>
        <v>0.69563405237387821</v>
      </c>
      <c r="O105" s="94">
        <f t="shared" si="1"/>
        <v>33839121</v>
      </c>
      <c r="P105" s="94">
        <f t="shared" si="2"/>
        <v>23539644.870000001</v>
      </c>
      <c r="Q105" s="93">
        <f t="shared" si="3"/>
        <v>0.69563405237387821</v>
      </c>
    </row>
    <row r="106" spans="1:17" s="36" customFormat="1" x14ac:dyDescent="0.2">
      <c r="A106" s="96"/>
      <c r="B106" s="202" t="s">
        <v>216</v>
      </c>
      <c r="C106" s="202" t="s">
        <v>217</v>
      </c>
      <c r="D106" s="203">
        <v>1300000</v>
      </c>
      <c r="E106" s="203">
        <v>1000000</v>
      </c>
      <c r="F106" s="203">
        <v>1000000</v>
      </c>
      <c r="G106" s="203">
        <v>14500</v>
      </c>
      <c r="H106" s="203">
        <v>181480</v>
      </c>
      <c r="I106" s="204" t="s">
        <v>443</v>
      </c>
      <c r="J106" s="203">
        <v>481485</v>
      </c>
      <c r="K106" s="203">
        <v>196553</v>
      </c>
      <c r="L106" s="203">
        <v>322535</v>
      </c>
      <c r="M106" s="203">
        <v>322535</v>
      </c>
      <c r="N106" s="180">
        <f t="shared" si="4"/>
        <v>0.481485</v>
      </c>
      <c r="O106" s="94">
        <f t="shared" si="1"/>
        <v>1000000</v>
      </c>
      <c r="P106" s="94">
        <f t="shared" si="2"/>
        <v>481485</v>
      </c>
      <c r="Q106" s="93">
        <f t="shared" si="3"/>
        <v>0.481485</v>
      </c>
    </row>
    <row r="107" spans="1:17" s="36" customFormat="1" x14ac:dyDescent="0.2">
      <c r="A107" s="96"/>
      <c r="B107" s="202" t="s">
        <v>218</v>
      </c>
      <c r="C107" s="202" t="s">
        <v>219</v>
      </c>
      <c r="D107" s="203">
        <v>33660398</v>
      </c>
      <c r="E107" s="203">
        <v>29305039.07</v>
      </c>
      <c r="F107" s="203">
        <v>29305039.07</v>
      </c>
      <c r="G107" s="204" t="s">
        <v>442</v>
      </c>
      <c r="H107" s="203">
        <v>5832039.6399999997</v>
      </c>
      <c r="I107" s="203">
        <v>191508</v>
      </c>
      <c r="J107" s="203">
        <v>14168308.609999999</v>
      </c>
      <c r="K107" s="203">
        <v>14168308.609999999</v>
      </c>
      <c r="L107" s="203">
        <v>9113182.8200000003</v>
      </c>
      <c r="M107" s="203">
        <v>9113182.8200000003</v>
      </c>
      <c r="N107" s="180">
        <f t="shared" si="4"/>
        <v>0.48347687154269331</v>
      </c>
      <c r="O107" s="94">
        <f t="shared" si="1"/>
        <v>29305039.07</v>
      </c>
      <c r="P107" s="94">
        <f t="shared" si="2"/>
        <v>14168308.609999999</v>
      </c>
      <c r="Q107" s="93">
        <f t="shared" si="3"/>
        <v>0.48347687154269331</v>
      </c>
    </row>
    <row r="108" spans="1:17" s="36" customFormat="1" x14ac:dyDescent="0.2">
      <c r="A108" s="96"/>
      <c r="B108" s="202" t="s">
        <v>220</v>
      </c>
      <c r="C108" s="202" t="s">
        <v>221</v>
      </c>
      <c r="D108" s="203">
        <v>2500000</v>
      </c>
      <c r="E108" s="203">
        <v>1000000</v>
      </c>
      <c r="F108" s="203">
        <v>1000000</v>
      </c>
      <c r="G108" s="204" t="s">
        <v>442</v>
      </c>
      <c r="H108" s="203">
        <v>44603</v>
      </c>
      <c r="I108" s="204" t="s">
        <v>443</v>
      </c>
      <c r="J108" s="203">
        <v>202500</v>
      </c>
      <c r="K108" s="203">
        <v>202500</v>
      </c>
      <c r="L108" s="203">
        <v>752897</v>
      </c>
      <c r="M108" s="203">
        <v>752897</v>
      </c>
      <c r="N108" s="180">
        <f t="shared" si="4"/>
        <v>0.20250000000000001</v>
      </c>
      <c r="O108" s="94">
        <f t="shared" si="1"/>
        <v>1000000</v>
      </c>
      <c r="P108" s="94">
        <f t="shared" si="2"/>
        <v>202500</v>
      </c>
      <c r="Q108" s="93">
        <f t="shared" si="3"/>
        <v>0.20250000000000001</v>
      </c>
    </row>
    <row r="109" spans="1:17" s="36" customFormat="1" x14ac:dyDescent="0.2">
      <c r="A109" s="96"/>
      <c r="B109" s="202" t="s">
        <v>222</v>
      </c>
      <c r="C109" s="202" t="s">
        <v>223</v>
      </c>
      <c r="D109" s="203">
        <v>1025000</v>
      </c>
      <c r="E109" s="203">
        <v>1025000</v>
      </c>
      <c r="F109" s="203">
        <v>1025000</v>
      </c>
      <c r="G109" s="204" t="s">
        <v>442</v>
      </c>
      <c r="H109" s="203">
        <v>3760</v>
      </c>
      <c r="I109" s="204" t="s">
        <v>443</v>
      </c>
      <c r="J109" s="203">
        <v>46240</v>
      </c>
      <c r="K109" s="203">
        <v>46240</v>
      </c>
      <c r="L109" s="203">
        <v>975000</v>
      </c>
      <c r="M109" s="203">
        <v>975000</v>
      </c>
      <c r="N109" s="180">
        <f t="shared" si="4"/>
        <v>4.5112195121951221E-2</v>
      </c>
      <c r="O109" s="94">
        <f t="shared" si="1"/>
        <v>1025000</v>
      </c>
      <c r="P109" s="94">
        <f t="shared" si="2"/>
        <v>46240</v>
      </c>
      <c r="Q109" s="93">
        <f t="shared" si="3"/>
        <v>4.5112195121951221E-2</v>
      </c>
    </row>
    <row r="110" spans="1:17" s="36" customFormat="1" x14ac:dyDescent="0.2">
      <c r="A110" s="96"/>
      <c r="B110" s="202" t="s">
        <v>224</v>
      </c>
      <c r="C110" s="202" t="s">
        <v>225</v>
      </c>
      <c r="D110" s="203">
        <v>350000</v>
      </c>
      <c r="E110" s="203">
        <v>350000</v>
      </c>
      <c r="F110" s="203">
        <v>350000</v>
      </c>
      <c r="G110" s="204" t="s">
        <v>442</v>
      </c>
      <c r="H110" s="204" t="s">
        <v>444</v>
      </c>
      <c r="I110" s="204" t="s">
        <v>443</v>
      </c>
      <c r="J110" s="204" t="s">
        <v>445</v>
      </c>
      <c r="K110" s="204" t="s">
        <v>445</v>
      </c>
      <c r="L110" s="203">
        <v>350000</v>
      </c>
      <c r="M110" s="203">
        <v>350000</v>
      </c>
      <c r="N110" s="180">
        <v>0</v>
      </c>
      <c r="O110" s="94">
        <f t="shared" si="1"/>
        <v>350000</v>
      </c>
      <c r="P110" s="94" t="str">
        <f t="shared" si="2"/>
        <v xml:space="preserve">                           -   </v>
      </c>
      <c r="Q110" s="93">
        <v>0</v>
      </c>
    </row>
    <row r="111" spans="1:17" s="36" customFormat="1" x14ac:dyDescent="0.2">
      <c r="A111" s="96"/>
      <c r="B111" s="202" t="s">
        <v>226</v>
      </c>
      <c r="C111" s="202" t="s">
        <v>227</v>
      </c>
      <c r="D111" s="203">
        <v>675000</v>
      </c>
      <c r="E111" s="203">
        <v>675000</v>
      </c>
      <c r="F111" s="203">
        <v>675000</v>
      </c>
      <c r="G111" s="204" t="s">
        <v>442</v>
      </c>
      <c r="H111" s="203">
        <v>3760</v>
      </c>
      <c r="I111" s="204" t="s">
        <v>443</v>
      </c>
      <c r="J111" s="203">
        <v>46240</v>
      </c>
      <c r="K111" s="203">
        <v>46240</v>
      </c>
      <c r="L111" s="203">
        <v>625000</v>
      </c>
      <c r="M111" s="203">
        <v>625000</v>
      </c>
      <c r="N111" s="180">
        <f t="shared" si="4"/>
        <v>6.8503703703703706E-2</v>
      </c>
      <c r="O111" s="94">
        <f t="shared" si="1"/>
        <v>675000</v>
      </c>
      <c r="P111" s="94">
        <f t="shared" si="2"/>
        <v>46240</v>
      </c>
      <c r="Q111" s="93">
        <f t="shared" si="3"/>
        <v>6.8503703703703706E-2</v>
      </c>
    </row>
    <row r="112" spans="1:17" s="36" customFormat="1" x14ac:dyDescent="0.2">
      <c r="A112" s="96"/>
      <c r="B112" s="202" t="s">
        <v>228</v>
      </c>
      <c r="C112" s="202" t="s">
        <v>229</v>
      </c>
      <c r="D112" s="203">
        <v>29718422</v>
      </c>
      <c r="E112" s="203">
        <v>25618422</v>
      </c>
      <c r="F112" s="203">
        <v>25618422</v>
      </c>
      <c r="G112" s="203">
        <v>5523556.8200000003</v>
      </c>
      <c r="H112" s="203">
        <v>1602748.64</v>
      </c>
      <c r="I112" s="203">
        <v>840000</v>
      </c>
      <c r="J112" s="203">
        <v>5184969.3600000003</v>
      </c>
      <c r="K112" s="203">
        <v>3545469.36</v>
      </c>
      <c r="L112" s="203">
        <v>12467147.18</v>
      </c>
      <c r="M112" s="203">
        <v>12467147.18</v>
      </c>
      <c r="N112" s="180">
        <f t="shared" si="4"/>
        <v>0.20239222228441706</v>
      </c>
      <c r="O112" s="94">
        <f t="shared" si="1"/>
        <v>25618422</v>
      </c>
      <c r="P112" s="94">
        <f t="shared" si="2"/>
        <v>5184969.3600000003</v>
      </c>
      <c r="Q112" s="93">
        <f t="shared" si="3"/>
        <v>0.20239222228441706</v>
      </c>
    </row>
    <row r="113" spans="1:17" s="36" customFormat="1" x14ac:dyDescent="0.2">
      <c r="A113" s="96"/>
      <c r="B113" s="202" t="s">
        <v>230</v>
      </c>
      <c r="C113" s="202" t="s">
        <v>231</v>
      </c>
      <c r="D113" s="203">
        <v>4350000</v>
      </c>
      <c r="E113" s="203">
        <v>3850000</v>
      </c>
      <c r="F113" s="203">
        <v>3850000</v>
      </c>
      <c r="G113" s="203">
        <v>516200</v>
      </c>
      <c r="H113" s="203">
        <v>171584.5</v>
      </c>
      <c r="I113" s="204" t="s">
        <v>443</v>
      </c>
      <c r="J113" s="203">
        <v>687430.5</v>
      </c>
      <c r="K113" s="203">
        <v>687430.5</v>
      </c>
      <c r="L113" s="203">
        <v>2474785</v>
      </c>
      <c r="M113" s="203">
        <v>2474785</v>
      </c>
      <c r="N113" s="180">
        <f t="shared" si="4"/>
        <v>0.17855337662337661</v>
      </c>
      <c r="O113" s="94">
        <f t="shared" ref="O113:O146" si="5">+E113</f>
        <v>3850000</v>
      </c>
      <c r="P113" s="94">
        <f t="shared" ref="P113:P146" si="6">+J113</f>
        <v>687430.5</v>
      </c>
      <c r="Q113" s="93">
        <f t="shared" ref="Q113:Q145" si="7">+P113/O113</f>
        <v>0.17855337662337661</v>
      </c>
    </row>
    <row r="114" spans="1:17" s="36" customFormat="1" x14ac:dyDescent="0.2">
      <c r="A114" s="96"/>
      <c r="B114" s="202" t="s">
        <v>232</v>
      </c>
      <c r="C114" s="202" t="s">
        <v>233</v>
      </c>
      <c r="D114" s="203">
        <v>200000</v>
      </c>
      <c r="E114" s="203">
        <v>200000</v>
      </c>
      <c r="F114" s="203">
        <v>200000</v>
      </c>
      <c r="G114" s="204" t="s">
        <v>442</v>
      </c>
      <c r="H114" s="204" t="s">
        <v>444</v>
      </c>
      <c r="I114" s="204" t="s">
        <v>443</v>
      </c>
      <c r="J114" s="204" t="s">
        <v>445</v>
      </c>
      <c r="K114" s="204" t="s">
        <v>445</v>
      </c>
      <c r="L114" s="203">
        <v>200000</v>
      </c>
      <c r="M114" s="203">
        <v>200000</v>
      </c>
      <c r="N114" s="180">
        <v>0</v>
      </c>
      <c r="O114" s="94">
        <f t="shared" si="5"/>
        <v>200000</v>
      </c>
      <c r="P114" s="94" t="str">
        <f t="shared" si="6"/>
        <v xml:space="preserve">                           -   </v>
      </c>
      <c r="Q114" s="93">
        <v>0</v>
      </c>
    </row>
    <row r="115" spans="1:17" s="36" customFormat="1" x14ac:dyDescent="0.2">
      <c r="A115" s="96"/>
      <c r="B115" s="202" t="s">
        <v>234</v>
      </c>
      <c r="C115" s="202" t="s">
        <v>235</v>
      </c>
      <c r="D115" s="203">
        <v>6150000</v>
      </c>
      <c r="E115" s="203">
        <v>750000</v>
      </c>
      <c r="F115" s="203">
        <v>750000</v>
      </c>
      <c r="G115" s="204" t="s">
        <v>442</v>
      </c>
      <c r="H115" s="203">
        <v>46660</v>
      </c>
      <c r="I115" s="204" t="s">
        <v>443</v>
      </c>
      <c r="J115" s="203">
        <v>3340</v>
      </c>
      <c r="K115" s="203">
        <v>3340</v>
      </c>
      <c r="L115" s="203">
        <v>700000</v>
      </c>
      <c r="M115" s="203">
        <v>700000</v>
      </c>
      <c r="N115" s="180">
        <f t="shared" si="4"/>
        <v>4.4533333333333334E-3</v>
      </c>
      <c r="O115" s="94">
        <f t="shared" si="5"/>
        <v>750000</v>
      </c>
      <c r="P115" s="94">
        <f t="shared" si="6"/>
        <v>3340</v>
      </c>
      <c r="Q115" s="93">
        <f t="shared" si="7"/>
        <v>4.4533333333333334E-3</v>
      </c>
    </row>
    <row r="116" spans="1:17" s="36" customFormat="1" x14ac:dyDescent="0.2">
      <c r="A116" s="96"/>
      <c r="B116" s="202" t="s">
        <v>236</v>
      </c>
      <c r="C116" s="202" t="s">
        <v>237</v>
      </c>
      <c r="D116" s="203">
        <v>9168422</v>
      </c>
      <c r="E116" s="203">
        <v>10968422</v>
      </c>
      <c r="F116" s="203">
        <v>10968422</v>
      </c>
      <c r="G116" s="203">
        <v>4689792.7699999996</v>
      </c>
      <c r="H116" s="203">
        <v>1001752.98</v>
      </c>
      <c r="I116" s="204" t="s">
        <v>443</v>
      </c>
      <c r="J116" s="203">
        <v>2614065</v>
      </c>
      <c r="K116" s="203">
        <v>1139565</v>
      </c>
      <c r="L116" s="203">
        <v>2662811.25</v>
      </c>
      <c r="M116" s="203">
        <v>2662811.25</v>
      </c>
      <c r="N116" s="180">
        <f t="shared" si="4"/>
        <v>0.23832644294685235</v>
      </c>
      <c r="O116" s="94">
        <f t="shared" si="5"/>
        <v>10968422</v>
      </c>
      <c r="P116" s="94">
        <f t="shared" si="6"/>
        <v>2614065</v>
      </c>
      <c r="Q116" s="93">
        <f t="shared" si="7"/>
        <v>0.23832644294685235</v>
      </c>
    </row>
    <row r="117" spans="1:17" s="36" customFormat="1" x14ac:dyDescent="0.2">
      <c r="A117" s="96"/>
      <c r="B117" s="202" t="s">
        <v>411</v>
      </c>
      <c r="C117" s="202" t="s">
        <v>412</v>
      </c>
      <c r="D117" s="203">
        <v>500000</v>
      </c>
      <c r="E117" s="203">
        <v>500000</v>
      </c>
      <c r="F117" s="203">
        <v>500000</v>
      </c>
      <c r="G117" s="204" t="s">
        <v>442</v>
      </c>
      <c r="H117" s="204" t="s">
        <v>444</v>
      </c>
      <c r="I117" s="204" t="s">
        <v>443</v>
      </c>
      <c r="J117" s="203">
        <v>148885</v>
      </c>
      <c r="K117" s="203">
        <v>148885</v>
      </c>
      <c r="L117" s="203">
        <v>351115</v>
      </c>
      <c r="M117" s="203">
        <v>351115</v>
      </c>
      <c r="N117" s="180">
        <f t="shared" si="4"/>
        <v>0.29776999999999998</v>
      </c>
      <c r="O117" s="94">
        <f t="shared" si="5"/>
        <v>500000</v>
      </c>
      <c r="P117" s="94">
        <f t="shared" si="6"/>
        <v>148885</v>
      </c>
      <c r="Q117" s="93">
        <f t="shared" si="7"/>
        <v>0.29776999999999998</v>
      </c>
    </row>
    <row r="118" spans="1:17" s="36" customFormat="1" x14ac:dyDescent="0.2">
      <c r="A118" s="96"/>
      <c r="B118" s="202" t="s">
        <v>238</v>
      </c>
      <c r="C118" s="202" t="s">
        <v>239</v>
      </c>
      <c r="D118" s="203">
        <v>5000000</v>
      </c>
      <c r="E118" s="203">
        <v>5000000</v>
      </c>
      <c r="F118" s="203">
        <v>5000000</v>
      </c>
      <c r="G118" s="203">
        <v>317564.05</v>
      </c>
      <c r="H118" s="203">
        <v>368392</v>
      </c>
      <c r="I118" s="204" t="s">
        <v>443</v>
      </c>
      <c r="J118" s="203">
        <v>446608</v>
      </c>
      <c r="K118" s="203">
        <v>281608</v>
      </c>
      <c r="L118" s="203">
        <v>3867435.95</v>
      </c>
      <c r="M118" s="203">
        <v>3867435.95</v>
      </c>
      <c r="N118" s="180">
        <f t="shared" si="4"/>
        <v>8.9321600000000001E-2</v>
      </c>
      <c r="O118" s="94">
        <f t="shared" si="5"/>
        <v>5000000</v>
      </c>
      <c r="P118" s="94">
        <f t="shared" si="6"/>
        <v>446608</v>
      </c>
      <c r="Q118" s="93">
        <f t="shared" si="7"/>
        <v>8.9321600000000001E-2</v>
      </c>
    </row>
    <row r="119" spans="1:17" s="36" customFormat="1" x14ac:dyDescent="0.2">
      <c r="A119" s="96"/>
      <c r="B119" s="202" t="s">
        <v>240</v>
      </c>
      <c r="C119" s="202" t="s">
        <v>241</v>
      </c>
      <c r="D119" s="203">
        <v>4350000</v>
      </c>
      <c r="E119" s="203">
        <v>4350000</v>
      </c>
      <c r="F119" s="203">
        <v>4350000</v>
      </c>
      <c r="G119" s="204" t="s">
        <v>442</v>
      </c>
      <c r="H119" s="203">
        <v>14359.16</v>
      </c>
      <c r="I119" s="203">
        <v>840000</v>
      </c>
      <c r="J119" s="203">
        <v>1284640.8600000001</v>
      </c>
      <c r="K119" s="203">
        <v>1284640.8600000001</v>
      </c>
      <c r="L119" s="203">
        <v>2210999.98</v>
      </c>
      <c r="M119" s="203">
        <v>2210999.98</v>
      </c>
      <c r="N119" s="180">
        <f t="shared" si="4"/>
        <v>0.2953197379310345</v>
      </c>
      <c r="O119" s="94">
        <f t="shared" si="5"/>
        <v>4350000</v>
      </c>
      <c r="P119" s="94">
        <f t="shared" si="6"/>
        <v>1284640.8600000001</v>
      </c>
      <c r="Q119" s="93">
        <f t="shared" si="7"/>
        <v>0.2953197379310345</v>
      </c>
    </row>
    <row r="120" spans="1:17" s="36" customFormat="1" x14ac:dyDescent="0.2">
      <c r="A120" s="96"/>
      <c r="B120" s="202" t="s">
        <v>242</v>
      </c>
      <c r="C120" s="202" t="s">
        <v>243</v>
      </c>
      <c r="D120" s="203">
        <v>27152929</v>
      </c>
      <c r="E120" s="203">
        <v>25256382.68</v>
      </c>
      <c r="F120" s="203">
        <v>25256382.68</v>
      </c>
      <c r="G120" s="204" t="s">
        <v>442</v>
      </c>
      <c r="H120" s="203">
        <v>1327329.44</v>
      </c>
      <c r="I120" s="203">
        <v>529069.51</v>
      </c>
      <c r="J120" s="203">
        <v>11331422.58</v>
      </c>
      <c r="K120" s="203">
        <v>8905483.1799999997</v>
      </c>
      <c r="L120" s="203">
        <v>12068561.15</v>
      </c>
      <c r="M120" s="203">
        <v>12068561.15</v>
      </c>
      <c r="N120" s="180">
        <f t="shared" si="4"/>
        <v>0.44865580014247708</v>
      </c>
      <c r="O120" s="94">
        <f t="shared" si="5"/>
        <v>25256382.68</v>
      </c>
      <c r="P120" s="94">
        <f t="shared" si="6"/>
        <v>11331422.58</v>
      </c>
      <c r="Q120" s="93">
        <f t="shared" si="7"/>
        <v>0.44865580014247708</v>
      </c>
    </row>
    <row r="121" spans="1:17" s="36" customFormat="1" x14ac:dyDescent="0.2">
      <c r="A121" s="96"/>
      <c r="B121" s="202" t="s">
        <v>244</v>
      </c>
      <c r="C121" s="202" t="s">
        <v>245</v>
      </c>
      <c r="D121" s="203">
        <v>12650000</v>
      </c>
      <c r="E121" s="203">
        <v>7836200</v>
      </c>
      <c r="F121" s="203">
        <v>7836200</v>
      </c>
      <c r="G121" s="204" t="s">
        <v>442</v>
      </c>
      <c r="H121" s="203">
        <v>317555</v>
      </c>
      <c r="I121" s="204" t="s">
        <v>443</v>
      </c>
      <c r="J121" s="203">
        <v>18645</v>
      </c>
      <c r="K121" s="203">
        <v>18645</v>
      </c>
      <c r="L121" s="203">
        <v>7500000</v>
      </c>
      <c r="M121" s="203">
        <v>7500000</v>
      </c>
      <c r="N121" s="180">
        <f t="shared" si="4"/>
        <v>2.3793420280237869E-3</v>
      </c>
      <c r="O121" s="94">
        <f t="shared" si="5"/>
        <v>7836200</v>
      </c>
      <c r="P121" s="94">
        <f t="shared" si="6"/>
        <v>18645</v>
      </c>
      <c r="Q121" s="93">
        <f t="shared" si="7"/>
        <v>2.3793420280237869E-3</v>
      </c>
    </row>
    <row r="122" spans="1:17" s="36" customFormat="1" x14ac:dyDescent="0.2">
      <c r="A122" s="96"/>
      <c r="B122" s="202" t="s">
        <v>246</v>
      </c>
      <c r="C122" s="202" t="s">
        <v>247</v>
      </c>
      <c r="D122" s="203">
        <v>14502929</v>
      </c>
      <c r="E122" s="203">
        <v>17420182.68</v>
      </c>
      <c r="F122" s="203">
        <v>17420182.68</v>
      </c>
      <c r="G122" s="204" t="s">
        <v>442</v>
      </c>
      <c r="H122" s="203">
        <v>1009774.44</v>
      </c>
      <c r="I122" s="203">
        <v>529069.51</v>
      </c>
      <c r="J122" s="203">
        <v>11312777.58</v>
      </c>
      <c r="K122" s="203">
        <v>8886838.1799999997</v>
      </c>
      <c r="L122" s="203">
        <v>4568561.1500000004</v>
      </c>
      <c r="M122" s="203">
        <v>4568561.1500000004</v>
      </c>
      <c r="N122" s="180">
        <f t="shared" si="4"/>
        <v>0.64940636891185577</v>
      </c>
      <c r="O122" s="94">
        <f t="shared" si="5"/>
        <v>17420182.68</v>
      </c>
      <c r="P122" s="94">
        <f t="shared" si="6"/>
        <v>11312777.58</v>
      </c>
      <c r="Q122" s="93">
        <f t="shared" si="7"/>
        <v>0.64940636891185577</v>
      </c>
    </row>
    <row r="123" spans="1:17" s="36" customFormat="1" x14ac:dyDescent="0.2">
      <c r="A123" s="96"/>
      <c r="B123" s="202" t="s">
        <v>248</v>
      </c>
      <c r="C123" s="202" t="s">
        <v>413</v>
      </c>
      <c r="D123" s="203">
        <v>94714824</v>
      </c>
      <c r="E123" s="203">
        <v>73238823.25</v>
      </c>
      <c r="F123" s="203">
        <v>69514991.150000006</v>
      </c>
      <c r="G123" s="203">
        <v>1172002.9099999999</v>
      </c>
      <c r="H123" s="203">
        <v>25231303.050000001</v>
      </c>
      <c r="I123" s="203">
        <v>2103471.87</v>
      </c>
      <c r="J123" s="203">
        <v>22582105.879999999</v>
      </c>
      <c r="K123" s="203">
        <v>21820080.170000002</v>
      </c>
      <c r="L123" s="203">
        <v>22149939.539999999</v>
      </c>
      <c r="M123" s="203">
        <v>18426107.440000001</v>
      </c>
      <c r="N123" s="180">
        <f t="shared" si="4"/>
        <v>0.30833518177806057</v>
      </c>
      <c r="O123" s="94">
        <f t="shared" si="5"/>
        <v>73238823.25</v>
      </c>
      <c r="P123" s="94">
        <f t="shared" si="6"/>
        <v>22582105.879999999</v>
      </c>
      <c r="Q123" s="93">
        <f t="shared" si="7"/>
        <v>0.30833518177806057</v>
      </c>
    </row>
    <row r="124" spans="1:17" s="36" customFormat="1" x14ac:dyDescent="0.2">
      <c r="A124" s="96"/>
      <c r="B124" s="202" t="s">
        <v>249</v>
      </c>
      <c r="C124" s="202" t="s">
        <v>250</v>
      </c>
      <c r="D124" s="203">
        <v>10735715</v>
      </c>
      <c r="E124" s="203">
        <v>7862620.25</v>
      </c>
      <c r="F124" s="203">
        <v>7862619.1500000004</v>
      </c>
      <c r="G124" s="203">
        <v>404844</v>
      </c>
      <c r="H124" s="203">
        <v>1436223.46</v>
      </c>
      <c r="I124" s="203">
        <v>73630.399999999994</v>
      </c>
      <c r="J124" s="203">
        <v>3814738.99</v>
      </c>
      <c r="K124" s="203">
        <v>3814738.99</v>
      </c>
      <c r="L124" s="203">
        <v>2133183.4</v>
      </c>
      <c r="M124" s="203">
        <v>2133182.2999999998</v>
      </c>
      <c r="N124" s="180">
        <f t="shared" si="4"/>
        <v>0.48517400926237031</v>
      </c>
      <c r="O124" s="94">
        <f t="shared" si="5"/>
        <v>7862620.25</v>
      </c>
      <c r="P124" s="94">
        <f t="shared" si="6"/>
        <v>3814738.99</v>
      </c>
      <c r="Q124" s="93">
        <f t="shared" si="7"/>
        <v>0.48517400926237031</v>
      </c>
    </row>
    <row r="125" spans="1:17" s="36" customFormat="1" x14ac:dyDescent="0.2">
      <c r="A125" s="96"/>
      <c r="B125" s="202" t="s">
        <v>251</v>
      </c>
      <c r="C125" s="202" t="s">
        <v>252</v>
      </c>
      <c r="D125" s="203">
        <v>4250000</v>
      </c>
      <c r="E125" s="203">
        <v>4250000</v>
      </c>
      <c r="F125" s="203">
        <v>4250000</v>
      </c>
      <c r="G125" s="203">
        <v>156750</v>
      </c>
      <c r="H125" s="203">
        <v>1046189.22</v>
      </c>
      <c r="I125" s="203">
        <v>139591.47</v>
      </c>
      <c r="J125" s="203">
        <v>757687.22</v>
      </c>
      <c r="K125" s="203">
        <v>745687.22</v>
      </c>
      <c r="L125" s="203">
        <v>2149782.09</v>
      </c>
      <c r="M125" s="203">
        <v>2149782.09</v>
      </c>
      <c r="N125" s="180">
        <f t="shared" si="4"/>
        <v>0.17827934588235295</v>
      </c>
      <c r="O125" s="94">
        <f t="shared" si="5"/>
        <v>4250000</v>
      </c>
      <c r="P125" s="94">
        <f t="shared" si="6"/>
        <v>757687.22</v>
      </c>
      <c r="Q125" s="93">
        <f t="shared" si="7"/>
        <v>0.17827934588235295</v>
      </c>
    </row>
    <row r="126" spans="1:17" s="36" customFormat="1" x14ac:dyDescent="0.2">
      <c r="A126" s="96"/>
      <c r="B126" s="202" t="s">
        <v>253</v>
      </c>
      <c r="C126" s="202" t="s">
        <v>254</v>
      </c>
      <c r="D126" s="203">
        <v>65699038</v>
      </c>
      <c r="E126" s="203">
        <v>48046132</v>
      </c>
      <c r="F126" s="203">
        <v>44322301</v>
      </c>
      <c r="G126" s="203">
        <v>610408.91</v>
      </c>
      <c r="H126" s="203">
        <v>19463333.300000001</v>
      </c>
      <c r="I126" s="203">
        <v>1850000</v>
      </c>
      <c r="J126" s="203">
        <v>15788471.4</v>
      </c>
      <c r="K126" s="203">
        <v>15483645.65</v>
      </c>
      <c r="L126" s="203">
        <v>10333918.390000001</v>
      </c>
      <c r="M126" s="203">
        <v>6610087.3899999997</v>
      </c>
      <c r="N126" s="180">
        <f t="shared" si="4"/>
        <v>0.32861066526645683</v>
      </c>
      <c r="O126" s="94">
        <f t="shared" si="5"/>
        <v>48046132</v>
      </c>
      <c r="P126" s="94">
        <f t="shared" si="6"/>
        <v>15788471.4</v>
      </c>
      <c r="Q126" s="93">
        <f t="shared" si="7"/>
        <v>0.32861066526645683</v>
      </c>
    </row>
    <row r="127" spans="1:17" s="36" customFormat="1" x14ac:dyDescent="0.2">
      <c r="A127" s="96"/>
      <c r="B127" s="202" t="s">
        <v>255</v>
      </c>
      <c r="C127" s="202" t="s">
        <v>256</v>
      </c>
      <c r="D127" s="203">
        <v>2500000</v>
      </c>
      <c r="E127" s="203">
        <v>2500000</v>
      </c>
      <c r="F127" s="203">
        <v>2500000</v>
      </c>
      <c r="G127" s="204" t="s">
        <v>442</v>
      </c>
      <c r="H127" s="203">
        <v>1397800</v>
      </c>
      <c r="I127" s="204" t="s">
        <v>443</v>
      </c>
      <c r="J127" s="203">
        <v>238280</v>
      </c>
      <c r="K127" s="203">
        <v>238280</v>
      </c>
      <c r="L127" s="203">
        <v>863920</v>
      </c>
      <c r="M127" s="203">
        <v>863920</v>
      </c>
      <c r="N127" s="180">
        <f t="shared" si="4"/>
        <v>9.5311999999999994E-2</v>
      </c>
      <c r="O127" s="94">
        <f t="shared" si="5"/>
        <v>2500000</v>
      </c>
      <c r="P127" s="94">
        <f t="shared" si="6"/>
        <v>238280</v>
      </c>
      <c r="Q127" s="93">
        <f t="shared" si="7"/>
        <v>9.5311999999999994E-2</v>
      </c>
    </row>
    <row r="128" spans="1:17" s="36" customFormat="1" x14ac:dyDescent="0.2">
      <c r="A128" s="96"/>
      <c r="B128" s="202" t="s">
        <v>257</v>
      </c>
      <c r="C128" s="202" t="s">
        <v>258</v>
      </c>
      <c r="D128" s="203">
        <v>5080071</v>
      </c>
      <c r="E128" s="203">
        <v>5480071</v>
      </c>
      <c r="F128" s="203">
        <v>5480071</v>
      </c>
      <c r="G128" s="204" t="s">
        <v>442</v>
      </c>
      <c r="H128" s="203">
        <v>1181817.72</v>
      </c>
      <c r="I128" s="203">
        <v>40250</v>
      </c>
      <c r="J128" s="203">
        <v>1646838.66</v>
      </c>
      <c r="K128" s="203">
        <v>1201638.7</v>
      </c>
      <c r="L128" s="203">
        <v>2611164.62</v>
      </c>
      <c r="M128" s="203">
        <v>2611164.62</v>
      </c>
      <c r="N128" s="180">
        <f t="shared" si="4"/>
        <v>0.30051411012740525</v>
      </c>
      <c r="O128" s="94">
        <f t="shared" si="5"/>
        <v>5480071</v>
      </c>
      <c r="P128" s="94">
        <f t="shared" si="6"/>
        <v>1646838.66</v>
      </c>
      <c r="Q128" s="93">
        <f t="shared" si="7"/>
        <v>0.30051411012740525</v>
      </c>
    </row>
    <row r="129" spans="1:17" s="36" customFormat="1" x14ac:dyDescent="0.2">
      <c r="A129" s="96"/>
      <c r="B129" s="202" t="s">
        <v>259</v>
      </c>
      <c r="C129" s="202" t="s">
        <v>260</v>
      </c>
      <c r="D129" s="203">
        <v>4150000</v>
      </c>
      <c r="E129" s="203">
        <v>3450000</v>
      </c>
      <c r="F129" s="203">
        <v>3450000</v>
      </c>
      <c r="G129" s="204" t="s">
        <v>442</v>
      </c>
      <c r="H129" s="203">
        <v>664964.91</v>
      </c>
      <c r="I129" s="204" t="s">
        <v>443</v>
      </c>
      <c r="J129" s="203">
        <v>164100</v>
      </c>
      <c r="K129" s="203">
        <v>164100</v>
      </c>
      <c r="L129" s="203">
        <v>2620935.09</v>
      </c>
      <c r="M129" s="203">
        <v>2620935.09</v>
      </c>
      <c r="N129" s="180">
        <f t="shared" si="4"/>
        <v>4.756521739130435E-2</v>
      </c>
      <c r="O129" s="94">
        <f t="shared" si="5"/>
        <v>3450000</v>
      </c>
      <c r="P129" s="94">
        <f t="shared" si="6"/>
        <v>164100</v>
      </c>
      <c r="Q129" s="93">
        <f t="shared" si="7"/>
        <v>4.756521739130435E-2</v>
      </c>
    </row>
    <row r="130" spans="1:17" s="36" customFormat="1" x14ac:dyDescent="0.2">
      <c r="A130" s="96"/>
      <c r="B130" s="202" t="s">
        <v>261</v>
      </c>
      <c r="C130" s="202" t="s">
        <v>262</v>
      </c>
      <c r="D130" s="203">
        <v>700000</v>
      </c>
      <c r="E130" s="203">
        <v>500000</v>
      </c>
      <c r="F130" s="203">
        <v>500000</v>
      </c>
      <c r="G130" s="204" t="s">
        <v>442</v>
      </c>
      <c r="H130" s="204" t="s">
        <v>444</v>
      </c>
      <c r="I130" s="204" t="s">
        <v>443</v>
      </c>
      <c r="J130" s="204" t="s">
        <v>445</v>
      </c>
      <c r="K130" s="204" t="s">
        <v>445</v>
      </c>
      <c r="L130" s="203">
        <v>500000</v>
      </c>
      <c r="M130" s="203">
        <v>500000</v>
      </c>
      <c r="N130" s="180">
        <v>0</v>
      </c>
      <c r="O130" s="94">
        <f t="shared" si="5"/>
        <v>500000</v>
      </c>
      <c r="P130" s="94" t="str">
        <f t="shared" si="6"/>
        <v xml:space="preserve">                           -   </v>
      </c>
      <c r="Q130" s="93">
        <v>0</v>
      </c>
    </row>
    <row r="131" spans="1:17" s="36" customFormat="1" x14ac:dyDescent="0.2">
      <c r="A131" s="96"/>
      <c r="B131" s="202" t="s">
        <v>263</v>
      </c>
      <c r="C131" s="202" t="s">
        <v>264</v>
      </c>
      <c r="D131" s="203">
        <v>1600000</v>
      </c>
      <c r="E131" s="203">
        <v>1150000</v>
      </c>
      <c r="F131" s="203">
        <v>1150000</v>
      </c>
      <c r="G131" s="204" t="s">
        <v>442</v>
      </c>
      <c r="H131" s="203">
        <v>40974.44</v>
      </c>
      <c r="I131" s="204" t="s">
        <v>443</v>
      </c>
      <c r="J131" s="203">
        <v>171989.61</v>
      </c>
      <c r="K131" s="203">
        <v>171989.61</v>
      </c>
      <c r="L131" s="203">
        <v>937035.95</v>
      </c>
      <c r="M131" s="203">
        <v>937035.95</v>
      </c>
      <c r="N131" s="180">
        <f t="shared" si="4"/>
        <v>0.14955618260869563</v>
      </c>
      <c r="O131" s="94">
        <f t="shared" si="5"/>
        <v>1150000</v>
      </c>
      <c r="P131" s="94">
        <f t="shared" si="6"/>
        <v>171989.61</v>
      </c>
      <c r="Q131" s="93">
        <f t="shared" si="7"/>
        <v>0.14955618260869563</v>
      </c>
    </row>
    <row r="132" spans="1:17" s="95" customFormat="1" ht="15" x14ac:dyDescent="0.25">
      <c r="A132" s="92"/>
      <c r="B132" s="200" t="s">
        <v>265</v>
      </c>
      <c r="C132" s="200" t="s">
        <v>266</v>
      </c>
      <c r="D132" s="199">
        <v>1571263471</v>
      </c>
      <c r="E132" s="199">
        <v>1571263471</v>
      </c>
      <c r="F132" s="199">
        <v>1571263470.5</v>
      </c>
      <c r="G132" s="199">
        <v>148181237.30000001</v>
      </c>
      <c r="H132" s="199">
        <v>933457708.42999995</v>
      </c>
      <c r="I132" s="199">
        <v>1342966.3</v>
      </c>
      <c r="J132" s="199">
        <v>258060415.22</v>
      </c>
      <c r="K132" s="199">
        <v>174708114.33000001</v>
      </c>
      <c r="L132" s="199">
        <v>230221143.75</v>
      </c>
      <c r="M132" s="199">
        <v>230221143.25</v>
      </c>
      <c r="N132" s="179">
        <f t="shared" si="4"/>
        <v>0.16423751966674469</v>
      </c>
      <c r="O132" s="28">
        <f t="shared" si="5"/>
        <v>1571263471</v>
      </c>
      <c r="P132" s="28">
        <f t="shared" si="6"/>
        <v>258060415.22</v>
      </c>
      <c r="Q132" s="97">
        <f t="shared" si="7"/>
        <v>0.16423751966674469</v>
      </c>
    </row>
    <row r="133" spans="1:17" s="36" customFormat="1" x14ac:dyDescent="0.2">
      <c r="A133" s="96"/>
      <c r="B133" s="202" t="s">
        <v>267</v>
      </c>
      <c r="C133" s="202" t="s">
        <v>268</v>
      </c>
      <c r="D133" s="203">
        <v>204907587</v>
      </c>
      <c r="E133" s="203">
        <v>203807587</v>
      </c>
      <c r="F133" s="203">
        <v>203807586.5</v>
      </c>
      <c r="G133" s="203">
        <v>2622237.2999999998</v>
      </c>
      <c r="H133" s="203">
        <v>95269549.659999996</v>
      </c>
      <c r="I133" s="203">
        <v>1342966.3</v>
      </c>
      <c r="J133" s="203">
        <v>28956318.510000002</v>
      </c>
      <c r="K133" s="203">
        <v>27297218.510000002</v>
      </c>
      <c r="L133" s="203">
        <v>75616515.230000004</v>
      </c>
      <c r="M133" s="203">
        <v>75616514.730000004</v>
      </c>
      <c r="N133" s="180">
        <f t="shared" si="4"/>
        <v>0.14207674471902756</v>
      </c>
      <c r="O133" s="94">
        <f t="shared" si="5"/>
        <v>203807587</v>
      </c>
      <c r="P133" s="94">
        <f t="shared" si="6"/>
        <v>28956318.510000002</v>
      </c>
      <c r="Q133" s="93">
        <f t="shared" si="7"/>
        <v>0.14207674471902756</v>
      </c>
    </row>
    <row r="134" spans="1:17" s="36" customFormat="1" x14ac:dyDescent="0.2">
      <c r="A134" s="96"/>
      <c r="B134" s="202" t="s">
        <v>269</v>
      </c>
      <c r="C134" s="202" t="s">
        <v>270</v>
      </c>
      <c r="D134" s="203">
        <v>10000000</v>
      </c>
      <c r="E134" s="203">
        <v>10000000</v>
      </c>
      <c r="F134" s="203">
        <v>10000000</v>
      </c>
      <c r="G134" s="204" t="s">
        <v>442</v>
      </c>
      <c r="H134" s="204" t="s">
        <v>444</v>
      </c>
      <c r="I134" s="204" t="s">
        <v>443</v>
      </c>
      <c r="J134" s="203">
        <v>1124000</v>
      </c>
      <c r="K134" s="203">
        <v>1124000</v>
      </c>
      <c r="L134" s="203">
        <v>8876000</v>
      </c>
      <c r="M134" s="203">
        <v>8876000</v>
      </c>
      <c r="N134" s="180">
        <f t="shared" si="4"/>
        <v>0.1124</v>
      </c>
      <c r="O134" s="94">
        <f t="shared" si="5"/>
        <v>10000000</v>
      </c>
      <c r="P134" s="94">
        <f t="shared" si="6"/>
        <v>1124000</v>
      </c>
      <c r="Q134" s="93">
        <f t="shared" si="7"/>
        <v>0.1124</v>
      </c>
    </row>
    <row r="135" spans="1:17" s="36" customFormat="1" x14ac:dyDescent="0.2">
      <c r="A135" s="96"/>
      <c r="B135" s="202" t="s">
        <v>271</v>
      </c>
      <c r="C135" s="202" t="s">
        <v>272</v>
      </c>
      <c r="D135" s="203">
        <v>9636207</v>
      </c>
      <c r="E135" s="203">
        <v>8536207</v>
      </c>
      <c r="F135" s="203">
        <v>8536207</v>
      </c>
      <c r="G135" s="203">
        <v>1158400</v>
      </c>
      <c r="H135" s="203">
        <v>1961091.37</v>
      </c>
      <c r="I135" s="204" t="s">
        <v>443</v>
      </c>
      <c r="J135" s="203">
        <v>1935000</v>
      </c>
      <c r="K135" s="203">
        <v>900000</v>
      </c>
      <c r="L135" s="203">
        <v>3481715.63</v>
      </c>
      <c r="M135" s="203">
        <v>3481715.63</v>
      </c>
      <c r="N135" s="180">
        <f t="shared" si="4"/>
        <v>0.22668147574209482</v>
      </c>
      <c r="O135" s="94">
        <f t="shared" si="5"/>
        <v>8536207</v>
      </c>
      <c r="P135" s="94">
        <f t="shared" si="6"/>
        <v>1935000</v>
      </c>
      <c r="Q135" s="93">
        <f t="shared" si="7"/>
        <v>0.22668147574209482</v>
      </c>
    </row>
    <row r="136" spans="1:17" s="36" customFormat="1" x14ac:dyDescent="0.2">
      <c r="A136" s="96"/>
      <c r="B136" s="202" t="s">
        <v>273</v>
      </c>
      <c r="C136" s="202" t="s">
        <v>274</v>
      </c>
      <c r="D136" s="203">
        <v>27613462</v>
      </c>
      <c r="E136" s="203">
        <v>27613462</v>
      </c>
      <c r="F136" s="203">
        <v>27613462</v>
      </c>
      <c r="G136" s="203">
        <v>280337.3</v>
      </c>
      <c r="H136" s="203">
        <v>6303209.5999999996</v>
      </c>
      <c r="I136" s="203">
        <v>1342966.3</v>
      </c>
      <c r="J136" s="203">
        <v>5807924.2999999998</v>
      </c>
      <c r="K136" s="203">
        <v>5183824.3</v>
      </c>
      <c r="L136" s="203">
        <v>13879024.5</v>
      </c>
      <c r="M136" s="203">
        <v>13879024.5</v>
      </c>
      <c r="N136" s="180">
        <f t="shared" ref="N136:N199" si="8">+J136/E136</f>
        <v>0.21032945090333113</v>
      </c>
      <c r="O136" s="94">
        <f t="shared" si="5"/>
        <v>27613462</v>
      </c>
      <c r="P136" s="94">
        <f t="shared" si="6"/>
        <v>5807924.2999999998</v>
      </c>
      <c r="Q136" s="93">
        <f t="shared" si="7"/>
        <v>0.21032945090333113</v>
      </c>
    </row>
    <row r="137" spans="1:17" s="36" customFormat="1" x14ac:dyDescent="0.2">
      <c r="A137" s="96"/>
      <c r="B137" s="202" t="s">
        <v>275</v>
      </c>
      <c r="C137" s="202" t="s">
        <v>276</v>
      </c>
      <c r="D137" s="203">
        <v>84306424</v>
      </c>
      <c r="E137" s="203">
        <v>84306424</v>
      </c>
      <c r="F137" s="203">
        <v>84306424</v>
      </c>
      <c r="G137" s="204" t="s">
        <v>442</v>
      </c>
      <c r="H137" s="203">
        <v>31503449.59</v>
      </c>
      <c r="I137" s="204" t="s">
        <v>443</v>
      </c>
      <c r="J137" s="203">
        <v>19256394.210000001</v>
      </c>
      <c r="K137" s="203">
        <v>19256394.210000001</v>
      </c>
      <c r="L137" s="203">
        <v>33546580.199999999</v>
      </c>
      <c r="M137" s="203">
        <v>33546580.199999999</v>
      </c>
      <c r="N137" s="180">
        <f t="shared" si="8"/>
        <v>0.22840957184947142</v>
      </c>
      <c r="O137" s="94">
        <f t="shared" si="5"/>
        <v>84306424</v>
      </c>
      <c r="P137" s="94">
        <f t="shared" si="6"/>
        <v>19256394.210000001</v>
      </c>
      <c r="Q137" s="93">
        <f t="shared" si="7"/>
        <v>0.22840957184947142</v>
      </c>
    </row>
    <row r="138" spans="1:17" s="36" customFormat="1" x14ac:dyDescent="0.2">
      <c r="A138" s="96"/>
      <c r="B138" s="202" t="s">
        <v>414</v>
      </c>
      <c r="C138" s="202" t="s">
        <v>415</v>
      </c>
      <c r="D138" s="203">
        <v>2000000</v>
      </c>
      <c r="E138" s="203">
        <v>2000000</v>
      </c>
      <c r="F138" s="203">
        <v>2000000</v>
      </c>
      <c r="G138" s="203">
        <v>1183500</v>
      </c>
      <c r="H138" s="203">
        <v>567700</v>
      </c>
      <c r="I138" s="204" t="s">
        <v>443</v>
      </c>
      <c r="J138" s="204" t="s">
        <v>445</v>
      </c>
      <c r="K138" s="204" t="s">
        <v>445</v>
      </c>
      <c r="L138" s="203">
        <v>248800</v>
      </c>
      <c r="M138" s="203">
        <v>248800</v>
      </c>
      <c r="N138" s="180">
        <v>0</v>
      </c>
      <c r="O138" s="94">
        <f t="shared" si="5"/>
        <v>2000000</v>
      </c>
      <c r="P138" s="94" t="str">
        <f t="shared" si="6"/>
        <v xml:space="preserve">                           -   </v>
      </c>
      <c r="Q138" s="93">
        <v>0</v>
      </c>
    </row>
    <row r="139" spans="1:17" s="36" customFormat="1" x14ac:dyDescent="0.2">
      <c r="A139" s="96"/>
      <c r="B139" s="202" t="s">
        <v>416</v>
      </c>
      <c r="C139" s="202" t="s">
        <v>417</v>
      </c>
      <c r="D139" s="203">
        <v>65000000</v>
      </c>
      <c r="E139" s="203">
        <v>65000000</v>
      </c>
      <c r="F139" s="203">
        <v>65000000</v>
      </c>
      <c r="G139" s="204" t="s">
        <v>442</v>
      </c>
      <c r="H139" s="203">
        <v>54934099.100000001</v>
      </c>
      <c r="I139" s="204" t="s">
        <v>443</v>
      </c>
      <c r="J139" s="204" t="s">
        <v>445</v>
      </c>
      <c r="K139" s="204" t="s">
        <v>445</v>
      </c>
      <c r="L139" s="203">
        <v>10065900.9</v>
      </c>
      <c r="M139" s="203">
        <v>10065900.9</v>
      </c>
      <c r="N139" s="180">
        <v>0</v>
      </c>
      <c r="O139" s="94">
        <f t="shared" si="5"/>
        <v>65000000</v>
      </c>
      <c r="P139" s="94" t="str">
        <f t="shared" si="6"/>
        <v xml:space="preserve">                           -   </v>
      </c>
      <c r="Q139" s="93">
        <v>0</v>
      </c>
    </row>
    <row r="140" spans="1:17" s="36" customFormat="1" x14ac:dyDescent="0.2">
      <c r="A140" s="96"/>
      <c r="B140" s="202" t="s">
        <v>277</v>
      </c>
      <c r="C140" s="202" t="s">
        <v>278</v>
      </c>
      <c r="D140" s="203">
        <v>6351494</v>
      </c>
      <c r="E140" s="203">
        <v>6351494</v>
      </c>
      <c r="F140" s="203">
        <v>6351493.5</v>
      </c>
      <c r="G140" s="204" t="s">
        <v>442</v>
      </c>
      <c r="H140" s="204" t="s">
        <v>444</v>
      </c>
      <c r="I140" s="204" t="s">
        <v>443</v>
      </c>
      <c r="J140" s="203">
        <v>833000</v>
      </c>
      <c r="K140" s="203">
        <v>833000</v>
      </c>
      <c r="L140" s="203">
        <v>5518494</v>
      </c>
      <c r="M140" s="203">
        <v>5518493.5</v>
      </c>
      <c r="N140" s="180">
        <f t="shared" si="8"/>
        <v>0.13115024591064717</v>
      </c>
      <c r="O140" s="94">
        <f t="shared" si="5"/>
        <v>6351494</v>
      </c>
      <c r="P140" s="94">
        <f t="shared" si="6"/>
        <v>833000</v>
      </c>
      <c r="Q140" s="93">
        <f t="shared" si="7"/>
        <v>0.13115024591064717</v>
      </c>
    </row>
    <row r="141" spans="1:17" s="36" customFormat="1" x14ac:dyDescent="0.2">
      <c r="A141" s="96"/>
      <c r="B141" s="202" t="s">
        <v>279</v>
      </c>
      <c r="C141" s="202" t="s">
        <v>280</v>
      </c>
      <c r="D141" s="203">
        <v>1305842713</v>
      </c>
      <c r="E141" s="203">
        <v>1305842713</v>
      </c>
      <c r="F141" s="203">
        <v>1305842713</v>
      </c>
      <c r="G141" s="203">
        <v>145559000</v>
      </c>
      <c r="H141" s="203">
        <v>822523973.41999996</v>
      </c>
      <c r="I141" s="204" t="s">
        <v>443</v>
      </c>
      <c r="J141" s="203">
        <v>215332853.19</v>
      </c>
      <c r="K141" s="203">
        <v>134972985.30000001</v>
      </c>
      <c r="L141" s="203">
        <v>122426886.39</v>
      </c>
      <c r="M141" s="203">
        <v>122426886.39</v>
      </c>
      <c r="N141" s="180">
        <f t="shared" si="8"/>
        <v>0.16489953272802771</v>
      </c>
      <c r="O141" s="94">
        <f t="shared" si="5"/>
        <v>1305842713</v>
      </c>
      <c r="P141" s="94">
        <f t="shared" si="6"/>
        <v>215332853.19</v>
      </c>
      <c r="Q141" s="93">
        <f t="shared" si="7"/>
        <v>0.16489953272802771</v>
      </c>
    </row>
    <row r="142" spans="1:17" s="36" customFormat="1" x14ac:dyDescent="0.2">
      <c r="A142" s="96"/>
      <c r="B142" s="202" t="s">
        <v>418</v>
      </c>
      <c r="C142" s="202" t="s">
        <v>419</v>
      </c>
      <c r="D142" s="203">
        <v>62584760</v>
      </c>
      <c r="E142" s="203">
        <v>62584760</v>
      </c>
      <c r="F142" s="203">
        <v>62584760</v>
      </c>
      <c r="G142" s="204" t="s">
        <v>442</v>
      </c>
      <c r="H142" s="203">
        <v>54614238.630000003</v>
      </c>
      <c r="I142" s="204" t="s">
        <v>443</v>
      </c>
      <c r="J142" s="204" t="s">
        <v>445</v>
      </c>
      <c r="K142" s="204" t="s">
        <v>445</v>
      </c>
      <c r="L142" s="203">
        <v>7970521.3700000001</v>
      </c>
      <c r="M142" s="203">
        <v>7970521.3700000001</v>
      </c>
      <c r="N142" s="180">
        <v>0</v>
      </c>
      <c r="O142" s="94">
        <f t="shared" si="5"/>
        <v>62584760</v>
      </c>
      <c r="P142" s="94" t="str">
        <f t="shared" si="6"/>
        <v xml:space="preserve">                           -   </v>
      </c>
      <c r="Q142" s="93">
        <v>0</v>
      </c>
    </row>
    <row r="143" spans="1:17" s="36" customFormat="1" x14ac:dyDescent="0.2">
      <c r="A143" s="96"/>
      <c r="B143" s="202" t="s">
        <v>281</v>
      </c>
      <c r="C143" s="202" t="s">
        <v>282</v>
      </c>
      <c r="D143" s="203">
        <v>1243257953</v>
      </c>
      <c r="E143" s="203">
        <v>1243257953</v>
      </c>
      <c r="F143" s="203">
        <v>1243257953</v>
      </c>
      <c r="G143" s="203">
        <v>145559000</v>
      </c>
      <c r="H143" s="203">
        <v>767909734.78999996</v>
      </c>
      <c r="I143" s="204" t="s">
        <v>443</v>
      </c>
      <c r="J143" s="203">
        <v>215332853.19</v>
      </c>
      <c r="K143" s="203">
        <v>134972985.30000001</v>
      </c>
      <c r="L143" s="203">
        <v>114456365.02</v>
      </c>
      <c r="M143" s="203">
        <v>114456365.02</v>
      </c>
      <c r="N143" s="180">
        <f t="shared" si="8"/>
        <v>0.17320046308201659</v>
      </c>
      <c r="O143" s="94">
        <f t="shared" si="5"/>
        <v>1243257953</v>
      </c>
      <c r="P143" s="94">
        <f t="shared" si="6"/>
        <v>215332853.19</v>
      </c>
      <c r="Q143" s="93">
        <f t="shared" si="7"/>
        <v>0.17320046308201659</v>
      </c>
    </row>
    <row r="144" spans="1:17" s="36" customFormat="1" x14ac:dyDescent="0.2">
      <c r="A144" s="96"/>
      <c r="B144" s="202" t="s">
        <v>283</v>
      </c>
      <c r="C144" s="202" t="s">
        <v>284</v>
      </c>
      <c r="D144" s="203">
        <v>60513171</v>
      </c>
      <c r="E144" s="203">
        <v>61613171</v>
      </c>
      <c r="F144" s="203">
        <v>61613171</v>
      </c>
      <c r="G144" s="204" t="s">
        <v>442</v>
      </c>
      <c r="H144" s="203">
        <v>15664185.35</v>
      </c>
      <c r="I144" s="204" t="s">
        <v>443</v>
      </c>
      <c r="J144" s="203">
        <v>13771243.52</v>
      </c>
      <c r="K144" s="203">
        <v>12437910.52</v>
      </c>
      <c r="L144" s="203">
        <v>32177742.129999999</v>
      </c>
      <c r="M144" s="203">
        <v>32177742.129999999</v>
      </c>
      <c r="N144" s="180">
        <f t="shared" si="8"/>
        <v>0.2235113579854541</v>
      </c>
      <c r="O144" s="94">
        <f t="shared" si="5"/>
        <v>61613171</v>
      </c>
      <c r="P144" s="94">
        <f t="shared" si="6"/>
        <v>13771243.52</v>
      </c>
      <c r="Q144" s="93">
        <f t="shared" si="7"/>
        <v>0.2235113579854541</v>
      </c>
    </row>
    <row r="145" spans="1:17" s="36" customFormat="1" x14ac:dyDescent="0.2">
      <c r="A145" s="96"/>
      <c r="B145" s="202" t="s">
        <v>285</v>
      </c>
      <c r="C145" s="202" t="s">
        <v>286</v>
      </c>
      <c r="D145" s="203">
        <v>35513171</v>
      </c>
      <c r="E145" s="203">
        <v>61613171</v>
      </c>
      <c r="F145" s="203">
        <v>61613171</v>
      </c>
      <c r="G145" s="204" t="s">
        <v>442</v>
      </c>
      <c r="H145" s="203">
        <v>15664185.35</v>
      </c>
      <c r="I145" s="204" t="s">
        <v>443</v>
      </c>
      <c r="J145" s="203">
        <v>13771243.52</v>
      </c>
      <c r="K145" s="203">
        <v>12437910.52</v>
      </c>
      <c r="L145" s="203">
        <v>32177742.129999999</v>
      </c>
      <c r="M145" s="203">
        <v>32177742.129999999</v>
      </c>
      <c r="N145" s="180">
        <f t="shared" si="8"/>
        <v>0.2235113579854541</v>
      </c>
      <c r="O145" s="94">
        <f t="shared" si="5"/>
        <v>61613171</v>
      </c>
      <c r="P145" s="94">
        <f t="shared" si="6"/>
        <v>13771243.52</v>
      </c>
      <c r="Q145" s="93">
        <f t="shared" si="7"/>
        <v>0.2235113579854541</v>
      </c>
    </row>
    <row r="146" spans="1:17" s="36" customFormat="1" x14ac:dyDescent="0.2">
      <c r="A146" s="96"/>
      <c r="B146" s="202" t="s">
        <v>287</v>
      </c>
      <c r="C146" s="202" t="s">
        <v>288</v>
      </c>
      <c r="D146" s="203">
        <v>25000000</v>
      </c>
      <c r="E146" s="204" t="s">
        <v>446</v>
      </c>
      <c r="F146" s="204" t="s">
        <v>445</v>
      </c>
      <c r="G146" s="204" t="s">
        <v>442</v>
      </c>
      <c r="H146" s="204" t="s">
        <v>444</v>
      </c>
      <c r="I146" s="204" t="s">
        <v>443</v>
      </c>
      <c r="J146" s="204" t="s">
        <v>445</v>
      </c>
      <c r="K146" s="204" t="s">
        <v>445</v>
      </c>
      <c r="L146" s="204" t="s">
        <v>447</v>
      </c>
      <c r="M146" s="204" t="s">
        <v>443</v>
      </c>
      <c r="N146" s="180">
        <v>0</v>
      </c>
      <c r="O146" s="94" t="str">
        <f t="shared" si="5"/>
        <v xml:space="preserve">                              -   </v>
      </c>
      <c r="P146" s="94" t="str">
        <f t="shared" si="6"/>
        <v xml:space="preserve">                           -   </v>
      </c>
      <c r="Q146" s="93">
        <v>0</v>
      </c>
    </row>
    <row r="147" spans="1:17" s="95" customFormat="1" ht="15" x14ac:dyDescent="0.25">
      <c r="A147" s="92"/>
      <c r="B147" s="200" t="s">
        <v>289</v>
      </c>
      <c r="C147" s="200" t="s">
        <v>290</v>
      </c>
      <c r="D147" s="199">
        <v>24389617509</v>
      </c>
      <c r="E147" s="199">
        <v>24165341679</v>
      </c>
      <c r="F147" s="199">
        <v>23997277291.650002</v>
      </c>
      <c r="G147" s="201" t="s">
        <v>442</v>
      </c>
      <c r="H147" s="199">
        <v>2696710539.4099998</v>
      </c>
      <c r="I147" s="201" t="s">
        <v>443</v>
      </c>
      <c r="J147" s="199">
        <v>21225632258.490002</v>
      </c>
      <c r="K147" s="199">
        <v>20235577887.490002</v>
      </c>
      <c r="L147" s="199">
        <v>242998881.09999999</v>
      </c>
      <c r="M147" s="199">
        <v>74934493.75</v>
      </c>
      <c r="N147" s="179">
        <f t="shared" si="8"/>
        <v>0.87835018186129588</v>
      </c>
      <c r="O147" s="28">
        <f>+O176+O179+O192</f>
        <v>766330000</v>
      </c>
      <c r="P147" s="28">
        <f>+P176+P179+P192</f>
        <v>600969400.64999998</v>
      </c>
      <c r="Q147" s="97">
        <f>+P147/O147</f>
        <v>0.78421750505656829</v>
      </c>
    </row>
    <row r="148" spans="1:17" s="36" customFormat="1" x14ac:dyDescent="0.2">
      <c r="A148" s="96"/>
      <c r="B148" s="202" t="s">
        <v>291</v>
      </c>
      <c r="C148" s="202" t="s">
        <v>292</v>
      </c>
      <c r="D148" s="203">
        <v>21142032578</v>
      </c>
      <c r="E148" s="203">
        <v>20882620628</v>
      </c>
      <c r="F148" s="203">
        <v>20879507963.650002</v>
      </c>
      <c r="G148" s="204" t="s">
        <v>442</v>
      </c>
      <c r="H148" s="203">
        <v>2372758546.21</v>
      </c>
      <c r="I148" s="204" t="s">
        <v>443</v>
      </c>
      <c r="J148" s="203">
        <v>18503174610.34</v>
      </c>
      <c r="K148" s="203">
        <v>17600375556.34</v>
      </c>
      <c r="L148" s="203">
        <v>6687471.4500000002</v>
      </c>
      <c r="M148" s="203">
        <v>3574807.1</v>
      </c>
      <c r="N148" s="180">
        <f t="shared" si="8"/>
        <v>0.88605615836981821</v>
      </c>
      <c r="O148" s="94"/>
      <c r="P148" s="94"/>
      <c r="Q148" s="93"/>
    </row>
    <row r="149" spans="1:17" s="36" customFormat="1" x14ac:dyDescent="0.2">
      <c r="A149" s="96"/>
      <c r="B149" s="202" t="s">
        <v>293</v>
      </c>
      <c r="C149" s="202" t="s">
        <v>389</v>
      </c>
      <c r="D149" s="203">
        <v>986241421</v>
      </c>
      <c r="E149" s="203">
        <v>989241421</v>
      </c>
      <c r="F149" s="203">
        <v>989241421</v>
      </c>
      <c r="G149" s="204" t="s">
        <v>442</v>
      </c>
      <c r="H149" s="203">
        <v>183902984</v>
      </c>
      <c r="I149" s="204" t="s">
        <v>443</v>
      </c>
      <c r="J149" s="203">
        <v>802338437</v>
      </c>
      <c r="K149" s="203">
        <v>788129850</v>
      </c>
      <c r="L149" s="203">
        <v>3000000</v>
      </c>
      <c r="M149" s="203">
        <v>3000000</v>
      </c>
      <c r="N149" s="180">
        <f t="shared" si="8"/>
        <v>0.81106433674090972</v>
      </c>
      <c r="O149" s="94"/>
      <c r="P149" s="94"/>
      <c r="Q149" s="93"/>
    </row>
    <row r="150" spans="1:17" s="36" customFormat="1" x14ac:dyDescent="0.2">
      <c r="A150" s="96"/>
      <c r="B150" s="202" t="s">
        <v>294</v>
      </c>
      <c r="C150" s="202" t="s">
        <v>295</v>
      </c>
      <c r="D150" s="203">
        <v>2857490000</v>
      </c>
      <c r="E150" s="203">
        <v>2887490000</v>
      </c>
      <c r="F150" s="203">
        <v>2887490000</v>
      </c>
      <c r="G150" s="204" t="s">
        <v>442</v>
      </c>
      <c r="H150" s="203">
        <v>230769084</v>
      </c>
      <c r="I150" s="204" t="s">
        <v>443</v>
      </c>
      <c r="J150" s="203">
        <v>2656720916</v>
      </c>
      <c r="K150" s="203">
        <v>2487328337</v>
      </c>
      <c r="L150" s="204" t="s">
        <v>447</v>
      </c>
      <c r="M150" s="204" t="s">
        <v>443</v>
      </c>
      <c r="N150" s="180">
        <f t="shared" si="8"/>
        <v>0.92007969412881085</v>
      </c>
      <c r="O150" s="94"/>
      <c r="P150" s="94"/>
      <c r="Q150" s="93"/>
    </row>
    <row r="151" spans="1:17" s="36" customFormat="1" x14ac:dyDescent="0.2">
      <c r="A151" s="96"/>
      <c r="B151" s="202" t="s">
        <v>296</v>
      </c>
      <c r="C151" s="202" t="s">
        <v>390</v>
      </c>
      <c r="D151" s="203">
        <v>912718313</v>
      </c>
      <c r="E151" s="203">
        <v>912718313</v>
      </c>
      <c r="F151" s="203">
        <v>912718312.29999995</v>
      </c>
      <c r="G151" s="204" t="s">
        <v>442</v>
      </c>
      <c r="H151" s="203">
        <v>70608177</v>
      </c>
      <c r="I151" s="204" t="s">
        <v>443</v>
      </c>
      <c r="J151" s="203">
        <v>842110135</v>
      </c>
      <c r="K151" s="203">
        <v>797016334</v>
      </c>
      <c r="L151" s="204">
        <v>1</v>
      </c>
      <c r="M151" s="204">
        <v>0.3</v>
      </c>
      <c r="N151" s="180">
        <f t="shared" si="8"/>
        <v>0.92263968302781274</v>
      </c>
      <c r="O151" s="94"/>
      <c r="P151" s="94"/>
      <c r="Q151" s="93"/>
    </row>
    <row r="152" spans="1:17" s="36" customFormat="1" x14ac:dyDescent="0.2">
      <c r="A152" s="96"/>
      <c r="B152" s="202" t="s">
        <v>297</v>
      </c>
      <c r="C152" s="202" t="s">
        <v>298</v>
      </c>
      <c r="D152" s="203">
        <v>2521753226</v>
      </c>
      <c r="E152" s="203">
        <v>2503720916</v>
      </c>
      <c r="F152" s="203">
        <v>2500720915.0500002</v>
      </c>
      <c r="G152" s="204" t="s">
        <v>442</v>
      </c>
      <c r="H152" s="203">
        <v>95475112</v>
      </c>
      <c r="I152" s="204" t="s">
        <v>443</v>
      </c>
      <c r="J152" s="203">
        <v>2405245803</v>
      </c>
      <c r="K152" s="203">
        <v>2297758507</v>
      </c>
      <c r="L152" s="203">
        <v>3000001</v>
      </c>
      <c r="M152" s="204">
        <v>0.05</v>
      </c>
      <c r="N152" s="180">
        <f t="shared" si="8"/>
        <v>0.96066849449126057</v>
      </c>
      <c r="O152" s="94"/>
      <c r="P152" s="94"/>
      <c r="Q152" s="93"/>
    </row>
    <row r="153" spans="1:17" s="36" customFormat="1" x14ac:dyDescent="0.2">
      <c r="A153" s="96"/>
      <c r="B153" s="202" t="s">
        <v>299</v>
      </c>
      <c r="C153" s="202" t="s">
        <v>300</v>
      </c>
      <c r="D153" s="203">
        <v>915708427</v>
      </c>
      <c r="E153" s="203">
        <v>915708427</v>
      </c>
      <c r="F153" s="203">
        <v>915708427</v>
      </c>
      <c r="G153" s="204" t="s">
        <v>442</v>
      </c>
      <c r="H153" s="203">
        <v>20335227</v>
      </c>
      <c r="I153" s="204" t="s">
        <v>443</v>
      </c>
      <c r="J153" s="203">
        <v>895373200</v>
      </c>
      <c r="K153" s="203">
        <v>825904420</v>
      </c>
      <c r="L153" s="204" t="s">
        <v>447</v>
      </c>
      <c r="M153" s="204" t="s">
        <v>443</v>
      </c>
      <c r="N153" s="180">
        <f t="shared" si="8"/>
        <v>0.97779290175736255</v>
      </c>
      <c r="O153" s="94"/>
      <c r="P153" s="94"/>
      <c r="Q153" s="93"/>
    </row>
    <row r="154" spans="1:17" s="36" customFormat="1" x14ac:dyDescent="0.2">
      <c r="A154" s="96"/>
      <c r="B154" s="202" t="s">
        <v>301</v>
      </c>
      <c r="C154" s="202" t="s">
        <v>391</v>
      </c>
      <c r="D154" s="203">
        <v>3269297450</v>
      </c>
      <c r="E154" s="203">
        <v>3187951954</v>
      </c>
      <c r="F154" s="203">
        <v>3187951953.5</v>
      </c>
      <c r="G154" s="204" t="s">
        <v>442</v>
      </c>
      <c r="H154" s="203">
        <v>281256744</v>
      </c>
      <c r="I154" s="204" t="s">
        <v>443</v>
      </c>
      <c r="J154" s="203">
        <v>2906695209</v>
      </c>
      <c r="K154" s="203">
        <v>2774195209</v>
      </c>
      <c r="L154" s="204">
        <v>1</v>
      </c>
      <c r="M154" s="204">
        <v>0.5</v>
      </c>
      <c r="N154" s="180">
        <f t="shared" si="8"/>
        <v>0.91177509916763322</v>
      </c>
      <c r="O154" s="94"/>
      <c r="P154" s="94"/>
      <c r="Q154" s="93"/>
    </row>
    <row r="155" spans="1:17" s="36" customFormat="1" x14ac:dyDescent="0.2">
      <c r="A155" s="96"/>
      <c r="B155" s="202" t="s">
        <v>302</v>
      </c>
      <c r="C155" s="202" t="s">
        <v>303</v>
      </c>
      <c r="D155" s="203">
        <v>3263170000</v>
      </c>
      <c r="E155" s="203">
        <v>3158734661</v>
      </c>
      <c r="F155" s="203">
        <v>3158734661</v>
      </c>
      <c r="G155" s="204" t="s">
        <v>442</v>
      </c>
      <c r="H155" s="203">
        <v>742186852</v>
      </c>
      <c r="I155" s="204" t="s">
        <v>443</v>
      </c>
      <c r="J155" s="203">
        <v>2416547809</v>
      </c>
      <c r="K155" s="203">
        <v>2282547809</v>
      </c>
      <c r="L155" s="204" t="s">
        <v>447</v>
      </c>
      <c r="M155" s="204" t="s">
        <v>443</v>
      </c>
      <c r="N155" s="180">
        <f t="shared" si="8"/>
        <v>0.76503665813923205</v>
      </c>
      <c r="O155" s="94"/>
      <c r="P155" s="94"/>
      <c r="Q155" s="93"/>
    </row>
    <row r="156" spans="1:17" s="36" customFormat="1" x14ac:dyDescent="0.2">
      <c r="A156" s="96"/>
      <c r="B156" s="202" t="s">
        <v>304</v>
      </c>
      <c r="C156" s="202" t="s">
        <v>392</v>
      </c>
      <c r="D156" s="203">
        <v>1394735536</v>
      </c>
      <c r="E156" s="203">
        <v>1380359071</v>
      </c>
      <c r="F156" s="203">
        <v>1380359071</v>
      </c>
      <c r="G156" s="204" t="s">
        <v>442</v>
      </c>
      <c r="H156" s="203">
        <v>298985892</v>
      </c>
      <c r="I156" s="204" t="s">
        <v>443</v>
      </c>
      <c r="J156" s="203">
        <v>1081373179</v>
      </c>
      <c r="K156" s="203">
        <v>1031373179</v>
      </c>
      <c r="L156" s="204" t="s">
        <v>447</v>
      </c>
      <c r="M156" s="204" t="s">
        <v>443</v>
      </c>
      <c r="N156" s="180">
        <f>+J156/E156</f>
        <v>0.7833999150790526</v>
      </c>
      <c r="O156" s="94"/>
      <c r="P156" s="94"/>
      <c r="Q156" s="93"/>
    </row>
    <row r="157" spans="1:17" s="36" customFormat="1" x14ac:dyDescent="0.2">
      <c r="B157" s="202" t="s">
        <v>305</v>
      </c>
      <c r="C157" s="202" t="s">
        <v>306</v>
      </c>
      <c r="D157" s="203">
        <v>574806</v>
      </c>
      <c r="E157" s="203">
        <v>574806</v>
      </c>
      <c r="F157" s="203">
        <v>574806</v>
      </c>
      <c r="G157" s="204" t="s">
        <v>442</v>
      </c>
      <c r="H157" s="204" t="s">
        <v>444</v>
      </c>
      <c r="I157" s="204" t="s">
        <v>443</v>
      </c>
      <c r="J157" s="204" t="s">
        <v>445</v>
      </c>
      <c r="K157" s="204" t="s">
        <v>445</v>
      </c>
      <c r="L157" s="203">
        <v>574806</v>
      </c>
      <c r="M157" s="203">
        <v>574806</v>
      </c>
      <c r="N157" s="180">
        <v>0</v>
      </c>
      <c r="O157" s="94"/>
      <c r="P157" s="94"/>
      <c r="Q157" s="93"/>
    </row>
    <row r="158" spans="1:17" s="36" customFormat="1" x14ac:dyDescent="0.2">
      <c r="B158" s="202" t="s">
        <v>307</v>
      </c>
      <c r="C158" s="202" t="s">
        <v>308</v>
      </c>
      <c r="D158" s="203">
        <v>2171182482</v>
      </c>
      <c r="E158" s="203">
        <v>2119982482</v>
      </c>
      <c r="F158" s="203">
        <v>2119982481.8</v>
      </c>
      <c r="G158" s="204" t="s">
        <v>442</v>
      </c>
      <c r="H158" s="203">
        <v>144864098.80000001</v>
      </c>
      <c r="I158" s="204" t="s">
        <v>443</v>
      </c>
      <c r="J158" s="203">
        <v>1975118383</v>
      </c>
      <c r="K158" s="203">
        <v>1846768383</v>
      </c>
      <c r="L158" s="204">
        <v>0.2</v>
      </c>
      <c r="M158" s="204" t="s">
        <v>443</v>
      </c>
      <c r="N158" s="180">
        <f t="shared" si="8"/>
        <v>0.93166731318301521</v>
      </c>
      <c r="O158" s="94"/>
      <c r="P158" s="94"/>
      <c r="Q158" s="93"/>
    </row>
    <row r="159" spans="1:17" s="36" customFormat="1" x14ac:dyDescent="0.2">
      <c r="B159" s="202" t="s">
        <v>309</v>
      </c>
      <c r="C159" s="202" t="s">
        <v>393</v>
      </c>
      <c r="D159" s="203">
        <v>54600000</v>
      </c>
      <c r="E159" s="203">
        <v>54600000</v>
      </c>
      <c r="F159" s="203">
        <v>54600000</v>
      </c>
      <c r="G159" s="204" t="s">
        <v>442</v>
      </c>
      <c r="H159" s="203">
        <v>5100000</v>
      </c>
      <c r="I159" s="204" t="s">
        <v>443</v>
      </c>
      <c r="J159" s="203">
        <v>49500000</v>
      </c>
      <c r="K159" s="203">
        <v>49500000</v>
      </c>
      <c r="L159" s="204" t="s">
        <v>447</v>
      </c>
      <c r="M159" s="204" t="s">
        <v>443</v>
      </c>
      <c r="N159" s="180">
        <f t="shared" si="8"/>
        <v>0.90659340659340659</v>
      </c>
      <c r="O159" s="94"/>
      <c r="P159" s="94"/>
      <c r="Q159" s="93"/>
    </row>
    <row r="160" spans="1:17" s="36" customFormat="1" x14ac:dyDescent="0.2">
      <c r="B160" s="202" t="s">
        <v>310</v>
      </c>
      <c r="C160" s="202" t="s">
        <v>311</v>
      </c>
      <c r="D160" s="203">
        <v>384662030</v>
      </c>
      <c r="E160" s="203">
        <v>373383964</v>
      </c>
      <c r="F160" s="203">
        <v>373383963.25</v>
      </c>
      <c r="G160" s="204" t="s">
        <v>442</v>
      </c>
      <c r="H160" s="203">
        <v>24323580</v>
      </c>
      <c r="I160" s="204" t="s">
        <v>443</v>
      </c>
      <c r="J160" s="203">
        <v>349060383</v>
      </c>
      <c r="K160" s="203">
        <v>335898972</v>
      </c>
      <c r="L160" s="204">
        <v>1</v>
      </c>
      <c r="M160" s="204">
        <v>0.25</v>
      </c>
      <c r="N160" s="180">
        <f t="shared" si="8"/>
        <v>0.93485638553025807</v>
      </c>
      <c r="O160" s="94"/>
      <c r="P160" s="94"/>
      <c r="Q160" s="93"/>
    </row>
    <row r="161" spans="2:17" s="95" customFormat="1" ht="15" x14ac:dyDescent="0.25">
      <c r="B161" s="202" t="s">
        <v>312</v>
      </c>
      <c r="C161" s="202" t="s">
        <v>313</v>
      </c>
      <c r="D161" s="203">
        <v>265260000</v>
      </c>
      <c r="E161" s="203">
        <v>264913778</v>
      </c>
      <c r="F161" s="203">
        <v>264913778</v>
      </c>
      <c r="G161" s="204" t="s">
        <v>442</v>
      </c>
      <c r="H161" s="203">
        <v>23106649</v>
      </c>
      <c r="I161" s="204" t="s">
        <v>443</v>
      </c>
      <c r="J161" s="203">
        <v>241807129</v>
      </c>
      <c r="K161" s="203">
        <v>229681959</v>
      </c>
      <c r="L161" s="204" t="s">
        <v>447</v>
      </c>
      <c r="M161" s="204" t="s">
        <v>443</v>
      </c>
      <c r="N161" s="180">
        <f t="shared" si="8"/>
        <v>0.91277671861974652</v>
      </c>
      <c r="O161" s="94"/>
      <c r="P161" s="94"/>
      <c r="Q161" s="93"/>
    </row>
    <row r="162" spans="2:17" s="36" customFormat="1" x14ac:dyDescent="0.2">
      <c r="B162" s="202" t="s">
        <v>314</v>
      </c>
      <c r="C162" s="202" t="s">
        <v>420</v>
      </c>
      <c r="D162" s="203">
        <v>342490000</v>
      </c>
      <c r="E162" s="203">
        <v>335592525</v>
      </c>
      <c r="F162" s="203">
        <v>335592525</v>
      </c>
      <c r="G162" s="204" t="s">
        <v>442</v>
      </c>
      <c r="H162" s="203">
        <v>26243000</v>
      </c>
      <c r="I162" s="204" t="s">
        <v>443</v>
      </c>
      <c r="J162" s="203">
        <v>309349525</v>
      </c>
      <c r="K162" s="203">
        <v>294320386</v>
      </c>
      <c r="L162" s="204" t="s">
        <v>447</v>
      </c>
      <c r="M162" s="204" t="s">
        <v>443</v>
      </c>
      <c r="N162" s="180">
        <f t="shared" si="8"/>
        <v>0.92180099959020245</v>
      </c>
      <c r="O162" s="94"/>
      <c r="P162" s="94"/>
      <c r="Q162" s="93"/>
    </row>
    <row r="163" spans="2:17" s="36" customFormat="1" x14ac:dyDescent="0.2">
      <c r="B163" s="202" t="s">
        <v>315</v>
      </c>
      <c r="C163" s="202" t="s">
        <v>316</v>
      </c>
      <c r="D163" s="203">
        <v>171120000</v>
      </c>
      <c r="E163" s="203">
        <v>169334578</v>
      </c>
      <c r="F163" s="203">
        <v>169334578</v>
      </c>
      <c r="G163" s="204" t="s">
        <v>442</v>
      </c>
      <c r="H163" s="203">
        <v>23511192</v>
      </c>
      <c r="I163" s="204" t="s">
        <v>443</v>
      </c>
      <c r="J163" s="203">
        <v>145823386</v>
      </c>
      <c r="K163" s="203">
        <v>138202960</v>
      </c>
      <c r="L163" s="204" t="s">
        <v>447</v>
      </c>
      <c r="M163" s="204" t="s">
        <v>443</v>
      </c>
      <c r="N163" s="180">
        <f t="shared" si="8"/>
        <v>0.86115539851524003</v>
      </c>
      <c r="O163" s="94"/>
      <c r="P163" s="94"/>
      <c r="Q163" s="93"/>
    </row>
    <row r="164" spans="2:17" s="36" customFormat="1" x14ac:dyDescent="0.2">
      <c r="B164" s="202" t="s">
        <v>317</v>
      </c>
      <c r="C164" s="202" t="s">
        <v>318</v>
      </c>
      <c r="D164" s="203">
        <v>90656137</v>
      </c>
      <c r="E164" s="203">
        <v>90517612</v>
      </c>
      <c r="F164" s="203">
        <v>90517611.75</v>
      </c>
      <c r="G164" s="204" t="s">
        <v>442</v>
      </c>
      <c r="H164" s="203">
        <v>4494548.75</v>
      </c>
      <c r="I164" s="204" t="s">
        <v>443</v>
      </c>
      <c r="J164" s="203">
        <v>86023063</v>
      </c>
      <c r="K164" s="203">
        <v>81661198</v>
      </c>
      <c r="L164" s="204">
        <v>0.25</v>
      </c>
      <c r="M164" s="204" t="s">
        <v>443</v>
      </c>
      <c r="N164" s="180">
        <f t="shared" si="8"/>
        <v>0.95034613816369795</v>
      </c>
      <c r="O164" s="94"/>
      <c r="P164" s="94"/>
      <c r="Q164" s="93"/>
    </row>
    <row r="165" spans="2:17" s="36" customFormat="1" x14ac:dyDescent="0.2">
      <c r="B165" s="202" t="s">
        <v>319</v>
      </c>
      <c r="C165" s="202" t="s">
        <v>421</v>
      </c>
      <c r="D165" s="203">
        <v>36173820</v>
      </c>
      <c r="E165" s="203">
        <v>36251050</v>
      </c>
      <c r="F165" s="203">
        <v>36173820</v>
      </c>
      <c r="G165" s="204" t="s">
        <v>442</v>
      </c>
      <c r="H165" s="203">
        <v>22959051.280000001</v>
      </c>
      <c r="I165" s="204" t="s">
        <v>443</v>
      </c>
      <c r="J165" s="203">
        <v>13214768.720000001</v>
      </c>
      <c r="K165" s="203">
        <v>13214768.720000001</v>
      </c>
      <c r="L165" s="203">
        <v>77230</v>
      </c>
      <c r="M165" s="204" t="s">
        <v>443</v>
      </c>
      <c r="N165" s="180">
        <f t="shared" si="8"/>
        <v>0.36453478506139825</v>
      </c>
      <c r="O165" s="94"/>
      <c r="P165" s="94"/>
      <c r="Q165" s="93"/>
    </row>
    <row r="166" spans="2:17" s="36" customFormat="1" x14ac:dyDescent="0.2">
      <c r="B166" s="202" t="s">
        <v>320</v>
      </c>
      <c r="C166" s="202" t="s">
        <v>421</v>
      </c>
      <c r="D166" s="203">
        <v>7446236</v>
      </c>
      <c r="E166" s="203">
        <v>7446236</v>
      </c>
      <c r="F166" s="203">
        <v>7446236</v>
      </c>
      <c r="G166" s="204" t="s">
        <v>442</v>
      </c>
      <c r="H166" s="203">
        <v>4820012.04</v>
      </c>
      <c r="I166" s="204" t="s">
        <v>443</v>
      </c>
      <c r="J166" s="203">
        <v>2626223.96</v>
      </c>
      <c r="K166" s="203">
        <v>2626223.96</v>
      </c>
      <c r="L166" s="204" t="s">
        <v>447</v>
      </c>
      <c r="M166" s="204" t="s">
        <v>443</v>
      </c>
      <c r="N166" s="180">
        <f t="shared" si="8"/>
        <v>0.35269147526347538</v>
      </c>
      <c r="O166" s="94"/>
      <c r="P166" s="94"/>
      <c r="Q166" s="93"/>
    </row>
    <row r="167" spans="2:17" s="36" customFormat="1" x14ac:dyDescent="0.2">
      <c r="B167" s="202" t="s">
        <v>321</v>
      </c>
      <c r="C167" s="202" t="s">
        <v>421</v>
      </c>
      <c r="D167" s="203">
        <v>9133591</v>
      </c>
      <c r="E167" s="203">
        <v>9133591</v>
      </c>
      <c r="F167" s="203">
        <v>9133591</v>
      </c>
      <c r="G167" s="204" t="s">
        <v>442</v>
      </c>
      <c r="H167" s="203">
        <v>6139419.4699999997</v>
      </c>
      <c r="I167" s="204" t="s">
        <v>443</v>
      </c>
      <c r="J167" s="203">
        <v>2994171.53</v>
      </c>
      <c r="K167" s="203">
        <v>2994171.53</v>
      </c>
      <c r="L167" s="204" t="s">
        <v>447</v>
      </c>
      <c r="M167" s="204" t="s">
        <v>443</v>
      </c>
      <c r="N167" s="180">
        <f t="shared" si="8"/>
        <v>0.32781975128949825</v>
      </c>
      <c r="O167" s="94"/>
      <c r="P167" s="94"/>
      <c r="Q167" s="93"/>
    </row>
    <row r="168" spans="2:17" s="36" customFormat="1" x14ac:dyDescent="0.2">
      <c r="B168" s="202" t="s">
        <v>322</v>
      </c>
      <c r="C168" s="202" t="s">
        <v>421</v>
      </c>
      <c r="D168" s="203">
        <v>31613513</v>
      </c>
      <c r="E168" s="203">
        <v>31497513</v>
      </c>
      <c r="F168" s="203">
        <v>31497513</v>
      </c>
      <c r="G168" s="204" t="s">
        <v>442</v>
      </c>
      <c r="H168" s="203">
        <v>20060389.82</v>
      </c>
      <c r="I168" s="204" t="s">
        <v>443</v>
      </c>
      <c r="J168" s="203">
        <v>11437123.18</v>
      </c>
      <c r="K168" s="203">
        <v>11437123.18</v>
      </c>
      <c r="L168" s="204" t="s">
        <v>447</v>
      </c>
      <c r="M168" s="204" t="s">
        <v>443</v>
      </c>
      <c r="N168" s="180">
        <f t="shared" si="8"/>
        <v>0.36311194410809511</v>
      </c>
      <c r="O168" s="94"/>
      <c r="P168" s="94"/>
      <c r="Q168" s="93"/>
    </row>
    <row r="169" spans="2:17" s="36" customFormat="1" x14ac:dyDescent="0.2">
      <c r="B169" s="202" t="s">
        <v>323</v>
      </c>
      <c r="C169" s="202" t="s">
        <v>421</v>
      </c>
      <c r="D169" s="203">
        <v>34059290</v>
      </c>
      <c r="E169" s="203">
        <v>32400384</v>
      </c>
      <c r="F169" s="203">
        <v>32398887</v>
      </c>
      <c r="G169" s="204" t="s">
        <v>442</v>
      </c>
      <c r="H169" s="203">
        <v>21779956.91</v>
      </c>
      <c r="I169" s="204" t="s">
        <v>443</v>
      </c>
      <c r="J169" s="203">
        <v>10618930.09</v>
      </c>
      <c r="K169" s="203">
        <v>10618930.09</v>
      </c>
      <c r="L169" s="203">
        <v>1497</v>
      </c>
      <c r="M169" s="204" t="s">
        <v>443</v>
      </c>
      <c r="N169" s="180">
        <f t="shared" si="8"/>
        <v>0.3277408715279424</v>
      </c>
      <c r="O169" s="94"/>
      <c r="P169" s="94"/>
      <c r="Q169" s="93"/>
    </row>
    <row r="170" spans="2:17" s="36" customFormat="1" x14ac:dyDescent="0.2">
      <c r="B170" s="202" t="s">
        <v>324</v>
      </c>
      <c r="C170" s="202" t="s">
        <v>422</v>
      </c>
      <c r="D170" s="203">
        <v>7293109</v>
      </c>
      <c r="E170" s="203">
        <v>7326398</v>
      </c>
      <c r="F170" s="203">
        <v>7293109</v>
      </c>
      <c r="G170" s="204" t="s">
        <v>442</v>
      </c>
      <c r="H170" s="203">
        <v>1597087.99</v>
      </c>
      <c r="I170" s="204" t="s">
        <v>443</v>
      </c>
      <c r="J170" s="203">
        <v>5696021.0099999998</v>
      </c>
      <c r="K170" s="203">
        <v>5696021.0099999998</v>
      </c>
      <c r="L170" s="203">
        <v>33289</v>
      </c>
      <c r="M170" s="204" t="s">
        <v>443</v>
      </c>
      <c r="N170" s="180">
        <f t="shared" si="8"/>
        <v>0.77746540796718933</v>
      </c>
      <c r="O170" s="94"/>
      <c r="P170" s="94"/>
      <c r="Q170" s="93"/>
    </row>
    <row r="171" spans="2:17" s="36" customFormat="1" x14ac:dyDescent="0.2">
      <c r="B171" s="202" t="s">
        <v>325</v>
      </c>
      <c r="C171" s="202" t="s">
        <v>422</v>
      </c>
      <c r="D171" s="203">
        <v>1501257</v>
      </c>
      <c r="E171" s="203">
        <v>1501257</v>
      </c>
      <c r="F171" s="203">
        <v>1501257</v>
      </c>
      <c r="G171" s="204" t="s">
        <v>442</v>
      </c>
      <c r="H171" s="203">
        <v>362116.91</v>
      </c>
      <c r="I171" s="204" t="s">
        <v>443</v>
      </c>
      <c r="J171" s="203">
        <v>1139140.0900000001</v>
      </c>
      <c r="K171" s="203">
        <v>1139140.0900000001</v>
      </c>
      <c r="L171" s="204" t="s">
        <v>447</v>
      </c>
      <c r="M171" s="204" t="s">
        <v>443</v>
      </c>
      <c r="N171" s="180">
        <f t="shared" si="8"/>
        <v>0.75879085992604867</v>
      </c>
      <c r="O171" s="94"/>
      <c r="P171" s="94"/>
      <c r="Q171" s="93"/>
    </row>
    <row r="172" spans="2:17" s="36" customFormat="1" x14ac:dyDescent="0.2">
      <c r="B172" s="202" t="s">
        <v>326</v>
      </c>
      <c r="C172" s="202" t="s">
        <v>422</v>
      </c>
      <c r="D172" s="203">
        <v>1841450</v>
      </c>
      <c r="E172" s="203">
        <v>1841450</v>
      </c>
      <c r="F172" s="203">
        <v>1841450</v>
      </c>
      <c r="G172" s="204" t="s">
        <v>442</v>
      </c>
      <c r="H172" s="203">
        <v>550858.81000000006</v>
      </c>
      <c r="I172" s="204" t="s">
        <v>443</v>
      </c>
      <c r="J172" s="203">
        <v>1290591.19</v>
      </c>
      <c r="K172" s="203">
        <v>1290591.19</v>
      </c>
      <c r="L172" s="204" t="s">
        <v>447</v>
      </c>
      <c r="M172" s="204" t="s">
        <v>443</v>
      </c>
      <c r="N172" s="180">
        <f t="shared" si="8"/>
        <v>0.70085595047381133</v>
      </c>
      <c r="O172" s="94"/>
      <c r="P172" s="94"/>
      <c r="Q172" s="93"/>
    </row>
    <row r="173" spans="2:17" s="36" customFormat="1" x14ac:dyDescent="0.2">
      <c r="B173" s="202" t="s">
        <v>327</v>
      </c>
      <c r="C173" s="202" t="s">
        <v>422</v>
      </c>
      <c r="D173" s="203">
        <v>6373692</v>
      </c>
      <c r="E173" s="203">
        <v>6323692</v>
      </c>
      <c r="F173" s="203">
        <v>6323692</v>
      </c>
      <c r="G173" s="204" t="s">
        <v>442</v>
      </c>
      <c r="H173" s="203">
        <v>1393897.5</v>
      </c>
      <c r="I173" s="204" t="s">
        <v>443</v>
      </c>
      <c r="J173" s="203">
        <v>4929794.5</v>
      </c>
      <c r="K173" s="203">
        <v>4929794.5</v>
      </c>
      <c r="L173" s="204" t="s">
        <v>447</v>
      </c>
      <c r="M173" s="204" t="s">
        <v>443</v>
      </c>
      <c r="N173" s="180">
        <f t="shared" si="8"/>
        <v>0.77957536515061143</v>
      </c>
      <c r="O173" s="94"/>
      <c r="P173" s="94"/>
      <c r="Q173" s="93"/>
    </row>
    <row r="174" spans="2:17" s="36" customFormat="1" x14ac:dyDescent="0.2">
      <c r="B174" s="202" t="s">
        <v>328</v>
      </c>
      <c r="C174" s="202" t="s">
        <v>422</v>
      </c>
      <c r="D174" s="203">
        <v>6866792</v>
      </c>
      <c r="E174" s="203">
        <v>6151746</v>
      </c>
      <c r="F174" s="203">
        <v>6151101</v>
      </c>
      <c r="G174" s="204" t="s">
        <v>442</v>
      </c>
      <c r="H174" s="203">
        <v>1573975.93</v>
      </c>
      <c r="I174" s="204" t="s">
        <v>443</v>
      </c>
      <c r="J174" s="203">
        <v>4577125.07</v>
      </c>
      <c r="K174" s="203">
        <v>4577125.07</v>
      </c>
      <c r="L174" s="204">
        <v>645</v>
      </c>
      <c r="M174" s="204" t="s">
        <v>443</v>
      </c>
      <c r="N174" s="180">
        <f t="shared" si="8"/>
        <v>0.74403674501515504</v>
      </c>
      <c r="O174" s="94"/>
      <c r="P174" s="94"/>
      <c r="Q174" s="93"/>
    </row>
    <row r="175" spans="2:17" s="36" customFormat="1" x14ac:dyDescent="0.2">
      <c r="B175" s="202" t="s">
        <v>329</v>
      </c>
      <c r="C175" s="202" t="s">
        <v>330</v>
      </c>
      <c r="D175" s="203">
        <v>1398070000</v>
      </c>
      <c r="E175" s="203">
        <v>1397922803</v>
      </c>
      <c r="F175" s="203">
        <v>1397922803</v>
      </c>
      <c r="G175" s="204" t="s">
        <v>442</v>
      </c>
      <c r="H175" s="203">
        <v>116358639</v>
      </c>
      <c r="I175" s="204" t="s">
        <v>443</v>
      </c>
      <c r="J175" s="203">
        <v>1281564164</v>
      </c>
      <c r="K175" s="203">
        <v>1281564164</v>
      </c>
      <c r="L175" s="204" t="s">
        <v>447</v>
      </c>
      <c r="M175" s="204" t="s">
        <v>443</v>
      </c>
      <c r="N175" s="180">
        <f t="shared" si="8"/>
        <v>0.91676318695832881</v>
      </c>
      <c r="O175" s="94"/>
      <c r="P175" s="94"/>
      <c r="Q175" s="93"/>
    </row>
    <row r="176" spans="2:17" s="36" customFormat="1" x14ac:dyDescent="0.2">
      <c r="B176" s="202" t="s">
        <v>331</v>
      </c>
      <c r="C176" s="202" t="s">
        <v>332</v>
      </c>
      <c r="D176" s="203">
        <v>476300000</v>
      </c>
      <c r="E176" s="203">
        <v>372340000</v>
      </c>
      <c r="F176" s="203">
        <v>331229212</v>
      </c>
      <c r="G176" s="204" t="s">
        <v>442</v>
      </c>
      <c r="H176" s="203">
        <v>33480537.809999999</v>
      </c>
      <c r="I176" s="204" t="s">
        <v>443</v>
      </c>
      <c r="J176" s="203">
        <v>296651772.19</v>
      </c>
      <c r="K176" s="203">
        <v>267671772.19</v>
      </c>
      <c r="L176" s="203">
        <v>42207690</v>
      </c>
      <c r="M176" s="203">
        <v>1096902</v>
      </c>
      <c r="N176" s="180">
        <f t="shared" si="8"/>
        <v>0.79672281299350056</v>
      </c>
      <c r="O176" s="94">
        <f t="shared" ref="O176:O181" si="9">+E176</f>
        <v>372340000</v>
      </c>
      <c r="P176" s="94">
        <f t="shared" ref="P176:P181" si="10">+J176</f>
        <v>296651772.19</v>
      </c>
      <c r="Q176" s="93">
        <f t="shared" ref="Q176:Q181" si="11">+P176/O176</f>
        <v>0.79672281299350056</v>
      </c>
    </row>
    <row r="177" spans="2:17" s="36" customFormat="1" x14ac:dyDescent="0.2">
      <c r="B177" s="202" t="s">
        <v>333</v>
      </c>
      <c r="C177" s="202" t="s">
        <v>334</v>
      </c>
      <c r="D177" s="203">
        <v>46800000</v>
      </c>
      <c r="E177" s="203">
        <v>46800000</v>
      </c>
      <c r="F177" s="203">
        <v>46800000</v>
      </c>
      <c r="G177" s="204" t="s">
        <v>442</v>
      </c>
      <c r="H177" s="203">
        <v>6320000</v>
      </c>
      <c r="I177" s="204" t="s">
        <v>443</v>
      </c>
      <c r="J177" s="203">
        <v>40480000</v>
      </c>
      <c r="K177" s="203">
        <v>40480000</v>
      </c>
      <c r="L177" s="204" t="s">
        <v>447</v>
      </c>
      <c r="M177" s="204" t="s">
        <v>443</v>
      </c>
      <c r="N177" s="180">
        <f t="shared" si="8"/>
        <v>0.86495726495726499</v>
      </c>
      <c r="O177" s="94">
        <f t="shared" si="9"/>
        <v>46800000</v>
      </c>
      <c r="P177" s="94">
        <f t="shared" si="10"/>
        <v>40480000</v>
      </c>
      <c r="Q177" s="93">
        <f t="shared" si="11"/>
        <v>0.86495726495726499</v>
      </c>
    </row>
    <row r="178" spans="2:17" s="36" customFormat="1" x14ac:dyDescent="0.2">
      <c r="B178" s="202" t="s">
        <v>335</v>
      </c>
      <c r="C178" s="202" t="s">
        <v>336</v>
      </c>
      <c r="D178" s="203">
        <v>429500000</v>
      </c>
      <c r="E178" s="203">
        <v>325540000</v>
      </c>
      <c r="F178" s="203">
        <v>284429212</v>
      </c>
      <c r="G178" s="204" t="s">
        <v>442</v>
      </c>
      <c r="H178" s="203">
        <v>27160537.809999999</v>
      </c>
      <c r="I178" s="204" t="s">
        <v>443</v>
      </c>
      <c r="J178" s="203">
        <v>256171772.19</v>
      </c>
      <c r="K178" s="203">
        <v>227191772.19</v>
      </c>
      <c r="L178" s="203">
        <v>42207690</v>
      </c>
      <c r="M178" s="203">
        <v>1096902</v>
      </c>
      <c r="N178" s="180">
        <f t="shared" si="8"/>
        <v>0.78691335070959023</v>
      </c>
      <c r="O178" s="94">
        <f t="shared" si="9"/>
        <v>325540000</v>
      </c>
      <c r="P178" s="94">
        <f t="shared" si="10"/>
        <v>256171772.19</v>
      </c>
      <c r="Q178" s="93">
        <f t="shared" si="11"/>
        <v>0.78691335070959023</v>
      </c>
    </row>
    <row r="179" spans="2:17" s="95" customFormat="1" ht="15" x14ac:dyDescent="0.25">
      <c r="B179" s="202" t="s">
        <v>337</v>
      </c>
      <c r="C179" s="202" t="s">
        <v>338</v>
      </c>
      <c r="D179" s="203">
        <v>408950000</v>
      </c>
      <c r="E179" s="203">
        <v>376490000</v>
      </c>
      <c r="F179" s="203">
        <v>371490000</v>
      </c>
      <c r="G179" s="204" t="s">
        <v>442</v>
      </c>
      <c r="H179" s="203">
        <v>15027306.890000001</v>
      </c>
      <c r="I179" s="204" t="s">
        <v>443</v>
      </c>
      <c r="J179" s="203">
        <v>286817628.45999998</v>
      </c>
      <c r="K179" s="203">
        <v>286817628.45999998</v>
      </c>
      <c r="L179" s="203">
        <v>74645064.650000006</v>
      </c>
      <c r="M179" s="203">
        <v>69645064.650000006</v>
      </c>
      <c r="N179" s="180">
        <f t="shared" si="8"/>
        <v>0.76182004425084326</v>
      </c>
      <c r="O179" s="94">
        <f t="shared" si="9"/>
        <v>376490000</v>
      </c>
      <c r="P179" s="94">
        <f t="shared" si="10"/>
        <v>286817628.45999998</v>
      </c>
      <c r="Q179" s="93">
        <f t="shared" si="11"/>
        <v>0.76182004425084326</v>
      </c>
    </row>
    <row r="180" spans="2:17" s="36" customFormat="1" x14ac:dyDescent="0.2">
      <c r="B180" s="202" t="s">
        <v>339</v>
      </c>
      <c r="C180" s="202" t="s">
        <v>340</v>
      </c>
      <c r="D180" s="203">
        <v>351000000</v>
      </c>
      <c r="E180" s="203">
        <v>320000000</v>
      </c>
      <c r="F180" s="203">
        <v>315000000</v>
      </c>
      <c r="G180" s="204" t="s">
        <v>442</v>
      </c>
      <c r="H180" s="203">
        <v>15027306.890000001</v>
      </c>
      <c r="I180" s="204" t="s">
        <v>443</v>
      </c>
      <c r="J180" s="203">
        <v>260142651.46000001</v>
      </c>
      <c r="K180" s="203">
        <v>260142651.46000001</v>
      </c>
      <c r="L180" s="203">
        <v>44830041.649999999</v>
      </c>
      <c r="M180" s="203">
        <v>39830041.649999999</v>
      </c>
      <c r="N180" s="180">
        <f t="shared" si="8"/>
        <v>0.81294578581249999</v>
      </c>
      <c r="O180" s="94">
        <f t="shared" si="9"/>
        <v>320000000</v>
      </c>
      <c r="P180" s="94">
        <f t="shared" si="10"/>
        <v>260142651.46000001</v>
      </c>
      <c r="Q180" s="93">
        <f t="shared" si="11"/>
        <v>0.81294578581249999</v>
      </c>
    </row>
    <row r="181" spans="2:17" s="36" customFormat="1" x14ac:dyDescent="0.2">
      <c r="B181" s="202" t="s">
        <v>341</v>
      </c>
      <c r="C181" s="202" t="s">
        <v>342</v>
      </c>
      <c r="D181" s="203">
        <v>57950000</v>
      </c>
      <c r="E181" s="203">
        <v>56490000</v>
      </c>
      <c r="F181" s="203">
        <v>56490000</v>
      </c>
      <c r="G181" s="204" t="s">
        <v>442</v>
      </c>
      <c r="H181" s="204" t="s">
        <v>444</v>
      </c>
      <c r="I181" s="204" t="s">
        <v>443</v>
      </c>
      <c r="J181" s="203">
        <v>26674977</v>
      </c>
      <c r="K181" s="203">
        <v>26674977</v>
      </c>
      <c r="L181" s="203">
        <v>29815023</v>
      </c>
      <c r="M181" s="203">
        <v>29815023</v>
      </c>
      <c r="N181" s="180">
        <f t="shared" si="8"/>
        <v>0.47220706319702604</v>
      </c>
      <c r="O181" s="94">
        <f t="shared" si="9"/>
        <v>56490000</v>
      </c>
      <c r="P181" s="94">
        <f t="shared" si="10"/>
        <v>26674977</v>
      </c>
      <c r="Q181" s="93">
        <f t="shared" si="11"/>
        <v>0.47220706319702604</v>
      </c>
    </row>
    <row r="182" spans="2:17" s="36" customFormat="1" x14ac:dyDescent="0.2">
      <c r="B182" s="202" t="s">
        <v>343</v>
      </c>
      <c r="C182" s="202" t="s">
        <v>344</v>
      </c>
      <c r="D182" s="203">
        <v>2144575000</v>
      </c>
      <c r="E182" s="203">
        <v>2271755000</v>
      </c>
      <c r="F182" s="203">
        <v>2154575000</v>
      </c>
      <c r="G182" s="204" t="s">
        <v>442</v>
      </c>
      <c r="H182" s="203">
        <v>267771112</v>
      </c>
      <c r="I182" s="204" t="s">
        <v>443</v>
      </c>
      <c r="J182" s="203">
        <v>1886803888</v>
      </c>
      <c r="K182" s="203">
        <v>1828528571</v>
      </c>
      <c r="L182" s="203">
        <v>117180000</v>
      </c>
      <c r="M182" s="204" t="s">
        <v>443</v>
      </c>
      <c r="N182" s="180">
        <f t="shared" si="8"/>
        <v>0.83054901959058081</v>
      </c>
      <c r="O182" s="94"/>
      <c r="P182" s="94"/>
      <c r="Q182" s="93"/>
    </row>
    <row r="183" spans="2:17" s="36" customFormat="1" x14ac:dyDescent="0.2">
      <c r="B183" s="202" t="s">
        <v>345</v>
      </c>
      <c r="C183" s="202" t="s">
        <v>346</v>
      </c>
      <c r="D183" s="203">
        <v>4200000</v>
      </c>
      <c r="E183" s="203">
        <v>4200000</v>
      </c>
      <c r="F183" s="203">
        <v>4200000</v>
      </c>
      <c r="G183" s="204" t="s">
        <v>442</v>
      </c>
      <c r="H183" s="203">
        <v>4200000</v>
      </c>
      <c r="I183" s="204" t="s">
        <v>443</v>
      </c>
      <c r="J183" s="204" t="s">
        <v>445</v>
      </c>
      <c r="K183" s="204" t="s">
        <v>445</v>
      </c>
      <c r="L183" s="204" t="s">
        <v>447</v>
      </c>
      <c r="M183" s="204" t="s">
        <v>443</v>
      </c>
      <c r="N183" s="180">
        <v>0</v>
      </c>
      <c r="O183" s="94"/>
      <c r="P183" s="94"/>
      <c r="Q183" s="93"/>
    </row>
    <row r="184" spans="2:17" s="36" customFormat="1" x14ac:dyDescent="0.2">
      <c r="B184" s="202" t="s">
        <v>347</v>
      </c>
      <c r="C184" s="202" t="s">
        <v>394</v>
      </c>
      <c r="D184" s="203">
        <v>5160000</v>
      </c>
      <c r="E184" s="203">
        <v>5160000</v>
      </c>
      <c r="F184" s="203">
        <v>5160000</v>
      </c>
      <c r="G184" s="204" t="s">
        <v>442</v>
      </c>
      <c r="H184" s="204" t="s">
        <v>444</v>
      </c>
      <c r="I184" s="204" t="s">
        <v>443</v>
      </c>
      <c r="J184" s="203">
        <v>5160000</v>
      </c>
      <c r="K184" s="203">
        <v>5160000</v>
      </c>
      <c r="L184" s="204" t="s">
        <v>447</v>
      </c>
      <c r="M184" s="204" t="s">
        <v>443</v>
      </c>
      <c r="N184" s="180">
        <f t="shared" si="8"/>
        <v>1</v>
      </c>
      <c r="O184" s="94"/>
      <c r="P184" s="94"/>
      <c r="Q184" s="93"/>
    </row>
    <row r="185" spans="2:17" s="36" customFormat="1" x14ac:dyDescent="0.2">
      <c r="B185" s="202" t="s">
        <v>348</v>
      </c>
      <c r="C185" s="202" t="s">
        <v>395</v>
      </c>
      <c r="D185" s="203">
        <v>105000000</v>
      </c>
      <c r="E185" s="203">
        <v>105000000</v>
      </c>
      <c r="F185" s="203">
        <v>105000000</v>
      </c>
      <c r="G185" s="204" t="s">
        <v>442</v>
      </c>
      <c r="H185" s="203">
        <v>8750000</v>
      </c>
      <c r="I185" s="204" t="s">
        <v>443</v>
      </c>
      <c r="J185" s="203">
        <v>96250000</v>
      </c>
      <c r="K185" s="203">
        <v>96250000</v>
      </c>
      <c r="L185" s="204" t="s">
        <v>447</v>
      </c>
      <c r="M185" s="204" t="s">
        <v>443</v>
      </c>
      <c r="N185" s="180">
        <f t="shared" si="8"/>
        <v>0.91666666666666663</v>
      </c>
      <c r="O185" s="94"/>
      <c r="P185" s="94"/>
      <c r="Q185" s="93"/>
    </row>
    <row r="186" spans="2:17" s="36" customFormat="1" x14ac:dyDescent="0.2">
      <c r="B186" s="202" t="s">
        <v>448</v>
      </c>
      <c r="C186" s="202" t="s">
        <v>449</v>
      </c>
      <c r="D186" s="204" t="s">
        <v>446</v>
      </c>
      <c r="E186" s="203">
        <v>2180000</v>
      </c>
      <c r="F186" s="204" t="s">
        <v>445</v>
      </c>
      <c r="G186" s="204" t="s">
        <v>442</v>
      </c>
      <c r="H186" s="204" t="s">
        <v>444</v>
      </c>
      <c r="I186" s="204" t="s">
        <v>443</v>
      </c>
      <c r="J186" s="204" t="s">
        <v>445</v>
      </c>
      <c r="K186" s="204" t="s">
        <v>445</v>
      </c>
      <c r="L186" s="203">
        <v>2180000</v>
      </c>
      <c r="M186" s="204" t="s">
        <v>443</v>
      </c>
      <c r="N186" s="180">
        <v>0</v>
      </c>
      <c r="O186" s="94"/>
      <c r="P186" s="94"/>
      <c r="Q186" s="93"/>
    </row>
    <row r="187" spans="2:17" s="95" customFormat="1" ht="15" x14ac:dyDescent="0.25">
      <c r="B187" s="202" t="s">
        <v>349</v>
      </c>
      <c r="C187" s="202" t="s">
        <v>350</v>
      </c>
      <c r="D187" s="203">
        <v>100000000</v>
      </c>
      <c r="E187" s="203">
        <v>100000000</v>
      </c>
      <c r="F187" s="203">
        <v>100000000</v>
      </c>
      <c r="G187" s="204" t="s">
        <v>442</v>
      </c>
      <c r="H187" s="203">
        <v>8333669</v>
      </c>
      <c r="I187" s="204" t="s">
        <v>443</v>
      </c>
      <c r="J187" s="203">
        <v>91666331</v>
      </c>
      <c r="K187" s="203">
        <v>91666331</v>
      </c>
      <c r="L187" s="204" t="s">
        <v>447</v>
      </c>
      <c r="M187" s="204" t="s">
        <v>443</v>
      </c>
      <c r="N187" s="180">
        <f t="shared" si="8"/>
        <v>0.91666331000000001</v>
      </c>
      <c r="O187" s="94"/>
      <c r="P187" s="94"/>
      <c r="Q187" s="93"/>
    </row>
    <row r="188" spans="2:17" s="36" customFormat="1" x14ac:dyDescent="0.2">
      <c r="B188" s="202" t="s">
        <v>351</v>
      </c>
      <c r="C188" s="202" t="s">
        <v>396</v>
      </c>
      <c r="D188" s="203">
        <v>847200000</v>
      </c>
      <c r="E188" s="203">
        <v>857200000</v>
      </c>
      <c r="F188" s="203">
        <v>857200000</v>
      </c>
      <c r="G188" s="204" t="s">
        <v>442</v>
      </c>
      <c r="H188" s="203">
        <v>147042443</v>
      </c>
      <c r="I188" s="204" t="s">
        <v>443</v>
      </c>
      <c r="J188" s="203">
        <v>710157557</v>
      </c>
      <c r="K188" s="203">
        <v>651882240</v>
      </c>
      <c r="L188" s="204" t="s">
        <v>447</v>
      </c>
      <c r="M188" s="204" t="s">
        <v>443</v>
      </c>
      <c r="N188" s="180">
        <f t="shared" si="8"/>
        <v>0.82846191903873079</v>
      </c>
      <c r="O188" s="94"/>
      <c r="P188" s="94"/>
      <c r="Q188" s="93"/>
    </row>
    <row r="189" spans="2:17" s="36" customFormat="1" x14ac:dyDescent="0.2">
      <c r="B189" s="202" t="s">
        <v>352</v>
      </c>
      <c r="C189" s="202" t="s">
        <v>423</v>
      </c>
      <c r="D189" s="203">
        <v>1050000000</v>
      </c>
      <c r="E189" s="203">
        <v>1165000000</v>
      </c>
      <c r="F189" s="203">
        <v>1050000000</v>
      </c>
      <c r="G189" s="204" t="s">
        <v>442</v>
      </c>
      <c r="H189" s="203">
        <v>87500000</v>
      </c>
      <c r="I189" s="204" t="s">
        <v>443</v>
      </c>
      <c r="J189" s="203">
        <v>962500000</v>
      </c>
      <c r="K189" s="203">
        <v>962500000</v>
      </c>
      <c r="L189" s="203">
        <v>115000000</v>
      </c>
      <c r="M189" s="204" t="s">
        <v>443</v>
      </c>
      <c r="N189" s="180">
        <f t="shared" si="8"/>
        <v>0.82618025751072965</v>
      </c>
      <c r="O189" s="94"/>
      <c r="P189" s="94"/>
      <c r="Q189" s="93"/>
    </row>
    <row r="190" spans="2:17" s="36" customFormat="1" x14ac:dyDescent="0.2">
      <c r="B190" s="202" t="s">
        <v>353</v>
      </c>
      <c r="C190" s="202" t="s">
        <v>397</v>
      </c>
      <c r="D190" s="203">
        <v>3570000</v>
      </c>
      <c r="E190" s="203">
        <v>3570000</v>
      </c>
      <c r="F190" s="203">
        <v>3570000</v>
      </c>
      <c r="G190" s="204" t="s">
        <v>442</v>
      </c>
      <c r="H190" s="204" t="s">
        <v>444</v>
      </c>
      <c r="I190" s="204" t="s">
        <v>443</v>
      </c>
      <c r="J190" s="203">
        <v>3570000</v>
      </c>
      <c r="K190" s="203">
        <v>3570000</v>
      </c>
      <c r="L190" s="204" t="s">
        <v>447</v>
      </c>
      <c r="M190" s="204" t="s">
        <v>443</v>
      </c>
      <c r="N190" s="180">
        <f t="shared" si="8"/>
        <v>1</v>
      </c>
      <c r="O190" s="94"/>
      <c r="P190" s="94"/>
      <c r="Q190" s="93"/>
    </row>
    <row r="191" spans="2:17" s="36" customFormat="1" x14ac:dyDescent="0.2">
      <c r="B191" s="202" t="s">
        <v>354</v>
      </c>
      <c r="C191" s="202" t="s">
        <v>355</v>
      </c>
      <c r="D191" s="203">
        <v>11945000</v>
      </c>
      <c r="E191" s="203">
        <v>11945000</v>
      </c>
      <c r="F191" s="203">
        <v>11945000</v>
      </c>
      <c r="G191" s="204" t="s">
        <v>442</v>
      </c>
      <c r="H191" s="203">
        <v>11945000</v>
      </c>
      <c r="I191" s="204" t="s">
        <v>443</v>
      </c>
      <c r="J191" s="204" t="s">
        <v>445</v>
      </c>
      <c r="K191" s="204" t="s">
        <v>445</v>
      </c>
      <c r="L191" s="204" t="s">
        <v>447</v>
      </c>
      <c r="M191" s="204" t="s">
        <v>443</v>
      </c>
      <c r="N191" s="180">
        <v>0</v>
      </c>
      <c r="O191" s="94"/>
      <c r="P191" s="94"/>
      <c r="Q191" s="93"/>
    </row>
    <row r="192" spans="2:17" s="36" customFormat="1" x14ac:dyDescent="0.2">
      <c r="B192" s="202" t="s">
        <v>356</v>
      </c>
      <c r="C192" s="202" t="s">
        <v>357</v>
      </c>
      <c r="D192" s="203">
        <v>17500000</v>
      </c>
      <c r="E192" s="203">
        <v>17500000</v>
      </c>
      <c r="F192" s="203">
        <v>17500000</v>
      </c>
      <c r="G192" s="204" t="s">
        <v>442</v>
      </c>
      <c r="H192" s="204" t="s">
        <v>444</v>
      </c>
      <c r="I192" s="204" t="s">
        <v>443</v>
      </c>
      <c r="J192" s="203">
        <v>17500000</v>
      </c>
      <c r="K192" s="203">
        <v>17500000</v>
      </c>
      <c r="L192" s="204" t="s">
        <v>447</v>
      </c>
      <c r="M192" s="204" t="s">
        <v>443</v>
      </c>
      <c r="N192" s="180">
        <f t="shared" si="8"/>
        <v>1</v>
      </c>
      <c r="O192" s="94">
        <f>+E192</f>
        <v>17500000</v>
      </c>
      <c r="P192" s="94">
        <f>+J192</f>
        <v>17500000</v>
      </c>
      <c r="Q192" s="93">
        <f>+P192/O192</f>
        <v>1</v>
      </c>
    </row>
    <row r="193" spans="2:17" s="36" customFormat="1" x14ac:dyDescent="0.2">
      <c r="B193" s="202" t="s">
        <v>384</v>
      </c>
      <c r="C193" s="202" t="s">
        <v>385</v>
      </c>
      <c r="D193" s="203">
        <v>85360935</v>
      </c>
      <c r="E193" s="203">
        <v>127632055</v>
      </c>
      <c r="F193" s="203">
        <v>125971120</v>
      </c>
      <c r="G193" s="204" t="s">
        <v>442</v>
      </c>
      <c r="H193" s="203">
        <v>300000</v>
      </c>
      <c r="I193" s="204" t="s">
        <v>443</v>
      </c>
      <c r="J193" s="203">
        <v>125671120</v>
      </c>
      <c r="K193" s="203">
        <v>125671120</v>
      </c>
      <c r="L193" s="203">
        <v>1660935</v>
      </c>
      <c r="M193" s="204" t="s">
        <v>443</v>
      </c>
      <c r="N193" s="180">
        <f t="shared" si="8"/>
        <v>0.98463603050189863</v>
      </c>
      <c r="O193" s="94">
        <f>+E193</f>
        <v>127632055</v>
      </c>
      <c r="P193" s="94">
        <f>+J193</f>
        <v>125671120</v>
      </c>
      <c r="Q193" s="93">
        <f>+P193/O193</f>
        <v>0.98463603050189863</v>
      </c>
    </row>
    <row r="194" spans="2:17" s="36" customFormat="1" x14ac:dyDescent="0.2">
      <c r="B194" s="202" t="s">
        <v>386</v>
      </c>
      <c r="C194" s="202" t="s">
        <v>387</v>
      </c>
      <c r="D194" s="203">
        <v>85360935</v>
      </c>
      <c r="E194" s="203">
        <v>127632055</v>
      </c>
      <c r="F194" s="203">
        <v>125971120</v>
      </c>
      <c r="G194" s="204" t="s">
        <v>442</v>
      </c>
      <c r="H194" s="203">
        <v>300000</v>
      </c>
      <c r="I194" s="204" t="s">
        <v>443</v>
      </c>
      <c r="J194" s="203">
        <v>125671120</v>
      </c>
      <c r="K194" s="203">
        <v>125671120</v>
      </c>
      <c r="L194" s="203">
        <v>1660935</v>
      </c>
      <c r="M194" s="204" t="s">
        <v>443</v>
      </c>
      <c r="N194" s="180">
        <f t="shared" si="8"/>
        <v>0.98463603050189863</v>
      </c>
      <c r="O194" s="94"/>
      <c r="P194" s="94"/>
      <c r="Q194" s="93"/>
    </row>
    <row r="195" spans="2:17" s="36" customFormat="1" x14ac:dyDescent="0.2">
      <c r="B195" s="202" t="s">
        <v>358</v>
      </c>
      <c r="C195" s="202" t="s">
        <v>359</v>
      </c>
      <c r="D195" s="203">
        <v>132398996</v>
      </c>
      <c r="E195" s="203">
        <v>134503996</v>
      </c>
      <c r="F195" s="203">
        <v>134503996</v>
      </c>
      <c r="G195" s="204" t="s">
        <v>442</v>
      </c>
      <c r="H195" s="203">
        <v>7373036.5</v>
      </c>
      <c r="I195" s="204" t="s">
        <v>443</v>
      </c>
      <c r="J195" s="203">
        <v>126513239.5</v>
      </c>
      <c r="K195" s="203">
        <v>126513239.5</v>
      </c>
      <c r="L195" s="203">
        <v>617720</v>
      </c>
      <c r="M195" s="203">
        <v>617720</v>
      </c>
      <c r="N195" s="180">
        <f t="shared" si="8"/>
        <v>0.94059093604921595</v>
      </c>
      <c r="O195" s="94"/>
      <c r="P195" s="94"/>
      <c r="Q195" s="93"/>
    </row>
    <row r="196" spans="2:17" s="36" customFormat="1" x14ac:dyDescent="0.2">
      <c r="B196" s="202" t="s">
        <v>360</v>
      </c>
      <c r="C196" s="202" t="s">
        <v>424</v>
      </c>
      <c r="D196" s="203">
        <v>65000000</v>
      </c>
      <c r="E196" s="203">
        <v>65000000</v>
      </c>
      <c r="F196" s="203">
        <v>65000000</v>
      </c>
      <c r="G196" s="204" t="s">
        <v>442</v>
      </c>
      <c r="H196" s="203">
        <v>6500000</v>
      </c>
      <c r="I196" s="204" t="s">
        <v>443</v>
      </c>
      <c r="J196" s="203">
        <v>58500000</v>
      </c>
      <c r="K196" s="203">
        <v>58500000</v>
      </c>
      <c r="L196" s="204" t="s">
        <v>447</v>
      </c>
      <c r="M196" s="204" t="s">
        <v>443</v>
      </c>
      <c r="N196" s="180">
        <f t="shared" si="8"/>
        <v>0.9</v>
      </c>
      <c r="O196" s="94"/>
      <c r="P196" s="94"/>
      <c r="Q196" s="93"/>
    </row>
    <row r="197" spans="2:17" s="36" customFormat="1" x14ac:dyDescent="0.2">
      <c r="B197" s="202" t="s">
        <v>361</v>
      </c>
      <c r="C197" s="202" t="s">
        <v>362</v>
      </c>
      <c r="D197" s="203">
        <v>14925000</v>
      </c>
      <c r="E197" s="203">
        <v>14925000</v>
      </c>
      <c r="F197" s="203">
        <v>14925000</v>
      </c>
      <c r="G197" s="204" t="s">
        <v>442</v>
      </c>
      <c r="H197" s="204" t="s">
        <v>444</v>
      </c>
      <c r="I197" s="204" t="s">
        <v>443</v>
      </c>
      <c r="J197" s="203">
        <v>14913280</v>
      </c>
      <c r="K197" s="203">
        <v>14913280</v>
      </c>
      <c r="L197" s="203">
        <v>11720</v>
      </c>
      <c r="M197" s="203">
        <v>11720</v>
      </c>
      <c r="N197" s="180">
        <f t="shared" si="8"/>
        <v>0.99921474036850921</v>
      </c>
      <c r="O197" s="94"/>
      <c r="P197" s="94"/>
      <c r="Q197" s="93"/>
    </row>
    <row r="198" spans="2:17" s="36" customFormat="1" x14ac:dyDescent="0.2">
      <c r="B198" s="202" t="s">
        <v>363</v>
      </c>
      <c r="C198" s="202" t="s">
        <v>364</v>
      </c>
      <c r="D198" s="203">
        <v>2029800</v>
      </c>
      <c r="E198" s="203">
        <v>2139800</v>
      </c>
      <c r="F198" s="203">
        <v>2139800</v>
      </c>
      <c r="G198" s="204" t="s">
        <v>442</v>
      </c>
      <c r="H198" s="203">
        <v>12840</v>
      </c>
      <c r="I198" s="204" t="s">
        <v>443</v>
      </c>
      <c r="J198" s="203">
        <v>2016960</v>
      </c>
      <c r="K198" s="203">
        <v>2016960</v>
      </c>
      <c r="L198" s="203">
        <v>110000</v>
      </c>
      <c r="M198" s="203">
        <v>110000</v>
      </c>
      <c r="N198" s="180">
        <f t="shared" si="8"/>
        <v>0.94259276567903538</v>
      </c>
      <c r="O198" s="94"/>
      <c r="P198" s="94"/>
      <c r="Q198" s="93"/>
    </row>
    <row r="199" spans="2:17" s="36" customFormat="1" x14ac:dyDescent="0.2">
      <c r="B199" s="202" t="s">
        <v>365</v>
      </c>
      <c r="C199" s="202" t="s">
        <v>366</v>
      </c>
      <c r="D199" s="203">
        <v>602970</v>
      </c>
      <c r="E199" s="203">
        <v>619318</v>
      </c>
      <c r="F199" s="203">
        <v>619318</v>
      </c>
      <c r="G199" s="204" t="s">
        <v>442</v>
      </c>
      <c r="H199" s="203">
        <v>11286</v>
      </c>
      <c r="I199" s="204" t="s">
        <v>443</v>
      </c>
      <c r="J199" s="203">
        <v>602032</v>
      </c>
      <c r="K199" s="203">
        <v>602032</v>
      </c>
      <c r="L199" s="203">
        <v>6000</v>
      </c>
      <c r="M199" s="203">
        <v>6000</v>
      </c>
      <c r="N199" s="180">
        <f t="shared" si="8"/>
        <v>0.9720886523563016</v>
      </c>
      <c r="O199" s="94"/>
      <c r="P199" s="94"/>
      <c r="Q199" s="93"/>
    </row>
    <row r="200" spans="2:17" s="36" customFormat="1" x14ac:dyDescent="0.2">
      <c r="B200" s="202" t="s">
        <v>367</v>
      </c>
      <c r="C200" s="202" t="s">
        <v>368</v>
      </c>
      <c r="D200" s="203">
        <v>582672</v>
      </c>
      <c r="E200" s="203">
        <v>602672</v>
      </c>
      <c r="F200" s="203">
        <v>602672</v>
      </c>
      <c r="G200" s="204" t="s">
        <v>442</v>
      </c>
      <c r="H200" s="203">
        <v>5121.72</v>
      </c>
      <c r="I200" s="204" t="s">
        <v>443</v>
      </c>
      <c r="J200" s="203">
        <v>597550.28</v>
      </c>
      <c r="K200" s="203">
        <v>597550.28</v>
      </c>
      <c r="L200" s="204" t="s">
        <v>447</v>
      </c>
      <c r="M200" s="204" t="s">
        <v>443</v>
      </c>
      <c r="N200" s="180">
        <f t="shared" ref="N200:N210" si="12">+J200/E200</f>
        <v>0.99150164600313273</v>
      </c>
      <c r="O200" s="94"/>
      <c r="P200" s="94"/>
      <c r="Q200" s="93"/>
    </row>
    <row r="201" spans="2:17" s="36" customFormat="1" x14ac:dyDescent="0.2">
      <c r="B201" s="202" t="s">
        <v>369</v>
      </c>
      <c r="C201" s="202" t="s">
        <v>370</v>
      </c>
      <c r="D201" s="203">
        <v>4656600</v>
      </c>
      <c r="E201" s="203">
        <v>4786600</v>
      </c>
      <c r="F201" s="203">
        <v>4786600</v>
      </c>
      <c r="G201" s="204" t="s">
        <v>442</v>
      </c>
      <c r="H201" s="203">
        <v>11480</v>
      </c>
      <c r="I201" s="204" t="s">
        <v>443</v>
      </c>
      <c r="J201" s="203">
        <v>4645120</v>
      </c>
      <c r="K201" s="203">
        <v>4645120</v>
      </c>
      <c r="L201" s="203">
        <v>130000</v>
      </c>
      <c r="M201" s="203">
        <v>130000</v>
      </c>
      <c r="N201" s="180">
        <f t="shared" si="12"/>
        <v>0.97044248527138266</v>
      </c>
      <c r="O201" s="94"/>
      <c r="P201" s="94"/>
      <c r="Q201" s="93"/>
    </row>
    <row r="202" spans="2:17" s="36" customFormat="1" x14ac:dyDescent="0.2">
      <c r="B202" s="202" t="s">
        <v>371</v>
      </c>
      <c r="C202" s="202" t="s">
        <v>372</v>
      </c>
      <c r="D202" s="203">
        <v>5970000</v>
      </c>
      <c r="E202" s="203">
        <v>6117447</v>
      </c>
      <c r="F202" s="203">
        <v>6117447</v>
      </c>
      <c r="G202" s="204" t="s">
        <v>442</v>
      </c>
      <c r="H202" s="203">
        <v>107135</v>
      </c>
      <c r="I202" s="204" t="s">
        <v>443</v>
      </c>
      <c r="J202" s="203">
        <v>5965312</v>
      </c>
      <c r="K202" s="203">
        <v>5965312</v>
      </c>
      <c r="L202" s="203">
        <v>45000</v>
      </c>
      <c r="M202" s="203">
        <v>45000</v>
      </c>
      <c r="N202" s="180">
        <f t="shared" si="12"/>
        <v>0.97513096558090329</v>
      </c>
      <c r="O202" s="94"/>
      <c r="P202" s="94"/>
      <c r="Q202" s="93"/>
    </row>
    <row r="203" spans="2:17" s="36" customFormat="1" x14ac:dyDescent="0.2">
      <c r="B203" s="202" t="s">
        <v>373</v>
      </c>
      <c r="C203" s="202" t="s">
        <v>374</v>
      </c>
      <c r="D203" s="203">
        <v>7761000</v>
      </c>
      <c r="E203" s="203">
        <v>7947205</v>
      </c>
      <c r="F203" s="203">
        <v>7947205</v>
      </c>
      <c r="G203" s="204" t="s">
        <v>442</v>
      </c>
      <c r="H203" s="203">
        <v>133021</v>
      </c>
      <c r="I203" s="204" t="s">
        <v>443</v>
      </c>
      <c r="J203" s="203">
        <v>7759184</v>
      </c>
      <c r="K203" s="203">
        <v>7759184</v>
      </c>
      <c r="L203" s="203">
        <v>55000</v>
      </c>
      <c r="M203" s="203">
        <v>55000</v>
      </c>
      <c r="N203" s="180">
        <f t="shared" si="12"/>
        <v>0.976341241983817</v>
      </c>
      <c r="O203" s="94"/>
      <c r="P203" s="94"/>
      <c r="Q203" s="93"/>
    </row>
    <row r="204" spans="2:17" s="36" customFormat="1" x14ac:dyDescent="0.2">
      <c r="B204" s="202" t="s">
        <v>375</v>
      </c>
      <c r="C204" s="202" t="s">
        <v>398</v>
      </c>
      <c r="D204" s="203">
        <v>8955000</v>
      </c>
      <c r="E204" s="203">
        <v>9215000</v>
      </c>
      <c r="F204" s="203">
        <v>9215000</v>
      </c>
      <c r="G204" s="204" t="s">
        <v>442</v>
      </c>
      <c r="H204" s="203">
        <v>31480</v>
      </c>
      <c r="I204" s="204" t="s">
        <v>443</v>
      </c>
      <c r="J204" s="203">
        <v>8923520</v>
      </c>
      <c r="K204" s="203">
        <v>8923520</v>
      </c>
      <c r="L204" s="203">
        <v>260000</v>
      </c>
      <c r="M204" s="203">
        <v>260000</v>
      </c>
      <c r="N204" s="180">
        <f t="shared" si="12"/>
        <v>0.96836896364622893</v>
      </c>
      <c r="O204" s="94"/>
      <c r="P204" s="94"/>
      <c r="Q204" s="93"/>
    </row>
    <row r="205" spans="2:17" s="36" customFormat="1" x14ac:dyDescent="0.2">
      <c r="B205" s="202" t="s">
        <v>376</v>
      </c>
      <c r="C205" s="202" t="s">
        <v>377</v>
      </c>
      <c r="D205" s="203">
        <v>17910000</v>
      </c>
      <c r="E205" s="203">
        <v>19020000</v>
      </c>
      <c r="F205" s="203">
        <v>19020000</v>
      </c>
      <c r="G205" s="204" t="s">
        <v>442</v>
      </c>
      <c r="H205" s="203">
        <v>340679.5</v>
      </c>
      <c r="I205" s="204" t="s">
        <v>443</v>
      </c>
      <c r="J205" s="203">
        <v>18679320.5</v>
      </c>
      <c r="K205" s="203">
        <v>18679320.5</v>
      </c>
      <c r="L205" s="204" t="s">
        <v>447</v>
      </c>
      <c r="M205" s="204" t="s">
        <v>443</v>
      </c>
      <c r="N205" s="180">
        <f t="shared" si="12"/>
        <v>0.98208835436382758</v>
      </c>
      <c r="O205" s="94"/>
      <c r="P205" s="94"/>
      <c r="Q205" s="93"/>
    </row>
    <row r="206" spans="2:17" s="36" customFormat="1" x14ac:dyDescent="0.2">
      <c r="B206" s="202" t="s">
        <v>378</v>
      </c>
      <c r="C206" s="202" t="s">
        <v>399</v>
      </c>
      <c r="D206" s="203">
        <v>2985000</v>
      </c>
      <c r="E206" s="203">
        <v>3110000</v>
      </c>
      <c r="F206" s="203">
        <v>3110000</v>
      </c>
      <c r="G206" s="204" t="s">
        <v>442</v>
      </c>
      <c r="H206" s="203">
        <v>121645</v>
      </c>
      <c r="I206" s="204" t="s">
        <v>443</v>
      </c>
      <c r="J206" s="203">
        <v>2988355</v>
      </c>
      <c r="K206" s="203">
        <v>2988355</v>
      </c>
      <c r="L206" s="204" t="s">
        <v>447</v>
      </c>
      <c r="M206" s="204" t="s">
        <v>443</v>
      </c>
      <c r="N206" s="180">
        <f t="shared" si="12"/>
        <v>0.96088585209003219</v>
      </c>
      <c r="O206" s="94"/>
      <c r="P206" s="94"/>
      <c r="Q206" s="93"/>
    </row>
    <row r="207" spans="2:17" s="36" customFormat="1" x14ac:dyDescent="0.2">
      <c r="B207" s="202" t="s">
        <v>381</v>
      </c>
      <c r="C207" s="202" t="s">
        <v>400</v>
      </c>
      <c r="D207" s="203">
        <v>453804</v>
      </c>
      <c r="E207" s="203">
        <v>453804</v>
      </c>
      <c r="F207" s="203">
        <v>453804</v>
      </c>
      <c r="G207" s="204" t="s">
        <v>442</v>
      </c>
      <c r="H207" s="203">
        <v>11492.36</v>
      </c>
      <c r="I207" s="204" t="s">
        <v>443</v>
      </c>
      <c r="J207" s="203">
        <v>442311.64</v>
      </c>
      <c r="K207" s="203">
        <v>442311.64</v>
      </c>
      <c r="L207" s="204" t="s">
        <v>447</v>
      </c>
      <c r="M207" s="204" t="s">
        <v>443</v>
      </c>
      <c r="N207" s="180">
        <f t="shared" si="12"/>
        <v>0.97467549867343617</v>
      </c>
      <c r="O207" s="94"/>
      <c r="P207" s="94"/>
      <c r="Q207" s="93"/>
    </row>
    <row r="208" spans="2:17" s="95" customFormat="1" ht="15" x14ac:dyDescent="0.25">
      <c r="B208" s="202" t="s">
        <v>382</v>
      </c>
      <c r="C208" s="202" t="s">
        <v>383</v>
      </c>
      <c r="D208" s="203">
        <v>567150</v>
      </c>
      <c r="E208" s="203">
        <v>567150</v>
      </c>
      <c r="F208" s="203">
        <v>567150</v>
      </c>
      <c r="G208" s="204" t="s">
        <v>442</v>
      </c>
      <c r="H208" s="203">
        <v>86855.92</v>
      </c>
      <c r="I208" s="204" t="s">
        <v>443</v>
      </c>
      <c r="J208" s="203">
        <v>480294.08</v>
      </c>
      <c r="K208" s="203">
        <v>480294.08</v>
      </c>
      <c r="L208" s="204" t="s">
        <v>447</v>
      </c>
      <c r="M208" s="204" t="s">
        <v>443</v>
      </c>
      <c r="N208" s="179">
        <f t="shared" si="12"/>
        <v>0.84685547033412678</v>
      </c>
      <c r="Q208" s="104"/>
    </row>
    <row r="209" spans="2:17" s="95" customFormat="1" ht="15" x14ac:dyDescent="0.25">
      <c r="B209" s="200" t="s">
        <v>425</v>
      </c>
      <c r="C209" s="200" t="s">
        <v>426</v>
      </c>
      <c r="D209" s="199">
        <v>510000000</v>
      </c>
      <c r="E209" s="199">
        <v>510000000</v>
      </c>
      <c r="F209" s="199">
        <v>510000000</v>
      </c>
      <c r="G209" s="201" t="s">
        <v>442</v>
      </c>
      <c r="H209" s="201" t="s">
        <v>444</v>
      </c>
      <c r="I209" s="201" t="s">
        <v>443</v>
      </c>
      <c r="J209" s="199">
        <v>510000000</v>
      </c>
      <c r="K209" s="199">
        <v>510000000</v>
      </c>
      <c r="L209" s="201" t="s">
        <v>447</v>
      </c>
      <c r="M209" s="201" t="s">
        <v>443</v>
      </c>
      <c r="N209" s="179">
        <f t="shared" si="12"/>
        <v>1</v>
      </c>
      <c r="Q209" s="104"/>
    </row>
    <row r="210" spans="2:17" s="36" customFormat="1" ht="15.6" customHeight="1" x14ac:dyDescent="0.2">
      <c r="B210" s="202" t="s">
        <v>427</v>
      </c>
      <c r="C210" s="202" t="s">
        <v>428</v>
      </c>
      <c r="D210" s="203">
        <v>510000000</v>
      </c>
      <c r="E210" s="203">
        <v>510000000</v>
      </c>
      <c r="F210" s="203">
        <v>510000000</v>
      </c>
      <c r="G210" s="204" t="s">
        <v>442</v>
      </c>
      <c r="H210" s="204" t="s">
        <v>444</v>
      </c>
      <c r="I210" s="204" t="s">
        <v>443</v>
      </c>
      <c r="J210" s="203">
        <v>510000000</v>
      </c>
      <c r="K210" s="203">
        <v>510000000</v>
      </c>
      <c r="L210" s="204" t="s">
        <v>447</v>
      </c>
      <c r="M210" s="204" t="s">
        <v>443</v>
      </c>
      <c r="N210" s="180">
        <f t="shared" si="12"/>
        <v>1</v>
      </c>
      <c r="Q210" s="103"/>
    </row>
    <row r="211" spans="2:17" s="36" customFormat="1" ht="15.6" customHeight="1" x14ac:dyDescent="0.2">
      <c r="B211" s="202" t="s">
        <v>429</v>
      </c>
      <c r="C211" s="202" t="s">
        <v>430</v>
      </c>
      <c r="D211" s="203">
        <v>510000000</v>
      </c>
      <c r="E211" s="203">
        <v>510000000</v>
      </c>
      <c r="F211" s="203">
        <v>510000000</v>
      </c>
      <c r="G211" s="204" t="s">
        <v>442</v>
      </c>
      <c r="H211" s="204" t="s">
        <v>444</v>
      </c>
      <c r="I211" s="204" t="s">
        <v>443</v>
      </c>
      <c r="J211" s="203">
        <v>510000000</v>
      </c>
      <c r="K211" s="203">
        <v>510000000</v>
      </c>
      <c r="L211" s="204" t="s">
        <v>447</v>
      </c>
      <c r="M211" s="204" t="s">
        <v>443</v>
      </c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12670362288</v>
      </c>
      <c r="D223" s="39">
        <f>+'749'!E158</f>
        <v>10119071186.049999</v>
      </c>
      <c r="E223" s="24">
        <f>+C223-D223</f>
        <v>2551291101.9500008</v>
      </c>
      <c r="F223" s="46">
        <f t="shared" ref="F223:F228" si="13">+D223/C223</f>
        <v>0.79864102983335306</v>
      </c>
    </row>
    <row r="224" spans="2:17" x14ac:dyDescent="0.2">
      <c r="B224" s="37" t="s">
        <v>46</v>
      </c>
      <c r="C224" s="24">
        <f>+'751'!D143</f>
        <v>10558978054</v>
      </c>
      <c r="D224" s="36">
        <f>+'751'!E143</f>
        <v>8346619689.0199995</v>
      </c>
      <c r="E224" s="24">
        <f>+C224-D224</f>
        <v>2212358364.9800005</v>
      </c>
      <c r="F224" s="46">
        <f t="shared" si="13"/>
        <v>0.79047609023660159</v>
      </c>
    </row>
    <row r="225" spans="2:15" x14ac:dyDescent="0.2">
      <c r="B225" s="37" t="s">
        <v>47</v>
      </c>
      <c r="C225" s="24">
        <f>+'753'!D108</f>
        <v>1974777165</v>
      </c>
      <c r="D225" s="36">
        <f>+'753'!E108</f>
        <v>1353143354.0599999</v>
      </c>
      <c r="E225" s="24">
        <f>+C225-D225</f>
        <v>621633810.94000006</v>
      </c>
      <c r="F225" s="46">
        <f t="shared" si="13"/>
        <v>0.68521318660275266</v>
      </c>
    </row>
    <row r="226" spans="2:15" x14ac:dyDescent="0.2">
      <c r="B226" s="37" t="s">
        <v>48</v>
      </c>
      <c r="C226" s="24">
        <f>+'755'!D133</f>
        <v>4078427151</v>
      </c>
      <c r="D226" s="36">
        <f>+'755'!E133</f>
        <v>3015142644.5099998</v>
      </c>
      <c r="E226" s="24">
        <f>+C226-D226</f>
        <v>1063284506.4900002</v>
      </c>
      <c r="F226" s="46">
        <f t="shared" si="13"/>
        <v>0.73929054826214302</v>
      </c>
    </row>
    <row r="227" spans="2:15" x14ac:dyDescent="0.2">
      <c r="B227" s="37" t="s">
        <v>49</v>
      </c>
      <c r="C227" s="24">
        <f>+'758'!D119</f>
        <v>13682326638</v>
      </c>
      <c r="D227" s="36">
        <f>+'758'!E119</f>
        <v>10965353145.6</v>
      </c>
      <c r="E227" s="24">
        <f>+C227-D227</f>
        <v>2716973492.3999996</v>
      </c>
      <c r="F227" s="46">
        <f t="shared" si="13"/>
        <v>0.80142459946438249</v>
      </c>
    </row>
    <row r="228" spans="2:15" ht="16.5" thickBot="1" x14ac:dyDescent="0.3">
      <c r="B228" s="75" t="s">
        <v>10</v>
      </c>
      <c r="C228" s="75">
        <f>SUM(C223:C227)</f>
        <v>42964871296</v>
      </c>
      <c r="D228" s="75">
        <f>SUM(D223:D227)</f>
        <v>33799330019.239998</v>
      </c>
      <c r="E228" s="75">
        <f>SUM(E223:E227)</f>
        <v>9165541276.7600002</v>
      </c>
      <c r="F228" s="76">
        <f t="shared" si="13"/>
        <v>0.78667360100731154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06" t="s">
        <v>35</v>
      </c>
      <c r="C231" s="206"/>
      <c r="D231" s="206"/>
      <c r="E231" s="206"/>
      <c r="F231" s="206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3115350368</v>
      </c>
      <c r="D233" s="24">
        <f>+'749'!E167</f>
        <v>2025385379.4999998</v>
      </c>
      <c r="E233" s="24">
        <f>+C233-D233</f>
        <v>1089964988.5000002</v>
      </c>
      <c r="F233" s="46">
        <f t="shared" ref="F233:F238" si="14">+D233/C233</f>
        <v>0.65013084894212447</v>
      </c>
      <c r="G233" s="177"/>
      <c r="O233" s="73"/>
    </row>
    <row r="234" spans="2:15" x14ac:dyDescent="0.2">
      <c r="B234" s="37" t="s">
        <v>46</v>
      </c>
      <c r="C234" s="24">
        <f>+'751'!D152</f>
        <v>1939798397</v>
      </c>
      <c r="D234" s="24">
        <f>+'751'!E152</f>
        <v>744822460.12</v>
      </c>
      <c r="E234" s="24">
        <f>+C234-D234</f>
        <v>1194975936.8800001</v>
      </c>
      <c r="F234" s="46">
        <f t="shared" si="14"/>
        <v>0.38396900485736407</v>
      </c>
      <c r="G234" s="177"/>
      <c r="O234" s="73"/>
    </row>
    <row r="235" spans="2:15" x14ac:dyDescent="0.2">
      <c r="B235" s="37" t="s">
        <v>47</v>
      </c>
      <c r="C235" s="24">
        <f>+'753'!D116</f>
        <v>916296391</v>
      </c>
      <c r="D235" s="24">
        <f>+'753'!E116</f>
        <v>621783824.11000001</v>
      </c>
      <c r="E235" s="24">
        <f>+C235-D235</f>
        <v>294512566.88999999</v>
      </c>
      <c r="F235" s="46">
        <f t="shared" si="14"/>
        <v>0.67858373144023443</v>
      </c>
      <c r="G235" s="177"/>
      <c r="O235" s="73"/>
    </row>
    <row r="236" spans="2:15" x14ac:dyDescent="0.2">
      <c r="B236" s="37" t="s">
        <v>48</v>
      </c>
      <c r="C236" s="24">
        <f>+'755'!D143</f>
        <v>923450506</v>
      </c>
      <c r="D236" s="24">
        <f>+'755'!E143</f>
        <v>501951571.48999995</v>
      </c>
      <c r="E236" s="24">
        <f>+C236-D236</f>
        <v>421498934.51000005</v>
      </c>
      <c r="F236" s="46">
        <f t="shared" si="14"/>
        <v>0.5435608819624167</v>
      </c>
      <c r="G236" s="177"/>
      <c r="O236" s="73"/>
    </row>
    <row r="237" spans="2:15" x14ac:dyDescent="0.2">
      <c r="B237" s="37" t="s">
        <v>49</v>
      </c>
      <c r="C237" s="24">
        <f>+'758'!D128</f>
        <v>529876442</v>
      </c>
      <c r="D237" s="24">
        <f>+'758'!E128</f>
        <v>279841893.31999999</v>
      </c>
      <c r="E237" s="24">
        <f>+C237-D237</f>
        <v>250034548.68000001</v>
      </c>
      <c r="F237" s="46">
        <f t="shared" si="14"/>
        <v>0.52812669358114239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7424772104</v>
      </c>
      <c r="D238" s="78">
        <f>SUM(D233:D237)</f>
        <v>4173785128.54</v>
      </c>
      <c r="E238" s="78">
        <f>SUM(E233:E237)</f>
        <v>3250986975.46</v>
      </c>
      <c r="F238" s="79">
        <f t="shared" si="14"/>
        <v>0.56214319713482208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0.79864102983335306</v>
      </c>
      <c r="D252" s="88">
        <f>+(100%/12)*11</f>
        <v>0.91666666666666663</v>
      </c>
      <c r="E252" s="89">
        <f>+C223</f>
        <v>12670362288</v>
      </c>
      <c r="F252" s="89">
        <f t="shared" ref="E252:F256" si="15">+D223</f>
        <v>10119071186.049999</v>
      </c>
      <c r="G252" s="177"/>
      <c r="O252" s="73"/>
    </row>
    <row r="253" spans="2:15" x14ac:dyDescent="0.2">
      <c r="B253" s="87" t="s">
        <v>46</v>
      </c>
      <c r="C253" s="88">
        <f>+F253/E253</f>
        <v>0.79047609023660159</v>
      </c>
      <c r="D253" s="88">
        <f t="shared" ref="D253:D256" si="16">+(100%/12)*11</f>
        <v>0.91666666666666663</v>
      </c>
      <c r="E253" s="89">
        <f t="shared" si="15"/>
        <v>10558978054</v>
      </c>
      <c r="F253" s="89">
        <f t="shared" si="15"/>
        <v>8346619689.0199995</v>
      </c>
      <c r="G253" s="177"/>
      <c r="O253" s="73"/>
    </row>
    <row r="254" spans="2:15" x14ac:dyDescent="0.2">
      <c r="B254" s="87" t="s">
        <v>47</v>
      </c>
      <c r="C254" s="88">
        <f>+F254/E254</f>
        <v>0.68521318660275266</v>
      </c>
      <c r="D254" s="88">
        <f t="shared" si="16"/>
        <v>0.91666666666666663</v>
      </c>
      <c r="E254" s="89">
        <f t="shared" si="15"/>
        <v>1974777165</v>
      </c>
      <c r="F254" s="89">
        <f t="shared" si="15"/>
        <v>1353143354.0599999</v>
      </c>
      <c r="G254" s="177"/>
      <c r="O254" s="73"/>
    </row>
    <row r="255" spans="2:15" x14ac:dyDescent="0.2">
      <c r="B255" s="87" t="s">
        <v>48</v>
      </c>
      <c r="C255" s="88">
        <f>+F255/E255</f>
        <v>0.73929054826214302</v>
      </c>
      <c r="D255" s="88">
        <f t="shared" si="16"/>
        <v>0.91666666666666663</v>
      </c>
      <c r="E255" s="89">
        <f t="shared" si="15"/>
        <v>4078427151</v>
      </c>
      <c r="F255" s="89">
        <f t="shared" si="15"/>
        <v>3015142644.5099998</v>
      </c>
      <c r="G255" s="177"/>
      <c r="O255" s="73"/>
    </row>
    <row r="256" spans="2:15" x14ac:dyDescent="0.2">
      <c r="B256" s="87" t="s">
        <v>49</v>
      </c>
      <c r="C256" s="88">
        <f>+F256/E256</f>
        <v>0.80142459946438249</v>
      </c>
      <c r="D256" s="88">
        <f t="shared" si="16"/>
        <v>0.91666666666666663</v>
      </c>
      <c r="E256" s="89">
        <f t="shared" si="15"/>
        <v>13682326638</v>
      </c>
      <c r="F256" s="89">
        <f t="shared" si="15"/>
        <v>10965353145.6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A5" sqref="A5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158"/>
    </row>
    <row r="2" spans="1:18" s="55" customFormat="1" x14ac:dyDescent="0.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158"/>
    </row>
    <row r="3" spans="1:18" s="55" customFormat="1" x14ac:dyDescent="0.2">
      <c r="A3" s="210" t="s">
        <v>5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158"/>
    </row>
    <row r="4" spans="1:18" s="17" customFormat="1" x14ac:dyDescent="0.2">
      <c r="A4" s="209" t="s">
        <v>452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432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436</v>
      </c>
      <c r="B7" s="159" t="s">
        <v>433</v>
      </c>
      <c r="C7" s="17" t="s">
        <v>437</v>
      </c>
      <c r="D7" s="17" t="s">
        <v>437</v>
      </c>
      <c r="E7" s="185">
        <v>12970624585</v>
      </c>
      <c r="F7" s="185">
        <v>12670362288</v>
      </c>
      <c r="G7" s="185">
        <v>12506733981.76</v>
      </c>
      <c r="H7" s="185">
        <v>28919664.25</v>
      </c>
      <c r="I7" s="185">
        <v>1281208716.5699999</v>
      </c>
      <c r="J7" s="185">
        <v>9711877.2799999993</v>
      </c>
      <c r="K7" s="186">
        <v>10119071186.049999</v>
      </c>
      <c r="L7" s="185">
        <v>9898967654.6200008</v>
      </c>
      <c r="M7" s="185">
        <v>1231450843.8499999</v>
      </c>
      <c r="N7" s="185">
        <v>1067822537.61</v>
      </c>
      <c r="O7" s="23">
        <f>+K7/F7</f>
        <v>0.79864102983335306</v>
      </c>
      <c r="P7" s="18">
        <f>+P29+P79+P105+P115</f>
        <v>3115350368</v>
      </c>
      <c r="Q7" s="18">
        <f>+Q29+Q79+Q105+Q115</f>
        <v>2025385379.4999998</v>
      </c>
      <c r="R7" s="23">
        <f>+Q7/P7</f>
        <v>0.65013084894212447</v>
      </c>
    </row>
    <row r="8" spans="1:18" s="92" customFormat="1" x14ac:dyDescent="0.2">
      <c r="A8" s="92" t="s">
        <v>436</v>
      </c>
      <c r="B8" s="106" t="s">
        <v>433</v>
      </c>
      <c r="C8" s="92" t="s">
        <v>54</v>
      </c>
      <c r="D8" s="92" t="s">
        <v>22</v>
      </c>
      <c r="E8" s="186">
        <v>3764298778</v>
      </c>
      <c r="F8" s="186">
        <v>3480073159</v>
      </c>
      <c r="G8" s="186">
        <v>3465790103</v>
      </c>
      <c r="H8" s="186">
        <v>0</v>
      </c>
      <c r="I8" s="186">
        <v>124398964.75</v>
      </c>
      <c r="J8" s="186">
        <v>0</v>
      </c>
      <c r="K8" s="186">
        <v>2782932544.3200002</v>
      </c>
      <c r="L8" s="186">
        <v>2782932544.3200002</v>
      </c>
      <c r="M8" s="186">
        <v>572741649.92999995</v>
      </c>
      <c r="N8" s="186">
        <v>558458593.92999995</v>
      </c>
      <c r="O8" s="23">
        <f t="shared" ref="O8:O71" si="0">+K8/F8</f>
        <v>0.79967644850307595</v>
      </c>
      <c r="P8" s="28"/>
      <c r="Q8" s="28"/>
      <c r="R8" s="97"/>
    </row>
    <row r="9" spans="1:18" s="96" customFormat="1" x14ac:dyDescent="0.2">
      <c r="A9" s="96" t="s">
        <v>436</v>
      </c>
      <c r="B9" s="110" t="s">
        <v>433</v>
      </c>
      <c r="C9" s="96" t="s">
        <v>55</v>
      </c>
      <c r="D9" s="96" t="s">
        <v>56</v>
      </c>
      <c r="E9" s="187">
        <v>1348049888</v>
      </c>
      <c r="F9" s="187">
        <v>1311350613</v>
      </c>
      <c r="G9" s="187">
        <v>1311350613</v>
      </c>
      <c r="H9" s="187">
        <v>0</v>
      </c>
      <c r="I9" s="187">
        <v>0</v>
      </c>
      <c r="J9" s="187">
        <v>0</v>
      </c>
      <c r="K9" s="187">
        <v>1111596341.05</v>
      </c>
      <c r="L9" s="187">
        <v>1111596341.05</v>
      </c>
      <c r="M9" s="187">
        <v>199754271.94999999</v>
      </c>
      <c r="N9" s="187">
        <v>199754271.94999999</v>
      </c>
      <c r="O9" s="93">
        <f t="shared" si="0"/>
        <v>0.84767287255616663</v>
      </c>
      <c r="P9" s="94"/>
      <c r="Q9" s="94"/>
      <c r="R9" s="93"/>
    </row>
    <row r="10" spans="1:18" s="96" customFormat="1" x14ac:dyDescent="0.2">
      <c r="A10" s="96" t="s">
        <v>436</v>
      </c>
      <c r="B10" s="110" t="s">
        <v>433</v>
      </c>
      <c r="C10" s="96" t="s">
        <v>57</v>
      </c>
      <c r="D10" s="96" t="s">
        <v>58</v>
      </c>
      <c r="E10" s="187">
        <v>1330049888</v>
      </c>
      <c r="F10" s="187">
        <v>1293350613</v>
      </c>
      <c r="G10" s="187">
        <v>1293350613</v>
      </c>
      <c r="H10" s="187">
        <v>0</v>
      </c>
      <c r="I10" s="187">
        <v>0</v>
      </c>
      <c r="J10" s="187">
        <v>0</v>
      </c>
      <c r="K10" s="187">
        <v>1107708824.3900001</v>
      </c>
      <c r="L10" s="187">
        <v>1107708824.3900001</v>
      </c>
      <c r="M10" s="187">
        <v>185641788.61000001</v>
      </c>
      <c r="N10" s="187">
        <v>185641788.61000001</v>
      </c>
      <c r="O10" s="93">
        <f t="shared" si="0"/>
        <v>0.8564644522962005</v>
      </c>
      <c r="P10" s="94"/>
      <c r="Q10" s="94"/>
      <c r="R10" s="93"/>
    </row>
    <row r="11" spans="1:18" s="96" customFormat="1" x14ac:dyDescent="0.2">
      <c r="A11" s="96" t="s">
        <v>436</v>
      </c>
      <c r="B11" s="110" t="s">
        <v>433</v>
      </c>
      <c r="C11" s="96" t="s">
        <v>59</v>
      </c>
      <c r="D11" s="96" t="s">
        <v>60</v>
      </c>
      <c r="E11" s="187">
        <v>18000000</v>
      </c>
      <c r="F11" s="187">
        <v>18000000</v>
      </c>
      <c r="G11" s="187">
        <v>18000000</v>
      </c>
      <c r="H11" s="187">
        <v>0</v>
      </c>
      <c r="I11" s="187">
        <v>0</v>
      </c>
      <c r="J11" s="187">
        <v>0</v>
      </c>
      <c r="K11" s="187">
        <v>3887516.66</v>
      </c>
      <c r="L11" s="187">
        <v>3887516.66</v>
      </c>
      <c r="M11" s="187">
        <v>14112483.34</v>
      </c>
      <c r="N11" s="187">
        <v>14112483.34</v>
      </c>
      <c r="O11" s="93">
        <f t="shared" si="0"/>
        <v>0.21597314777777779</v>
      </c>
      <c r="P11" s="94"/>
      <c r="Q11" s="94"/>
      <c r="R11" s="93"/>
    </row>
    <row r="12" spans="1:18" s="96" customFormat="1" x14ac:dyDescent="0.2">
      <c r="A12" s="96" t="s">
        <v>436</v>
      </c>
      <c r="B12" s="110" t="s">
        <v>433</v>
      </c>
      <c r="C12" s="96" t="s">
        <v>61</v>
      </c>
      <c r="D12" s="96" t="s">
        <v>62</v>
      </c>
      <c r="E12" s="187">
        <v>45658458</v>
      </c>
      <c r="F12" s="187">
        <v>58974038</v>
      </c>
      <c r="G12" s="187">
        <v>45658458</v>
      </c>
      <c r="H12" s="187">
        <v>0</v>
      </c>
      <c r="I12" s="187">
        <v>0</v>
      </c>
      <c r="J12" s="187">
        <v>0</v>
      </c>
      <c r="K12" s="187">
        <v>32453793</v>
      </c>
      <c r="L12" s="187">
        <v>32453793</v>
      </c>
      <c r="M12" s="187">
        <v>26520245</v>
      </c>
      <c r="N12" s="187">
        <v>13204665</v>
      </c>
      <c r="O12" s="93">
        <f t="shared" si="0"/>
        <v>0.5503064416243636</v>
      </c>
      <c r="P12" s="94"/>
      <c r="Q12" s="94"/>
      <c r="R12" s="93"/>
    </row>
    <row r="13" spans="1:18" s="96" customFormat="1" x14ac:dyDescent="0.2">
      <c r="A13" s="96" t="s">
        <v>436</v>
      </c>
      <c r="B13" s="110" t="s">
        <v>433</v>
      </c>
      <c r="C13" s="96" t="s">
        <v>63</v>
      </c>
      <c r="D13" s="96" t="s">
        <v>64</v>
      </c>
      <c r="E13" s="187">
        <v>45658458</v>
      </c>
      <c r="F13" s="187">
        <v>58974038</v>
      </c>
      <c r="G13" s="187">
        <v>45658458</v>
      </c>
      <c r="H13" s="187">
        <v>0</v>
      </c>
      <c r="I13" s="187">
        <v>0</v>
      </c>
      <c r="J13" s="187">
        <v>0</v>
      </c>
      <c r="K13" s="187">
        <v>32453793</v>
      </c>
      <c r="L13" s="187">
        <v>32453793</v>
      </c>
      <c r="M13" s="187">
        <v>26520245</v>
      </c>
      <c r="N13" s="187">
        <v>13204665</v>
      </c>
      <c r="O13" s="93">
        <f t="shared" si="0"/>
        <v>0.5503064416243636</v>
      </c>
      <c r="P13" s="94"/>
      <c r="Q13" s="94"/>
      <c r="R13" s="93"/>
    </row>
    <row r="14" spans="1:18" s="96" customFormat="1" x14ac:dyDescent="0.2">
      <c r="A14" s="96" t="s">
        <v>436</v>
      </c>
      <c r="B14" s="110" t="s">
        <v>433</v>
      </c>
      <c r="C14" s="96" t="s">
        <v>65</v>
      </c>
      <c r="D14" s="96" t="s">
        <v>66</v>
      </c>
      <c r="E14" s="187">
        <v>1746687256</v>
      </c>
      <c r="F14" s="187">
        <v>1469412602</v>
      </c>
      <c r="G14" s="187">
        <v>1469412602</v>
      </c>
      <c r="H14" s="187">
        <v>0</v>
      </c>
      <c r="I14" s="187">
        <v>0</v>
      </c>
      <c r="J14" s="187">
        <v>0</v>
      </c>
      <c r="K14" s="187">
        <v>1123912945.02</v>
      </c>
      <c r="L14" s="187">
        <v>1123912945.02</v>
      </c>
      <c r="M14" s="187">
        <v>345499656.98000002</v>
      </c>
      <c r="N14" s="187">
        <v>345499656.98000002</v>
      </c>
      <c r="O14" s="93">
        <f t="shared" si="0"/>
        <v>0.76487226493787752</v>
      </c>
      <c r="P14" s="94"/>
      <c r="Q14" s="94"/>
      <c r="R14" s="93"/>
    </row>
    <row r="15" spans="1:18" s="96" customFormat="1" x14ac:dyDescent="0.2">
      <c r="A15" s="96" t="s">
        <v>436</v>
      </c>
      <c r="B15" s="110" t="s">
        <v>433</v>
      </c>
      <c r="C15" s="96" t="s">
        <v>67</v>
      </c>
      <c r="D15" s="96" t="s">
        <v>68</v>
      </c>
      <c r="E15" s="187">
        <v>487721872</v>
      </c>
      <c r="F15" s="187">
        <v>471395411</v>
      </c>
      <c r="G15" s="187">
        <v>471395411</v>
      </c>
      <c r="H15" s="187">
        <v>0</v>
      </c>
      <c r="I15" s="187">
        <v>0</v>
      </c>
      <c r="J15" s="187">
        <v>0</v>
      </c>
      <c r="K15" s="187">
        <v>339667310.54000002</v>
      </c>
      <c r="L15" s="187">
        <v>339667310.54000002</v>
      </c>
      <c r="M15" s="187">
        <v>131728100.45999999</v>
      </c>
      <c r="N15" s="187">
        <v>131728100.45999999</v>
      </c>
      <c r="O15" s="93">
        <f t="shared" si="0"/>
        <v>0.72055710050176969</v>
      </c>
      <c r="P15" s="94"/>
      <c r="Q15" s="94"/>
      <c r="R15" s="93"/>
    </row>
    <row r="16" spans="1:18" s="96" customFormat="1" x14ac:dyDescent="0.2">
      <c r="A16" s="96" t="s">
        <v>436</v>
      </c>
      <c r="B16" s="110" t="s">
        <v>433</v>
      </c>
      <c r="C16" s="96" t="s">
        <v>69</v>
      </c>
      <c r="D16" s="96" t="s">
        <v>70</v>
      </c>
      <c r="E16" s="187">
        <v>629925942</v>
      </c>
      <c r="F16" s="187">
        <v>612539168</v>
      </c>
      <c r="G16" s="187">
        <v>612539168</v>
      </c>
      <c r="H16" s="187">
        <v>0</v>
      </c>
      <c r="I16" s="187">
        <v>0</v>
      </c>
      <c r="J16" s="187">
        <v>0</v>
      </c>
      <c r="K16" s="187">
        <v>470458467.44</v>
      </c>
      <c r="L16" s="187">
        <v>470458467.44</v>
      </c>
      <c r="M16" s="187">
        <v>142080700.56</v>
      </c>
      <c r="N16" s="187">
        <v>142080700.56</v>
      </c>
      <c r="O16" s="93">
        <f t="shared" si="0"/>
        <v>0.76804634220549961</v>
      </c>
      <c r="P16" s="94"/>
      <c r="Q16" s="94"/>
      <c r="R16" s="93"/>
    </row>
    <row r="17" spans="1:18" s="96" customFormat="1" x14ac:dyDescent="0.2">
      <c r="A17" s="96" t="s">
        <v>436</v>
      </c>
      <c r="B17" s="110" t="s">
        <v>433</v>
      </c>
      <c r="C17" s="96" t="s">
        <v>73</v>
      </c>
      <c r="D17" s="96" t="s">
        <v>74</v>
      </c>
      <c r="E17" s="187">
        <v>197546538</v>
      </c>
      <c r="F17" s="187">
        <v>197546538</v>
      </c>
      <c r="G17" s="187">
        <v>197546538</v>
      </c>
      <c r="H17" s="187">
        <v>0</v>
      </c>
      <c r="I17" s="187">
        <v>0</v>
      </c>
      <c r="J17" s="187">
        <v>0</v>
      </c>
      <c r="K17" s="187">
        <v>194309419.53999999</v>
      </c>
      <c r="L17" s="187">
        <v>194309419.53999999</v>
      </c>
      <c r="M17" s="187">
        <v>3237118.46</v>
      </c>
      <c r="N17" s="187">
        <v>3237118.46</v>
      </c>
      <c r="O17" s="93">
        <f t="shared" si="0"/>
        <v>0.98361338805137644</v>
      </c>
      <c r="P17" s="94"/>
      <c r="Q17" s="94"/>
      <c r="R17" s="93"/>
    </row>
    <row r="18" spans="1:18" s="96" customFormat="1" x14ac:dyDescent="0.2">
      <c r="A18" s="96" t="s">
        <v>436</v>
      </c>
      <c r="B18" s="110" t="s">
        <v>433</v>
      </c>
      <c r="C18" s="96" t="s">
        <v>75</v>
      </c>
      <c r="D18" s="96" t="s">
        <v>76</v>
      </c>
      <c r="E18" s="187">
        <v>192870000</v>
      </c>
      <c r="F18" s="187">
        <v>187931485</v>
      </c>
      <c r="G18" s="187">
        <v>187931485</v>
      </c>
      <c r="H18" s="187">
        <v>0</v>
      </c>
      <c r="I18" s="187">
        <v>0</v>
      </c>
      <c r="J18" s="187">
        <v>0</v>
      </c>
      <c r="K18" s="187">
        <v>119477747.5</v>
      </c>
      <c r="L18" s="187">
        <v>119477747.5</v>
      </c>
      <c r="M18" s="187">
        <v>68453737.5</v>
      </c>
      <c r="N18" s="187">
        <v>68453737.5</v>
      </c>
      <c r="O18" s="93">
        <f t="shared" si="0"/>
        <v>0.6357516277807308</v>
      </c>
      <c r="P18" s="94"/>
      <c r="Q18" s="94"/>
      <c r="R18" s="93"/>
    </row>
    <row r="19" spans="1:18" s="96" customFormat="1" ht="14.1" customHeight="1" x14ac:dyDescent="0.2">
      <c r="A19" s="96" t="s">
        <v>436</v>
      </c>
      <c r="B19" s="110" t="s">
        <v>434</v>
      </c>
      <c r="C19" s="96" t="s">
        <v>71</v>
      </c>
      <c r="D19" s="96" t="s">
        <v>72</v>
      </c>
      <c r="E19" s="187">
        <v>238622904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93">
        <v>0</v>
      </c>
      <c r="P19" s="94"/>
      <c r="Q19" s="94"/>
      <c r="R19" s="93"/>
    </row>
    <row r="20" spans="1:18" s="96" customFormat="1" x14ac:dyDescent="0.2">
      <c r="A20" s="96" t="s">
        <v>436</v>
      </c>
      <c r="B20" s="110" t="s">
        <v>433</v>
      </c>
      <c r="C20" s="96" t="s">
        <v>77</v>
      </c>
      <c r="D20" s="96" t="s">
        <v>78</v>
      </c>
      <c r="E20" s="187">
        <v>284431245</v>
      </c>
      <c r="F20" s="187">
        <v>278382789</v>
      </c>
      <c r="G20" s="187">
        <v>278382789</v>
      </c>
      <c r="H20" s="187">
        <v>0</v>
      </c>
      <c r="I20" s="187">
        <v>56220772.07</v>
      </c>
      <c r="J20" s="187">
        <v>0</v>
      </c>
      <c r="K20" s="187">
        <v>222162016.93000001</v>
      </c>
      <c r="L20" s="187">
        <v>222162016.93000001</v>
      </c>
      <c r="M20" s="187">
        <v>0</v>
      </c>
      <c r="N20" s="187">
        <v>0</v>
      </c>
      <c r="O20" s="93">
        <f t="shared" si="0"/>
        <v>0.79804508650856287</v>
      </c>
      <c r="P20" s="94"/>
      <c r="Q20" s="94"/>
      <c r="R20" s="93"/>
    </row>
    <row r="21" spans="1:18" s="96" customFormat="1" x14ac:dyDescent="0.2">
      <c r="A21" s="96" t="s">
        <v>436</v>
      </c>
      <c r="B21" s="110" t="s">
        <v>433</v>
      </c>
      <c r="C21" s="96" t="s">
        <v>79</v>
      </c>
      <c r="D21" s="96" t="s">
        <v>401</v>
      </c>
      <c r="E21" s="187">
        <v>269845027</v>
      </c>
      <c r="F21" s="187">
        <v>264106748</v>
      </c>
      <c r="G21" s="187">
        <v>264106748</v>
      </c>
      <c r="H21" s="187">
        <v>0</v>
      </c>
      <c r="I21" s="187">
        <v>53336718.229999997</v>
      </c>
      <c r="J21" s="187">
        <v>0</v>
      </c>
      <c r="K21" s="187">
        <v>210770029.77000001</v>
      </c>
      <c r="L21" s="187">
        <v>210770029.77000001</v>
      </c>
      <c r="M21" s="187">
        <v>0</v>
      </c>
      <c r="N21" s="187">
        <v>0</v>
      </c>
      <c r="O21" s="93">
        <f t="shared" si="0"/>
        <v>0.79804863512991353</v>
      </c>
      <c r="P21" s="94"/>
      <c r="Q21" s="94"/>
      <c r="R21" s="93"/>
    </row>
    <row r="22" spans="1:18" s="96" customFormat="1" x14ac:dyDescent="0.2">
      <c r="A22" s="96" t="s">
        <v>436</v>
      </c>
      <c r="B22" s="110" t="s">
        <v>433</v>
      </c>
      <c r="C22" s="96" t="s">
        <v>84</v>
      </c>
      <c r="D22" s="96" t="s">
        <v>388</v>
      </c>
      <c r="E22" s="187">
        <v>14586218</v>
      </c>
      <c r="F22" s="187">
        <v>14276041</v>
      </c>
      <c r="G22" s="187">
        <v>14276041</v>
      </c>
      <c r="H22" s="187">
        <v>0</v>
      </c>
      <c r="I22" s="187">
        <v>2884053.84</v>
      </c>
      <c r="J22" s="187">
        <v>0</v>
      </c>
      <c r="K22" s="187">
        <v>11391987.16</v>
      </c>
      <c r="L22" s="187">
        <v>11391987.16</v>
      </c>
      <c r="M22" s="187">
        <v>0</v>
      </c>
      <c r="N22" s="187">
        <v>0</v>
      </c>
      <c r="O22" s="93">
        <f t="shared" si="0"/>
        <v>0.79797943701618679</v>
      </c>
      <c r="P22" s="94"/>
      <c r="Q22" s="94"/>
      <c r="R22" s="93"/>
    </row>
    <row r="23" spans="1:18" s="96" customFormat="1" x14ac:dyDescent="0.2">
      <c r="A23" s="96" t="s">
        <v>436</v>
      </c>
      <c r="B23" s="110" t="s">
        <v>433</v>
      </c>
      <c r="C23" s="96" t="s">
        <v>89</v>
      </c>
      <c r="D23" s="96" t="s">
        <v>90</v>
      </c>
      <c r="E23" s="187">
        <v>339471931</v>
      </c>
      <c r="F23" s="187">
        <v>361953117</v>
      </c>
      <c r="G23" s="187">
        <v>360985641</v>
      </c>
      <c r="H23" s="187">
        <v>0</v>
      </c>
      <c r="I23" s="187">
        <v>68178192.680000007</v>
      </c>
      <c r="J23" s="187">
        <v>0</v>
      </c>
      <c r="K23" s="187">
        <v>292807448.31999999</v>
      </c>
      <c r="L23" s="187">
        <v>292807448.31999999</v>
      </c>
      <c r="M23" s="187">
        <v>967476</v>
      </c>
      <c r="N23" s="187">
        <v>0</v>
      </c>
      <c r="O23" s="93">
        <f t="shared" si="0"/>
        <v>0.80896512439758872</v>
      </c>
      <c r="P23" s="94"/>
      <c r="Q23" s="94"/>
      <c r="R23" s="93"/>
    </row>
    <row r="24" spans="1:18" s="96" customFormat="1" x14ac:dyDescent="0.2">
      <c r="A24" s="96" t="s">
        <v>436</v>
      </c>
      <c r="B24" s="110" t="s">
        <v>433</v>
      </c>
      <c r="C24" s="96" t="s">
        <v>91</v>
      </c>
      <c r="D24" s="96" t="s">
        <v>402</v>
      </c>
      <c r="E24" s="187">
        <v>148195972</v>
      </c>
      <c r="F24" s="187">
        <v>145044571</v>
      </c>
      <c r="G24" s="187">
        <v>145044571</v>
      </c>
      <c r="H24" s="187">
        <v>0</v>
      </c>
      <c r="I24" s="187">
        <v>29872565.170000002</v>
      </c>
      <c r="J24" s="187">
        <v>0</v>
      </c>
      <c r="K24" s="187">
        <v>115172005.83</v>
      </c>
      <c r="L24" s="187">
        <v>115172005.83</v>
      </c>
      <c r="M24" s="187">
        <v>0</v>
      </c>
      <c r="N24" s="187">
        <v>0</v>
      </c>
      <c r="O24" s="93">
        <f t="shared" si="0"/>
        <v>0.79404561670908724</v>
      </c>
      <c r="P24" s="94"/>
      <c r="Q24" s="94"/>
      <c r="R24" s="93"/>
    </row>
    <row r="25" spans="1:18" s="96" customFormat="1" x14ac:dyDescent="0.2">
      <c r="A25" s="96" t="s">
        <v>436</v>
      </c>
      <c r="B25" s="110" t="s">
        <v>433</v>
      </c>
      <c r="C25" s="96" t="s">
        <v>96</v>
      </c>
      <c r="D25" s="96" t="s">
        <v>403</v>
      </c>
      <c r="E25" s="187">
        <v>43758653</v>
      </c>
      <c r="F25" s="187">
        <v>42828122</v>
      </c>
      <c r="G25" s="187">
        <v>42828122</v>
      </c>
      <c r="H25" s="187">
        <v>0</v>
      </c>
      <c r="I25" s="187">
        <v>8652225.4900000002</v>
      </c>
      <c r="J25" s="187">
        <v>0</v>
      </c>
      <c r="K25" s="187">
        <v>34175896.509999998</v>
      </c>
      <c r="L25" s="187">
        <v>34175896.509999998</v>
      </c>
      <c r="M25" s="187">
        <v>0</v>
      </c>
      <c r="N25" s="187">
        <v>0</v>
      </c>
      <c r="O25" s="93">
        <f t="shared" si="0"/>
        <v>0.79797793865441957</v>
      </c>
      <c r="P25" s="94"/>
      <c r="Q25" s="94"/>
      <c r="R25" s="93"/>
    </row>
    <row r="26" spans="1:18" s="96" customFormat="1" x14ac:dyDescent="0.2">
      <c r="A26" s="96" t="s">
        <v>436</v>
      </c>
      <c r="B26" s="110" t="s">
        <v>433</v>
      </c>
      <c r="C26" s="96" t="s">
        <v>101</v>
      </c>
      <c r="D26" s="96" t="s">
        <v>404</v>
      </c>
      <c r="E26" s="187">
        <v>87517306</v>
      </c>
      <c r="F26" s="187">
        <v>85656243</v>
      </c>
      <c r="G26" s="187">
        <v>85656243</v>
      </c>
      <c r="H26" s="187">
        <v>0</v>
      </c>
      <c r="I26" s="187">
        <v>17304363.620000001</v>
      </c>
      <c r="J26" s="187">
        <v>0</v>
      </c>
      <c r="K26" s="187">
        <v>68351879.379999995</v>
      </c>
      <c r="L26" s="187">
        <v>68351879.379999995</v>
      </c>
      <c r="M26" s="187">
        <v>0</v>
      </c>
      <c r="N26" s="187">
        <v>0</v>
      </c>
      <c r="O26" s="93">
        <f t="shared" si="0"/>
        <v>0.7979789561865327</v>
      </c>
      <c r="P26" s="94"/>
      <c r="Q26" s="94"/>
      <c r="R26" s="93"/>
    </row>
    <row r="27" spans="1:18" s="96" customFormat="1" x14ac:dyDescent="0.2">
      <c r="A27" s="96" t="s">
        <v>436</v>
      </c>
      <c r="B27" s="110" t="s">
        <v>433</v>
      </c>
      <c r="C27" s="96" t="s">
        <v>106</v>
      </c>
      <c r="D27" s="96" t="s">
        <v>107</v>
      </c>
      <c r="E27" s="187">
        <v>60000000</v>
      </c>
      <c r="F27" s="187">
        <v>87456705</v>
      </c>
      <c r="G27" s="187">
        <v>87456705</v>
      </c>
      <c r="H27" s="187">
        <v>0</v>
      </c>
      <c r="I27" s="187">
        <v>12349038.4</v>
      </c>
      <c r="J27" s="187">
        <v>0</v>
      </c>
      <c r="K27" s="187">
        <v>75107666.599999994</v>
      </c>
      <c r="L27" s="187">
        <v>75107666.599999994</v>
      </c>
      <c r="M27" s="187">
        <v>0</v>
      </c>
      <c r="N27" s="187">
        <v>0</v>
      </c>
      <c r="O27" s="93">
        <f t="shared" si="0"/>
        <v>0.85879826595342224</v>
      </c>
      <c r="P27" s="94"/>
      <c r="Q27" s="94"/>
      <c r="R27" s="93"/>
    </row>
    <row r="28" spans="1:18" s="96" customFormat="1" x14ac:dyDescent="0.2">
      <c r="A28" s="96" t="s">
        <v>436</v>
      </c>
      <c r="B28" s="110" t="s">
        <v>434</v>
      </c>
      <c r="C28" s="96" t="s">
        <v>106</v>
      </c>
      <c r="D28" s="96" t="s">
        <v>107</v>
      </c>
      <c r="E28" s="187">
        <v>0</v>
      </c>
      <c r="F28" s="187">
        <v>967476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967476</v>
      </c>
      <c r="N28" s="187">
        <v>0</v>
      </c>
      <c r="O28" s="93">
        <v>0</v>
      </c>
      <c r="P28" s="94"/>
      <c r="Q28" s="94"/>
      <c r="R28" s="93"/>
    </row>
    <row r="29" spans="1:18" s="92" customFormat="1" x14ac:dyDescent="0.2">
      <c r="A29" s="92" t="s">
        <v>436</v>
      </c>
      <c r="B29" s="106" t="s">
        <v>433</v>
      </c>
      <c r="C29" s="92" t="s">
        <v>108</v>
      </c>
      <c r="D29" s="92" t="s">
        <v>109</v>
      </c>
      <c r="E29" s="186">
        <v>2895557440</v>
      </c>
      <c r="F29" s="186">
        <v>2770557440</v>
      </c>
      <c r="G29" s="186">
        <v>2736322709.96</v>
      </c>
      <c r="H29" s="186">
        <v>28249264.449999999</v>
      </c>
      <c r="I29" s="186">
        <v>442043190.97000003</v>
      </c>
      <c r="J29" s="186">
        <v>6820000</v>
      </c>
      <c r="K29" s="186">
        <v>1841366348.3199999</v>
      </c>
      <c r="L29" s="186">
        <v>1744976299.5899999</v>
      </c>
      <c r="M29" s="186">
        <v>452078636.25999999</v>
      </c>
      <c r="N29" s="186">
        <v>417843906.22000003</v>
      </c>
      <c r="O29" s="97">
        <f t="shared" si="0"/>
        <v>0.66461944507456228</v>
      </c>
      <c r="P29" s="28">
        <f t="shared" ref="P29:P92" si="1">+F29</f>
        <v>2770557440</v>
      </c>
      <c r="Q29" s="28">
        <f t="shared" ref="Q29:Q92" si="2">+K29</f>
        <v>1841366348.3199999</v>
      </c>
      <c r="R29" s="97">
        <f t="shared" ref="R29:R92" si="3">+Q29/P29</f>
        <v>0.66461944507456228</v>
      </c>
    </row>
    <row r="30" spans="1:18" s="96" customFormat="1" x14ac:dyDescent="0.2">
      <c r="A30" s="96" t="s">
        <v>436</v>
      </c>
      <c r="B30" s="110" t="s">
        <v>433</v>
      </c>
      <c r="C30" s="96" t="s">
        <v>110</v>
      </c>
      <c r="D30" s="96" t="s">
        <v>111</v>
      </c>
      <c r="E30" s="187">
        <v>383163851</v>
      </c>
      <c r="F30" s="187">
        <v>368163851</v>
      </c>
      <c r="G30" s="187">
        <v>368163851</v>
      </c>
      <c r="H30" s="187">
        <v>0</v>
      </c>
      <c r="I30" s="187">
        <v>48747969.68</v>
      </c>
      <c r="J30" s="187">
        <v>0</v>
      </c>
      <c r="K30" s="187">
        <v>216177253.22999999</v>
      </c>
      <c r="L30" s="187">
        <v>216177253.22999999</v>
      </c>
      <c r="M30" s="187">
        <v>103238628.09</v>
      </c>
      <c r="N30" s="187">
        <v>103238628.09</v>
      </c>
      <c r="O30" s="93">
        <f t="shared" si="0"/>
        <v>0.58717674927297514</v>
      </c>
      <c r="P30" s="94">
        <f t="shared" si="1"/>
        <v>368163851</v>
      </c>
      <c r="Q30" s="94">
        <f t="shared" si="2"/>
        <v>216177253.22999999</v>
      </c>
      <c r="R30" s="93">
        <f t="shared" si="3"/>
        <v>0.58717674927297514</v>
      </c>
    </row>
    <row r="31" spans="1:18" s="96" customFormat="1" x14ac:dyDescent="0.2">
      <c r="A31" s="96" t="s">
        <v>436</v>
      </c>
      <c r="B31" s="110" t="s">
        <v>433</v>
      </c>
      <c r="C31" s="96" t="s">
        <v>114</v>
      </c>
      <c r="D31" s="96" t="s">
        <v>115</v>
      </c>
      <c r="E31" s="187">
        <v>195406033</v>
      </c>
      <c r="F31" s="187">
        <v>163406033</v>
      </c>
      <c r="G31" s="187">
        <v>163406033</v>
      </c>
      <c r="H31" s="187">
        <v>0</v>
      </c>
      <c r="I31" s="187">
        <v>18500000</v>
      </c>
      <c r="J31" s="187">
        <v>0</v>
      </c>
      <c r="K31" s="187">
        <v>121896360</v>
      </c>
      <c r="L31" s="187">
        <v>121896360</v>
      </c>
      <c r="M31" s="187">
        <v>23009673</v>
      </c>
      <c r="N31" s="187">
        <v>23009673</v>
      </c>
      <c r="O31" s="93">
        <f t="shared" si="0"/>
        <v>0.74597221266610148</v>
      </c>
      <c r="P31" s="94">
        <f t="shared" si="1"/>
        <v>163406033</v>
      </c>
      <c r="Q31" s="94">
        <f t="shared" si="2"/>
        <v>121896360</v>
      </c>
      <c r="R31" s="93">
        <f t="shared" si="3"/>
        <v>0.74597221266610148</v>
      </c>
    </row>
    <row r="32" spans="1:18" s="96" customFormat="1" x14ac:dyDescent="0.2">
      <c r="A32" s="96" t="s">
        <v>436</v>
      </c>
      <c r="B32" s="110" t="s">
        <v>433</v>
      </c>
      <c r="C32" s="96" t="s">
        <v>405</v>
      </c>
      <c r="D32" s="96" t="s">
        <v>406</v>
      </c>
      <c r="E32" s="187">
        <v>10000000</v>
      </c>
      <c r="F32" s="187">
        <v>10000000</v>
      </c>
      <c r="G32" s="187">
        <v>10000000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10000000</v>
      </c>
      <c r="N32" s="187">
        <v>10000000</v>
      </c>
      <c r="O32" s="93">
        <f t="shared" si="0"/>
        <v>0</v>
      </c>
      <c r="P32" s="94">
        <f t="shared" si="1"/>
        <v>10000000</v>
      </c>
      <c r="Q32" s="94">
        <f t="shared" si="2"/>
        <v>0</v>
      </c>
      <c r="R32" s="93">
        <f t="shared" si="3"/>
        <v>0</v>
      </c>
    </row>
    <row r="33" spans="1:18" s="96" customFormat="1" x14ac:dyDescent="0.2">
      <c r="A33" s="96" t="s">
        <v>436</v>
      </c>
      <c r="B33" s="110" t="s">
        <v>433</v>
      </c>
      <c r="C33" s="96" t="s">
        <v>116</v>
      </c>
      <c r="D33" s="96" t="s">
        <v>117</v>
      </c>
      <c r="E33" s="187">
        <v>49850000</v>
      </c>
      <c r="F33" s="187">
        <v>49850000</v>
      </c>
      <c r="G33" s="187">
        <v>49850000</v>
      </c>
      <c r="H33" s="187">
        <v>0</v>
      </c>
      <c r="I33" s="187">
        <v>1989900</v>
      </c>
      <c r="J33" s="187">
        <v>0</v>
      </c>
      <c r="K33" s="187">
        <v>0</v>
      </c>
      <c r="L33" s="187">
        <v>0</v>
      </c>
      <c r="M33" s="187">
        <v>47860100</v>
      </c>
      <c r="N33" s="187">
        <v>47860100</v>
      </c>
      <c r="O33" s="93">
        <f t="shared" si="0"/>
        <v>0</v>
      </c>
      <c r="P33" s="94">
        <f t="shared" si="1"/>
        <v>49850000</v>
      </c>
      <c r="Q33" s="94">
        <f t="shared" si="2"/>
        <v>0</v>
      </c>
      <c r="R33" s="93">
        <f t="shared" si="3"/>
        <v>0</v>
      </c>
    </row>
    <row r="34" spans="1:18" s="96" customFormat="1" x14ac:dyDescent="0.2">
      <c r="A34" s="96" t="s">
        <v>436</v>
      </c>
      <c r="B34" s="110" t="s">
        <v>433</v>
      </c>
      <c r="C34" s="96" t="s">
        <v>118</v>
      </c>
      <c r="D34" s="96" t="s">
        <v>119</v>
      </c>
      <c r="E34" s="187">
        <v>127907818</v>
      </c>
      <c r="F34" s="187">
        <v>144907818</v>
      </c>
      <c r="G34" s="187">
        <v>144907818</v>
      </c>
      <c r="H34" s="187">
        <v>0</v>
      </c>
      <c r="I34" s="187">
        <v>28258069.68</v>
      </c>
      <c r="J34" s="187">
        <v>0</v>
      </c>
      <c r="K34" s="187">
        <v>94280893.230000004</v>
      </c>
      <c r="L34" s="187">
        <v>94280893.230000004</v>
      </c>
      <c r="M34" s="187">
        <v>22368855.09</v>
      </c>
      <c r="N34" s="187">
        <v>22368855.09</v>
      </c>
      <c r="O34" s="93">
        <f t="shared" si="0"/>
        <v>0.65062668482110475</v>
      </c>
      <c r="P34" s="94">
        <f t="shared" si="1"/>
        <v>144907818</v>
      </c>
      <c r="Q34" s="94">
        <f t="shared" si="2"/>
        <v>94280893.230000004</v>
      </c>
      <c r="R34" s="93">
        <f t="shared" si="3"/>
        <v>0.65062668482110475</v>
      </c>
    </row>
    <row r="35" spans="1:18" s="96" customFormat="1" x14ac:dyDescent="0.2">
      <c r="A35" s="96" t="s">
        <v>436</v>
      </c>
      <c r="B35" s="110" t="s">
        <v>433</v>
      </c>
      <c r="C35" s="96" t="s">
        <v>120</v>
      </c>
      <c r="D35" s="96" t="s">
        <v>121</v>
      </c>
      <c r="E35" s="187">
        <v>175885096</v>
      </c>
      <c r="F35" s="187">
        <v>205490096</v>
      </c>
      <c r="G35" s="187">
        <v>193885096</v>
      </c>
      <c r="H35" s="187">
        <v>0</v>
      </c>
      <c r="I35" s="187">
        <v>14483241.9</v>
      </c>
      <c r="J35" s="187">
        <v>0</v>
      </c>
      <c r="K35" s="187">
        <v>147451724.90000001</v>
      </c>
      <c r="L35" s="187">
        <v>145219387.13999999</v>
      </c>
      <c r="M35" s="187">
        <v>43555129.200000003</v>
      </c>
      <c r="N35" s="187">
        <v>31950129.199999999</v>
      </c>
      <c r="O35" s="93">
        <f t="shared" si="0"/>
        <v>0.717561224459207</v>
      </c>
      <c r="P35" s="94">
        <f t="shared" si="1"/>
        <v>205490096</v>
      </c>
      <c r="Q35" s="94">
        <f t="shared" si="2"/>
        <v>147451724.90000001</v>
      </c>
      <c r="R35" s="93">
        <f t="shared" si="3"/>
        <v>0.717561224459207</v>
      </c>
    </row>
    <row r="36" spans="1:18" s="96" customFormat="1" x14ac:dyDescent="0.2">
      <c r="A36" s="96" t="s">
        <v>436</v>
      </c>
      <c r="B36" s="110" t="s">
        <v>433</v>
      </c>
      <c r="C36" s="96" t="s">
        <v>122</v>
      </c>
      <c r="D36" s="96" t="s">
        <v>123</v>
      </c>
      <c r="E36" s="187">
        <v>64560460</v>
      </c>
      <c r="F36" s="187">
        <v>70815460</v>
      </c>
      <c r="G36" s="187">
        <v>64560460</v>
      </c>
      <c r="H36" s="187">
        <v>0</v>
      </c>
      <c r="I36" s="187">
        <v>2713217.01</v>
      </c>
      <c r="J36" s="187">
        <v>0</v>
      </c>
      <c r="K36" s="187">
        <v>45667558.990000002</v>
      </c>
      <c r="L36" s="187">
        <v>45667558.990000002</v>
      </c>
      <c r="M36" s="187">
        <v>22434684</v>
      </c>
      <c r="N36" s="187">
        <v>16179684</v>
      </c>
      <c r="O36" s="93">
        <f t="shared" si="0"/>
        <v>0.64488120235327151</v>
      </c>
      <c r="P36" s="94">
        <f t="shared" si="1"/>
        <v>70815460</v>
      </c>
      <c r="Q36" s="94">
        <f t="shared" si="2"/>
        <v>45667558.990000002</v>
      </c>
      <c r="R36" s="93">
        <f t="shared" si="3"/>
        <v>0.64488120235327151</v>
      </c>
    </row>
    <row r="37" spans="1:18" s="96" customFormat="1" x14ac:dyDescent="0.2">
      <c r="A37" s="96" t="s">
        <v>436</v>
      </c>
      <c r="B37" s="110" t="s">
        <v>433</v>
      </c>
      <c r="C37" s="96" t="s">
        <v>124</v>
      </c>
      <c r="D37" s="96" t="s">
        <v>125</v>
      </c>
      <c r="E37" s="187">
        <v>28484388</v>
      </c>
      <c r="F37" s="187">
        <v>28484388</v>
      </c>
      <c r="G37" s="187">
        <v>28484388</v>
      </c>
      <c r="H37" s="187">
        <v>0</v>
      </c>
      <c r="I37" s="187">
        <v>4567268.7</v>
      </c>
      <c r="J37" s="187">
        <v>0</v>
      </c>
      <c r="K37" s="187">
        <v>23174925.300000001</v>
      </c>
      <c r="L37" s="187">
        <v>23174925.300000001</v>
      </c>
      <c r="M37" s="187">
        <v>742194</v>
      </c>
      <c r="N37" s="187">
        <v>742194</v>
      </c>
      <c r="O37" s="93">
        <f t="shared" si="0"/>
        <v>0.8136009557235353</v>
      </c>
      <c r="P37" s="94">
        <f t="shared" si="1"/>
        <v>28484388</v>
      </c>
      <c r="Q37" s="94">
        <f t="shared" si="2"/>
        <v>23174925.300000001</v>
      </c>
      <c r="R37" s="93">
        <f t="shared" si="3"/>
        <v>0.8136009557235353</v>
      </c>
    </row>
    <row r="38" spans="1:18" s="96" customFormat="1" x14ac:dyDescent="0.2">
      <c r="A38" s="96" t="s">
        <v>436</v>
      </c>
      <c r="B38" s="110" t="s">
        <v>433</v>
      </c>
      <c r="C38" s="96" t="s">
        <v>126</v>
      </c>
      <c r="D38" s="96" t="s">
        <v>127</v>
      </c>
      <c r="E38" s="187">
        <v>65040</v>
      </c>
      <c r="F38" s="187">
        <v>65040</v>
      </c>
      <c r="G38" s="187">
        <v>65040</v>
      </c>
      <c r="H38" s="187">
        <v>0</v>
      </c>
      <c r="I38" s="187">
        <v>25925</v>
      </c>
      <c r="J38" s="187">
        <v>0</v>
      </c>
      <c r="K38" s="187">
        <v>19075</v>
      </c>
      <c r="L38" s="187">
        <v>19075</v>
      </c>
      <c r="M38" s="187">
        <v>20040</v>
      </c>
      <c r="N38" s="187">
        <v>20040</v>
      </c>
      <c r="O38" s="93">
        <f t="shared" si="0"/>
        <v>0.29328105781057812</v>
      </c>
      <c r="P38" s="94">
        <f t="shared" si="1"/>
        <v>65040</v>
      </c>
      <c r="Q38" s="94">
        <f t="shared" si="2"/>
        <v>19075</v>
      </c>
      <c r="R38" s="93">
        <f t="shared" si="3"/>
        <v>0.29328105781057812</v>
      </c>
    </row>
    <row r="39" spans="1:18" s="96" customFormat="1" x14ac:dyDescent="0.2">
      <c r="A39" s="96" t="s">
        <v>436</v>
      </c>
      <c r="B39" s="110" t="s">
        <v>433</v>
      </c>
      <c r="C39" s="96" t="s">
        <v>128</v>
      </c>
      <c r="D39" s="96" t="s">
        <v>129</v>
      </c>
      <c r="E39" s="187">
        <v>71133102</v>
      </c>
      <c r="F39" s="187">
        <v>88983102</v>
      </c>
      <c r="G39" s="187">
        <v>85133102</v>
      </c>
      <c r="H39" s="187">
        <v>0</v>
      </c>
      <c r="I39" s="187">
        <v>6966831.1900000004</v>
      </c>
      <c r="J39" s="187">
        <v>0</v>
      </c>
      <c r="K39" s="187">
        <v>63315562.960000001</v>
      </c>
      <c r="L39" s="187">
        <v>61113225.200000003</v>
      </c>
      <c r="M39" s="187">
        <v>18700707.850000001</v>
      </c>
      <c r="N39" s="187">
        <v>14850707.85</v>
      </c>
      <c r="O39" s="93">
        <f t="shared" si="0"/>
        <v>0.71154591756084207</v>
      </c>
      <c r="P39" s="94">
        <f t="shared" si="1"/>
        <v>88983102</v>
      </c>
      <c r="Q39" s="94">
        <f t="shared" si="2"/>
        <v>63315562.960000001</v>
      </c>
      <c r="R39" s="93">
        <f t="shared" si="3"/>
        <v>0.71154591756084207</v>
      </c>
    </row>
    <row r="40" spans="1:18" s="96" customFormat="1" x14ac:dyDescent="0.2">
      <c r="A40" s="96" t="s">
        <v>436</v>
      </c>
      <c r="B40" s="110" t="s">
        <v>433</v>
      </c>
      <c r="C40" s="96" t="s">
        <v>130</v>
      </c>
      <c r="D40" s="96" t="s">
        <v>131</v>
      </c>
      <c r="E40" s="187">
        <v>11642106</v>
      </c>
      <c r="F40" s="187">
        <v>17142106</v>
      </c>
      <c r="G40" s="187">
        <v>15642106</v>
      </c>
      <c r="H40" s="187">
        <v>0</v>
      </c>
      <c r="I40" s="187">
        <v>210000</v>
      </c>
      <c r="J40" s="187">
        <v>0</v>
      </c>
      <c r="K40" s="187">
        <v>15274602.65</v>
      </c>
      <c r="L40" s="187">
        <v>15244602.65</v>
      </c>
      <c r="M40" s="187">
        <v>1657503.35</v>
      </c>
      <c r="N40" s="187">
        <v>157503.35</v>
      </c>
      <c r="O40" s="93">
        <f t="shared" si="0"/>
        <v>0.8910575310874872</v>
      </c>
      <c r="P40" s="94">
        <f t="shared" si="1"/>
        <v>17142106</v>
      </c>
      <c r="Q40" s="94">
        <f t="shared" si="2"/>
        <v>15274602.65</v>
      </c>
      <c r="R40" s="93">
        <f t="shared" si="3"/>
        <v>0.8910575310874872</v>
      </c>
    </row>
    <row r="41" spans="1:18" s="96" customFormat="1" x14ac:dyDescent="0.2">
      <c r="A41" s="96" t="s">
        <v>436</v>
      </c>
      <c r="B41" s="110" t="s">
        <v>433</v>
      </c>
      <c r="C41" s="96" t="s">
        <v>132</v>
      </c>
      <c r="D41" s="96" t="s">
        <v>133</v>
      </c>
      <c r="E41" s="187">
        <v>99668242</v>
      </c>
      <c r="F41" s="187">
        <v>88668242</v>
      </c>
      <c r="G41" s="187">
        <v>88668242</v>
      </c>
      <c r="H41" s="187">
        <v>0</v>
      </c>
      <c r="I41" s="187">
        <v>23526258.989999998</v>
      </c>
      <c r="J41" s="187">
        <v>0</v>
      </c>
      <c r="K41" s="187">
        <v>46306975.460000001</v>
      </c>
      <c r="L41" s="187">
        <v>40916808.859999999</v>
      </c>
      <c r="M41" s="187">
        <v>18835007.550000001</v>
      </c>
      <c r="N41" s="187">
        <v>18835007.550000001</v>
      </c>
      <c r="O41" s="93">
        <f t="shared" si="0"/>
        <v>0.52224984295955701</v>
      </c>
      <c r="P41" s="94">
        <f t="shared" si="1"/>
        <v>88668242</v>
      </c>
      <c r="Q41" s="94">
        <f t="shared" si="2"/>
        <v>46306975.460000001</v>
      </c>
      <c r="R41" s="93">
        <f t="shared" si="3"/>
        <v>0.52224984295955701</v>
      </c>
    </row>
    <row r="42" spans="1:18" s="96" customFormat="1" x14ac:dyDescent="0.2">
      <c r="A42" s="96" t="s">
        <v>436</v>
      </c>
      <c r="B42" s="110" t="s">
        <v>433</v>
      </c>
      <c r="C42" s="96" t="s">
        <v>134</v>
      </c>
      <c r="D42" s="96" t="s">
        <v>135</v>
      </c>
      <c r="E42" s="187">
        <v>73918000</v>
      </c>
      <c r="F42" s="187">
        <v>73918000</v>
      </c>
      <c r="G42" s="187">
        <v>73918000</v>
      </c>
      <c r="H42" s="187">
        <v>0</v>
      </c>
      <c r="I42" s="187">
        <v>18690708.989999998</v>
      </c>
      <c r="J42" s="187">
        <v>0</v>
      </c>
      <c r="K42" s="187">
        <v>45557467.960000001</v>
      </c>
      <c r="L42" s="187">
        <v>40707301.359999999</v>
      </c>
      <c r="M42" s="187">
        <v>9669823.0500000007</v>
      </c>
      <c r="N42" s="187">
        <v>9669823.0500000007</v>
      </c>
      <c r="O42" s="93">
        <f t="shared" si="0"/>
        <v>0.61632441299818719</v>
      </c>
      <c r="P42" s="94">
        <f t="shared" si="1"/>
        <v>73918000</v>
      </c>
      <c r="Q42" s="94">
        <f t="shared" si="2"/>
        <v>45557467.960000001</v>
      </c>
      <c r="R42" s="93">
        <f t="shared" si="3"/>
        <v>0.61632441299818719</v>
      </c>
    </row>
    <row r="43" spans="1:18" s="96" customFormat="1" x14ac:dyDescent="0.2">
      <c r="A43" s="96" t="s">
        <v>436</v>
      </c>
      <c r="B43" s="110" t="s">
        <v>433</v>
      </c>
      <c r="C43" s="96" t="s">
        <v>136</v>
      </c>
      <c r="D43" s="96" t="s">
        <v>137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0</v>
      </c>
      <c r="O43" s="93">
        <v>0</v>
      </c>
      <c r="P43" s="94">
        <f t="shared" si="1"/>
        <v>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436</v>
      </c>
      <c r="B44" s="110" t="s">
        <v>433</v>
      </c>
      <c r="C44" s="96" t="s">
        <v>138</v>
      </c>
      <c r="D44" s="96" t="s">
        <v>139</v>
      </c>
      <c r="E44" s="187">
        <v>12216105</v>
      </c>
      <c r="F44" s="187">
        <v>12216105</v>
      </c>
      <c r="G44" s="187">
        <v>12216105</v>
      </c>
      <c r="H44" s="187">
        <v>0</v>
      </c>
      <c r="I44" s="187">
        <v>4792960</v>
      </c>
      <c r="J44" s="187">
        <v>0</v>
      </c>
      <c r="K44" s="187">
        <v>730417.5</v>
      </c>
      <c r="L44" s="187">
        <v>190417.5</v>
      </c>
      <c r="M44" s="187">
        <v>6692727.5</v>
      </c>
      <c r="N44" s="187">
        <v>6692727.5</v>
      </c>
      <c r="O44" s="93">
        <f t="shared" si="0"/>
        <v>5.9791357392556796E-2</v>
      </c>
      <c r="P44" s="94">
        <f t="shared" si="1"/>
        <v>12216105</v>
      </c>
      <c r="Q44" s="94">
        <f t="shared" si="2"/>
        <v>730417.5</v>
      </c>
      <c r="R44" s="93">
        <f t="shared" si="3"/>
        <v>5.9791357392556796E-2</v>
      </c>
    </row>
    <row r="45" spans="1:18" s="96" customFormat="1" x14ac:dyDescent="0.2">
      <c r="A45" s="96" t="s">
        <v>436</v>
      </c>
      <c r="B45" s="110" t="s">
        <v>433</v>
      </c>
      <c r="C45" s="96" t="s">
        <v>142</v>
      </c>
      <c r="D45" s="96" t="s">
        <v>143</v>
      </c>
      <c r="E45" s="187">
        <v>11691279</v>
      </c>
      <c r="F45" s="187">
        <v>691279</v>
      </c>
      <c r="G45" s="187">
        <v>691279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691279</v>
      </c>
      <c r="N45" s="187">
        <v>691279</v>
      </c>
      <c r="O45" s="93">
        <f t="shared" si="0"/>
        <v>0</v>
      </c>
      <c r="P45" s="94">
        <f t="shared" si="1"/>
        <v>691279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436</v>
      </c>
      <c r="B46" s="110" t="s">
        <v>433</v>
      </c>
      <c r="C46" s="96" t="s">
        <v>407</v>
      </c>
      <c r="D46" s="96" t="s">
        <v>408</v>
      </c>
      <c r="E46" s="187">
        <v>1000000</v>
      </c>
      <c r="F46" s="187">
        <v>1000000</v>
      </c>
      <c r="G46" s="187">
        <v>1000000</v>
      </c>
      <c r="H46" s="187">
        <v>0</v>
      </c>
      <c r="I46" s="187">
        <v>0</v>
      </c>
      <c r="J46" s="187">
        <v>0</v>
      </c>
      <c r="K46" s="187">
        <v>11680</v>
      </c>
      <c r="L46" s="187">
        <v>11680</v>
      </c>
      <c r="M46" s="187">
        <v>988320</v>
      </c>
      <c r="N46" s="187">
        <v>988320</v>
      </c>
      <c r="O46" s="93">
        <f t="shared" si="0"/>
        <v>1.1679999999999999E-2</v>
      </c>
      <c r="P46" s="94">
        <f t="shared" si="1"/>
        <v>1000000</v>
      </c>
      <c r="Q46" s="94">
        <f t="shared" si="2"/>
        <v>11680</v>
      </c>
      <c r="R46" s="93">
        <f t="shared" si="3"/>
        <v>1.1679999999999999E-2</v>
      </c>
    </row>
    <row r="47" spans="1:18" s="96" customFormat="1" x14ac:dyDescent="0.2">
      <c r="A47" s="96" t="s">
        <v>436</v>
      </c>
      <c r="B47" s="110" t="s">
        <v>433</v>
      </c>
      <c r="C47" s="96" t="s">
        <v>144</v>
      </c>
      <c r="D47" s="96" t="s">
        <v>145</v>
      </c>
      <c r="E47" s="187">
        <v>842858</v>
      </c>
      <c r="F47" s="187">
        <v>842858</v>
      </c>
      <c r="G47" s="187">
        <v>842858</v>
      </c>
      <c r="H47" s="187">
        <v>0</v>
      </c>
      <c r="I47" s="187">
        <v>42590</v>
      </c>
      <c r="J47" s="187">
        <v>0</v>
      </c>
      <c r="K47" s="187">
        <v>7410</v>
      </c>
      <c r="L47" s="187">
        <v>7410</v>
      </c>
      <c r="M47" s="187">
        <v>792858</v>
      </c>
      <c r="N47" s="187">
        <v>792858</v>
      </c>
      <c r="O47" s="93">
        <f t="shared" si="0"/>
        <v>8.7915164832035771E-3</v>
      </c>
      <c r="P47" s="94">
        <f t="shared" si="1"/>
        <v>842858</v>
      </c>
      <c r="Q47" s="94">
        <f t="shared" si="2"/>
        <v>7410</v>
      </c>
      <c r="R47" s="93">
        <f t="shared" si="3"/>
        <v>8.7915164832035771E-3</v>
      </c>
    </row>
    <row r="48" spans="1:18" s="96" customFormat="1" x14ac:dyDescent="0.2">
      <c r="A48" s="96" t="s">
        <v>436</v>
      </c>
      <c r="B48" s="110" t="s">
        <v>433</v>
      </c>
      <c r="C48" s="96" t="s">
        <v>146</v>
      </c>
      <c r="D48" s="96" t="s">
        <v>147</v>
      </c>
      <c r="E48" s="187">
        <v>1707006977</v>
      </c>
      <c r="F48" s="187">
        <v>1671006977</v>
      </c>
      <c r="G48" s="187">
        <v>1655777246.96</v>
      </c>
      <c r="H48" s="187">
        <v>19270639.940000001</v>
      </c>
      <c r="I48" s="187">
        <v>312916735.12</v>
      </c>
      <c r="J48" s="187">
        <v>6820000</v>
      </c>
      <c r="K48" s="187">
        <v>1153734340.8800001</v>
      </c>
      <c r="L48" s="187">
        <v>1071850483.78</v>
      </c>
      <c r="M48" s="187">
        <v>178265261.06</v>
      </c>
      <c r="N48" s="187">
        <v>163035531.02000001</v>
      </c>
      <c r="O48" s="93">
        <f t="shared" si="0"/>
        <v>0.69044256353215705</v>
      </c>
      <c r="P48" s="94">
        <f t="shared" si="1"/>
        <v>1671006977</v>
      </c>
      <c r="Q48" s="94">
        <f t="shared" si="2"/>
        <v>1153734340.8800001</v>
      </c>
      <c r="R48" s="93">
        <f t="shared" si="3"/>
        <v>0.69044256353215705</v>
      </c>
    </row>
    <row r="49" spans="1:18" s="96" customFormat="1" x14ac:dyDescent="0.2">
      <c r="A49" s="96" t="s">
        <v>436</v>
      </c>
      <c r="B49" s="110" t="s">
        <v>433</v>
      </c>
      <c r="C49" s="96" t="s">
        <v>150</v>
      </c>
      <c r="D49" s="96" t="s">
        <v>409</v>
      </c>
      <c r="E49" s="187">
        <v>44459460</v>
      </c>
      <c r="F49" s="187">
        <v>24459460</v>
      </c>
      <c r="G49" s="187">
        <v>19229730</v>
      </c>
      <c r="H49" s="187">
        <v>0</v>
      </c>
      <c r="I49" s="187">
        <v>0</v>
      </c>
      <c r="J49" s="187">
        <v>0</v>
      </c>
      <c r="K49" s="187">
        <v>7767891</v>
      </c>
      <c r="L49" s="187">
        <v>7767891</v>
      </c>
      <c r="M49" s="187">
        <v>16691569</v>
      </c>
      <c r="N49" s="187">
        <v>11461839</v>
      </c>
      <c r="O49" s="93">
        <f t="shared" si="0"/>
        <v>0.31758227695950769</v>
      </c>
      <c r="P49" s="94">
        <f t="shared" si="1"/>
        <v>24459460</v>
      </c>
      <c r="Q49" s="94">
        <f t="shared" si="2"/>
        <v>7767891</v>
      </c>
      <c r="R49" s="93">
        <f t="shared" si="3"/>
        <v>0.31758227695950769</v>
      </c>
    </row>
    <row r="50" spans="1:18" s="96" customFormat="1" x14ac:dyDescent="0.2">
      <c r="A50" s="96" t="s">
        <v>436</v>
      </c>
      <c r="B50" s="110" t="s">
        <v>433</v>
      </c>
      <c r="C50" s="96" t="s">
        <v>151</v>
      </c>
      <c r="D50" s="96" t="s">
        <v>152</v>
      </c>
      <c r="E50" s="187">
        <v>183347480</v>
      </c>
      <c r="F50" s="187">
        <v>183347480</v>
      </c>
      <c r="G50" s="187">
        <v>183347480</v>
      </c>
      <c r="H50" s="187">
        <v>0</v>
      </c>
      <c r="I50" s="187">
        <v>23691160</v>
      </c>
      <c r="J50" s="187">
        <v>0</v>
      </c>
      <c r="K50" s="187">
        <v>93478190.519999996</v>
      </c>
      <c r="L50" s="187">
        <v>77465412</v>
      </c>
      <c r="M50" s="187">
        <v>66178129.479999997</v>
      </c>
      <c r="N50" s="187">
        <v>66178129.479999997</v>
      </c>
      <c r="O50" s="93">
        <f t="shared" si="0"/>
        <v>0.50984169796061551</v>
      </c>
      <c r="P50" s="94">
        <f t="shared" si="1"/>
        <v>183347480</v>
      </c>
      <c r="Q50" s="94">
        <f t="shared" si="2"/>
        <v>93478190.519999996</v>
      </c>
      <c r="R50" s="93">
        <f t="shared" si="3"/>
        <v>0.50984169796061551</v>
      </c>
    </row>
    <row r="51" spans="1:18" s="96" customFormat="1" ht="14.25" customHeight="1" x14ac:dyDescent="0.2">
      <c r="A51" s="96" t="s">
        <v>436</v>
      </c>
      <c r="B51" s="110" t="s">
        <v>433</v>
      </c>
      <c r="C51" s="96" t="s">
        <v>153</v>
      </c>
      <c r="D51" s="96" t="s">
        <v>410</v>
      </c>
      <c r="E51" s="187">
        <v>44809735</v>
      </c>
      <c r="F51" s="187">
        <v>74809735</v>
      </c>
      <c r="G51" s="187">
        <v>74809735</v>
      </c>
      <c r="H51" s="187">
        <v>0</v>
      </c>
      <c r="I51" s="187">
        <v>4809735</v>
      </c>
      <c r="J51" s="187">
        <v>0</v>
      </c>
      <c r="K51" s="187">
        <v>7530000</v>
      </c>
      <c r="L51" s="187">
        <v>7530000</v>
      </c>
      <c r="M51" s="187">
        <v>62470000</v>
      </c>
      <c r="N51" s="187">
        <v>62470000</v>
      </c>
      <c r="O51" s="93">
        <f t="shared" si="0"/>
        <v>0.1006553492002077</v>
      </c>
      <c r="P51" s="94">
        <f t="shared" si="1"/>
        <v>74809735</v>
      </c>
      <c r="Q51" s="94">
        <f t="shared" si="2"/>
        <v>7530000</v>
      </c>
      <c r="R51" s="93">
        <f t="shared" si="3"/>
        <v>0.1006553492002077</v>
      </c>
    </row>
    <row r="52" spans="1:18" s="96" customFormat="1" ht="14.25" customHeight="1" x14ac:dyDescent="0.2">
      <c r="A52" s="96" t="s">
        <v>436</v>
      </c>
      <c r="B52" s="110" t="s">
        <v>433</v>
      </c>
      <c r="C52" s="96" t="s">
        <v>154</v>
      </c>
      <c r="D52" s="96" t="s">
        <v>155</v>
      </c>
      <c r="E52" s="187">
        <v>608933096</v>
      </c>
      <c r="F52" s="187">
        <v>594933096</v>
      </c>
      <c r="G52" s="187">
        <v>594933096</v>
      </c>
      <c r="H52" s="187">
        <v>19270639.940000001</v>
      </c>
      <c r="I52" s="187">
        <v>95112257.689999998</v>
      </c>
      <c r="J52" s="187">
        <v>0</v>
      </c>
      <c r="K52" s="187">
        <v>474827943.98000002</v>
      </c>
      <c r="L52" s="187">
        <v>459324757.60000002</v>
      </c>
      <c r="M52" s="187">
        <v>5722254.3899999997</v>
      </c>
      <c r="N52" s="187">
        <v>5722254.3899999997</v>
      </c>
      <c r="O52" s="93">
        <f t="shared" si="0"/>
        <v>0.79811990150233636</v>
      </c>
      <c r="P52" s="94">
        <f t="shared" si="1"/>
        <v>594933096</v>
      </c>
      <c r="Q52" s="94">
        <f t="shared" si="2"/>
        <v>474827943.98000002</v>
      </c>
      <c r="R52" s="93">
        <f t="shared" si="3"/>
        <v>0.79811990150233636</v>
      </c>
    </row>
    <row r="53" spans="1:18" s="103" customFormat="1" x14ac:dyDescent="0.2">
      <c r="A53" s="96" t="s">
        <v>436</v>
      </c>
      <c r="B53" s="110" t="s">
        <v>433</v>
      </c>
      <c r="C53" s="96" t="s">
        <v>156</v>
      </c>
      <c r="D53" s="96" t="s">
        <v>157</v>
      </c>
      <c r="E53" s="187">
        <v>825457206</v>
      </c>
      <c r="F53" s="187">
        <v>793457206</v>
      </c>
      <c r="G53" s="187">
        <v>783457205.96000004</v>
      </c>
      <c r="H53" s="187">
        <v>0</v>
      </c>
      <c r="I53" s="187">
        <v>189303582.43000001</v>
      </c>
      <c r="J53" s="187">
        <v>6820000</v>
      </c>
      <c r="K53" s="187">
        <v>570130315.38</v>
      </c>
      <c r="L53" s="187">
        <v>519762423.18000001</v>
      </c>
      <c r="M53" s="187">
        <v>27203308.190000001</v>
      </c>
      <c r="N53" s="187">
        <v>17203308.149999999</v>
      </c>
      <c r="O53" s="93">
        <f t="shared" si="0"/>
        <v>0.71853946384097744</v>
      </c>
      <c r="P53" s="94">
        <f t="shared" si="1"/>
        <v>793457206</v>
      </c>
      <c r="Q53" s="94">
        <f t="shared" si="2"/>
        <v>570130315.38</v>
      </c>
      <c r="R53" s="93">
        <f t="shared" si="3"/>
        <v>0.71853946384097744</v>
      </c>
    </row>
    <row r="54" spans="1:18" s="103" customFormat="1" x14ac:dyDescent="0.2">
      <c r="A54" s="96" t="s">
        <v>436</v>
      </c>
      <c r="B54" s="110" t="s">
        <v>433</v>
      </c>
      <c r="C54" s="96" t="s">
        <v>158</v>
      </c>
      <c r="D54" s="96" t="s">
        <v>159</v>
      </c>
      <c r="E54" s="187">
        <v>130689590</v>
      </c>
      <c r="F54" s="187">
        <v>157689590</v>
      </c>
      <c r="G54" s="187">
        <v>157689590</v>
      </c>
      <c r="H54" s="187">
        <v>235775.23</v>
      </c>
      <c r="I54" s="187">
        <v>10650219.09</v>
      </c>
      <c r="J54" s="187">
        <v>0</v>
      </c>
      <c r="K54" s="187">
        <v>102911152.68000001</v>
      </c>
      <c r="L54" s="187">
        <v>101285243.18000001</v>
      </c>
      <c r="M54" s="187">
        <v>43892443</v>
      </c>
      <c r="N54" s="187">
        <v>43892443</v>
      </c>
      <c r="O54" s="93">
        <f t="shared" si="0"/>
        <v>0.6526185570017653</v>
      </c>
      <c r="P54" s="94">
        <f t="shared" si="1"/>
        <v>157689590</v>
      </c>
      <c r="Q54" s="94">
        <f t="shared" si="2"/>
        <v>102911152.68000001</v>
      </c>
      <c r="R54" s="93">
        <f t="shared" si="3"/>
        <v>0.6526185570017653</v>
      </c>
    </row>
    <row r="55" spans="1:18" s="103" customFormat="1" x14ac:dyDescent="0.2">
      <c r="A55" s="96" t="s">
        <v>436</v>
      </c>
      <c r="B55" s="110" t="s">
        <v>433</v>
      </c>
      <c r="C55" s="96" t="s">
        <v>160</v>
      </c>
      <c r="D55" s="96" t="s">
        <v>161</v>
      </c>
      <c r="E55" s="187">
        <v>35139490</v>
      </c>
      <c r="F55" s="187">
        <v>35139490</v>
      </c>
      <c r="G55" s="187">
        <v>35139490</v>
      </c>
      <c r="H55" s="187">
        <v>0</v>
      </c>
      <c r="I55" s="187">
        <v>1525111.66</v>
      </c>
      <c r="J55" s="187">
        <v>0</v>
      </c>
      <c r="K55" s="187">
        <v>21016888.34</v>
      </c>
      <c r="L55" s="187">
        <v>20983933.34</v>
      </c>
      <c r="M55" s="187">
        <v>12597490</v>
      </c>
      <c r="N55" s="187">
        <v>12597490</v>
      </c>
      <c r="O55" s="93">
        <f t="shared" si="0"/>
        <v>0.59809884377946299</v>
      </c>
      <c r="P55" s="94">
        <f t="shared" si="1"/>
        <v>35139490</v>
      </c>
      <c r="Q55" s="94">
        <f t="shared" si="2"/>
        <v>21016888.34</v>
      </c>
      <c r="R55" s="93">
        <f t="shared" si="3"/>
        <v>0.59809884377946299</v>
      </c>
    </row>
    <row r="56" spans="1:18" s="103" customFormat="1" x14ac:dyDescent="0.2">
      <c r="A56" s="96" t="s">
        <v>436</v>
      </c>
      <c r="B56" s="110" t="s">
        <v>433</v>
      </c>
      <c r="C56" s="96" t="s">
        <v>162</v>
      </c>
      <c r="D56" s="96" t="s">
        <v>163</v>
      </c>
      <c r="E56" s="187">
        <v>48208350</v>
      </c>
      <c r="F56" s="187">
        <v>75208350</v>
      </c>
      <c r="G56" s="187">
        <v>75208350</v>
      </c>
      <c r="H56" s="187">
        <v>235775.23</v>
      </c>
      <c r="I56" s="187">
        <v>2548550.5099999998</v>
      </c>
      <c r="J56" s="187">
        <v>0</v>
      </c>
      <c r="K56" s="187">
        <v>69699477.25</v>
      </c>
      <c r="L56" s="187">
        <v>68487477.25</v>
      </c>
      <c r="M56" s="187">
        <v>2724547.01</v>
      </c>
      <c r="N56" s="187">
        <v>2724547.01</v>
      </c>
      <c r="O56" s="93">
        <f t="shared" si="0"/>
        <v>0.92675184670319188</v>
      </c>
      <c r="P56" s="94">
        <f t="shared" si="1"/>
        <v>75208350</v>
      </c>
      <c r="Q56" s="94">
        <f t="shared" si="2"/>
        <v>69699477.25</v>
      </c>
      <c r="R56" s="93">
        <f t="shared" si="3"/>
        <v>0.92675184670319188</v>
      </c>
    </row>
    <row r="57" spans="1:18" s="103" customFormat="1" x14ac:dyDescent="0.2">
      <c r="A57" s="96" t="s">
        <v>436</v>
      </c>
      <c r="B57" s="110" t="s">
        <v>433</v>
      </c>
      <c r="C57" s="96" t="s">
        <v>164</v>
      </c>
      <c r="D57" s="96" t="s">
        <v>165</v>
      </c>
      <c r="E57" s="187">
        <v>31000000</v>
      </c>
      <c r="F57" s="187">
        <v>31000000</v>
      </c>
      <c r="G57" s="187">
        <v>31000000</v>
      </c>
      <c r="H57" s="187">
        <v>0</v>
      </c>
      <c r="I57" s="187">
        <v>3849445.34</v>
      </c>
      <c r="J57" s="187">
        <v>0</v>
      </c>
      <c r="K57" s="187">
        <v>6915554.6600000001</v>
      </c>
      <c r="L57" s="187">
        <v>6915554.6600000001</v>
      </c>
      <c r="M57" s="187">
        <v>20235000</v>
      </c>
      <c r="N57" s="187">
        <v>20235000</v>
      </c>
      <c r="O57" s="93">
        <f t="shared" si="0"/>
        <v>0.22308240838709678</v>
      </c>
      <c r="P57" s="94">
        <f t="shared" si="1"/>
        <v>31000000</v>
      </c>
      <c r="Q57" s="94">
        <f t="shared" si="2"/>
        <v>6915554.6600000001</v>
      </c>
      <c r="R57" s="93">
        <f t="shared" si="3"/>
        <v>0.22308240838709678</v>
      </c>
    </row>
    <row r="58" spans="1:18" s="103" customFormat="1" x14ac:dyDescent="0.2">
      <c r="A58" s="96" t="s">
        <v>436</v>
      </c>
      <c r="B58" s="110" t="s">
        <v>433</v>
      </c>
      <c r="C58" s="96" t="s">
        <v>166</v>
      </c>
      <c r="D58" s="96" t="s">
        <v>167</v>
      </c>
      <c r="E58" s="187">
        <v>16341750</v>
      </c>
      <c r="F58" s="187">
        <v>16341750</v>
      </c>
      <c r="G58" s="187">
        <v>16341750</v>
      </c>
      <c r="H58" s="187">
        <v>0</v>
      </c>
      <c r="I58" s="187">
        <v>2727111.58</v>
      </c>
      <c r="J58" s="187">
        <v>0</v>
      </c>
      <c r="K58" s="187">
        <v>5279232.43</v>
      </c>
      <c r="L58" s="187">
        <v>4898277.93</v>
      </c>
      <c r="M58" s="187">
        <v>8335405.9900000002</v>
      </c>
      <c r="N58" s="187">
        <v>8335405.9900000002</v>
      </c>
      <c r="O58" s="93">
        <f t="shared" si="0"/>
        <v>0.32305184144904919</v>
      </c>
      <c r="P58" s="94">
        <f t="shared" si="1"/>
        <v>16341750</v>
      </c>
      <c r="Q58" s="94">
        <f t="shared" si="2"/>
        <v>5279232.43</v>
      </c>
      <c r="R58" s="93">
        <f t="shared" si="3"/>
        <v>0.32305184144904919</v>
      </c>
    </row>
    <row r="59" spans="1:18" s="103" customFormat="1" x14ac:dyDescent="0.2">
      <c r="A59" s="96" t="s">
        <v>436</v>
      </c>
      <c r="B59" s="110" t="s">
        <v>433</v>
      </c>
      <c r="C59" s="96" t="s">
        <v>168</v>
      </c>
      <c r="D59" s="96" t="s">
        <v>169</v>
      </c>
      <c r="E59" s="187">
        <v>70148572</v>
      </c>
      <c r="F59" s="187">
        <v>73148572</v>
      </c>
      <c r="G59" s="187">
        <v>73148572</v>
      </c>
      <c r="H59" s="187">
        <v>0</v>
      </c>
      <c r="I59" s="187">
        <v>42620</v>
      </c>
      <c r="J59" s="187">
        <v>0</v>
      </c>
      <c r="K59" s="187">
        <v>69994202</v>
      </c>
      <c r="L59" s="187">
        <v>69994202</v>
      </c>
      <c r="M59" s="187">
        <v>3111750</v>
      </c>
      <c r="N59" s="187">
        <v>3111750</v>
      </c>
      <c r="O59" s="93">
        <f t="shared" si="0"/>
        <v>0.95687721696057171</v>
      </c>
      <c r="P59" s="94">
        <f t="shared" si="1"/>
        <v>73148572</v>
      </c>
      <c r="Q59" s="94">
        <f t="shared" si="2"/>
        <v>69994202</v>
      </c>
      <c r="R59" s="93">
        <f t="shared" si="3"/>
        <v>0.95687721696057171</v>
      </c>
    </row>
    <row r="60" spans="1:18" s="103" customFormat="1" x14ac:dyDescent="0.2">
      <c r="A60" s="96" t="s">
        <v>436</v>
      </c>
      <c r="B60" s="110" t="s">
        <v>433</v>
      </c>
      <c r="C60" s="96" t="s">
        <v>170</v>
      </c>
      <c r="D60" s="96" t="s">
        <v>171</v>
      </c>
      <c r="E60" s="187">
        <v>70148572</v>
      </c>
      <c r="F60" s="187">
        <v>73148572</v>
      </c>
      <c r="G60" s="187">
        <v>73148572</v>
      </c>
      <c r="H60" s="187">
        <v>0</v>
      </c>
      <c r="I60" s="187">
        <v>42620</v>
      </c>
      <c r="J60" s="187">
        <v>0</v>
      </c>
      <c r="K60" s="187">
        <v>69994202</v>
      </c>
      <c r="L60" s="187">
        <v>69994202</v>
      </c>
      <c r="M60" s="187">
        <v>3111750</v>
      </c>
      <c r="N60" s="187">
        <v>3111750</v>
      </c>
      <c r="O60" s="93">
        <f t="shared" si="0"/>
        <v>0.95687721696057171</v>
      </c>
      <c r="P60" s="94">
        <f t="shared" si="1"/>
        <v>73148572</v>
      </c>
      <c r="Q60" s="94">
        <f t="shared" si="2"/>
        <v>69994202</v>
      </c>
      <c r="R60" s="93">
        <f t="shared" si="3"/>
        <v>0.95687721696057171</v>
      </c>
    </row>
    <row r="61" spans="1:18" s="103" customFormat="1" x14ac:dyDescent="0.2">
      <c r="A61" s="96" t="s">
        <v>436</v>
      </c>
      <c r="B61" s="110" t="s">
        <v>433</v>
      </c>
      <c r="C61" s="96" t="s">
        <v>172</v>
      </c>
      <c r="D61" s="96" t="s">
        <v>173</v>
      </c>
      <c r="E61" s="187">
        <v>30559356</v>
      </c>
      <c r="F61" s="187">
        <v>30559356</v>
      </c>
      <c r="G61" s="187">
        <v>30559356</v>
      </c>
      <c r="H61" s="187">
        <v>1109647</v>
      </c>
      <c r="I61" s="187">
        <v>6144571.9000000004</v>
      </c>
      <c r="J61" s="187">
        <v>0</v>
      </c>
      <c r="K61" s="187">
        <v>8393761.0999999996</v>
      </c>
      <c r="L61" s="187">
        <v>7673761.0999999996</v>
      </c>
      <c r="M61" s="187">
        <v>14911376</v>
      </c>
      <c r="N61" s="187">
        <v>14911376</v>
      </c>
      <c r="O61" s="93">
        <f t="shared" si="0"/>
        <v>0.27467074567932648</v>
      </c>
      <c r="P61" s="94">
        <f t="shared" si="1"/>
        <v>30559356</v>
      </c>
      <c r="Q61" s="94">
        <f t="shared" si="2"/>
        <v>8393761.0999999996</v>
      </c>
      <c r="R61" s="93">
        <f t="shared" si="3"/>
        <v>0.27467074567932648</v>
      </c>
    </row>
    <row r="62" spans="1:18" s="103" customFormat="1" x14ac:dyDescent="0.2">
      <c r="A62" s="96" t="s">
        <v>436</v>
      </c>
      <c r="B62" s="110" t="s">
        <v>433</v>
      </c>
      <c r="C62" s="96" t="s">
        <v>174</v>
      </c>
      <c r="D62" s="96" t="s">
        <v>175</v>
      </c>
      <c r="E62" s="187">
        <v>20921368</v>
      </c>
      <c r="F62" s="187">
        <v>20921368</v>
      </c>
      <c r="G62" s="187">
        <v>20921368</v>
      </c>
      <c r="H62" s="187">
        <v>1109647</v>
      </c>
      <c r="I62" s="187">
        <v>5687594</v>
      </c>
      <c r="J62" s="187">
        <v>0</v>
      </c>
      <c r="K62" s="187">
        <v>3868466</v>
      </c>
      <c r="L62" s="187">
        <v>3148466</v>
      </c>
      <c r="M62" s="187">
        <v>10255661</v>
      </c>
      <c r="N62" s="187">
        <v>10255661</v>
      </c>
      <c r="O62" s="93">
        <f t="shared" si="0"/>
        <v>0.18490502150719781</v>
      </c>
      <c r="P62" s="94">
        <f t="shared" si="1"/>
        <v>20921368</v>
      </c>
      <c r="Q62" s="94">
        <f t="shared" si="2"/>
        <v>3868466</v>
      </c>
      <c r="R62" s="93">
        <f t="shared" si="3"/>
        <v>0.18490502150719781</v>
      </c>
    </row>
    <row r="63" spans="1:18" s="103" customFormat="1" x14ac:dyDescent="0.2">
      <c r="A63" s="96" t="s">
        <v>436</v>
      </c>
      <c r="B63" s="110" t="s">
        <v>433</v>
      </c>
      <c r="C63" s="96" t="s">
        <v>176</v>
      </c>
      <c r="D63" s="96" t="s">
        <v>177</v>
      </c>
      <c r="E63" s="187">
        <v>8610715</v>
      </c>
      <c r="F63" s="187">
        <v>8610715</v>
      </c>
      <c r="G63" s="187">
        <v>8610715</v>
      </c>
      <c r="H63" s="187">
        <v>0</v>
      </c>
      <c r="I63" s="187">
        <v>0</v>
      </c>
      <c r="J63" s="187">
        <v>0</v>
      </c>
      <c r="K63" s="187">
        <v>3955000</v>
      </c>
      <c r="L63" s="187">
        <v>3955000</v>
      </c>
      <c r="M63" s="187">
        <v>4655715</v>
      </c>
      <c r="N63" s="187">
        <v>4655715</v>
      </c>
      <c r="O63" s="93">
        <f t="shared" si="0"/>
        <v>0.4593114509073869</v>
      </c>
      <c r="P63" s="94">
        <f t="shared" si="1"/>
        <v>8610715</v>
      </c>
      <c r="Q63" s="94">
        <f t="shared" si="2"/>
        <v>3955000</v>
      </c>
      <c r="R63" s="93">
        <f t="shared" si="3"/>
        <v>0.4593114509073869</v>
      </c>
    </row>
    <row r="64" spans="1:18" s="103" customFormat="1" x14ac:dyDescent="0.2">
      <c r="A64" s="96" t="s">
        <v>436</v>
      </c>
      <c r="B64" s="110" t="s">
        <v>433</v>
      </c>
      <c r="C64" s="96" t="s">
        <v>178</v>
      </c>
      <c r="D64" s="96" t="s">
        <v>179</v>
      </c>
      <c r="E64" s="187">
        <v>1027273</v>
      </c>
      <c r="F64" s="187">
        <v>1027273</v>
      </c>
      <c r="G64" s="187">
        <v>1027273</v>
      </c>
      <c r="H64" s="187">
        <v>0</v>
      </c>
      <c r="I64" s="187">
        <v>456977.9</v>
      </c>
      <c r="J64" s="187">
        <v>0</v>
      </c>
      <c r="K64" s="187">
        <v>570295.1</v>
      </c>
      <c r="L64" s="187">
        <v>570295.1</v>
      </c>
      <c r="M64" s="187">
        <v>0</v>
      </c>
      <c r="N64" s="187">
        <v>0</v>
      </c>
      <c r="O64" s="93">
        <f t="shared" si="0"/>
        <v>0.55515437473777662</v>
      </c>
      <c r="P64" s="94">
        <f t="shared" si="1"/>
        <v>1027273</v>
      </c>
      <c r="Q64" s="94">
        <f t="shared" si="2"/>
        <v>570295.1</v>
      </c>
      <c r="R64" s="93">
        <f t="shared" si="3"/>
        <v>0.55515437473777662</v>
      </c>
    </row>
    <row r="65" spans="1:18" s="103" customFormat="1" x14ac:dyDescent="0.2">
      <c r="A65" s="96" t="s">
        <v>436</v>
      </c>
      <c r="B65" s="110" t="s">
        <v>433</v>
      </c>
      <c r="C65" s="96" t="s">
        <v>180</v>
      </c>
      <c r="D65" s="96" t="s">
        <v>181</v>
      </c>
      <c r="E65" s="187">
        <v>296475756</v>
      </c>
      <c r="F65" s="187">
        <v>173620756</v>
      </c>
      <c r="G65" s="187">
        <v>166220756</v>
      </c>
      <c r="H65" s="187">
        <v>7633202.2800000003</v>
      </c>
      <c r="I65" s="187">
        <v>25530642.289999999</v>
      </c>
      <c r="J65" s="187">
        <v>0</v>
      </c>
      <c r="K65" s="187">
        <v>95522870.069999993</v>
      </c>
      <c r="L65" s="187">
        <v>90985092.299999997</v>
      </c>
      <c r="M65" s="187">
        <v>44934041.359999999</v>
      </c>
      <c r="N65" s="187">
        <v>37534041.359999999</v>
      </c>
      <c r="O65" s="93">
        <f t="shared" si="0"/>
        <v>0.55018116653057303</v>
      </c>
      <c r="P65" s="94">
        <f t="shared" si="1"/>
        <v>173620756</v>
      </c>
      <c r="Q65" s="94">
        <f t="shared" si="2"/>
        <v>95522870.069999993</v>
      </c>
      <c r="R65" s="93">
        <f t="shared" si="3"/>
        <v>0.55018116653057303</v>
      </c>
    </row>
    <row r="66" spans="1:18" s="103" customFormat="1" x14ac:dyDescent="0.2">
      <c r="A66" s="96" t="s">
        <v>436</v>
      </c>
      <c r="B66" s="110" t="s">
        <v>433</v>
      </c>
      <c r="C66" s="96" t="s">
        <v>182</v>
      </c>
      <c r="D66" s="96" t="s">
        <v>183</v>
      </c>
      <c r="E66" s="187">
        <v>200000000</v>
      </c>
      <c r="F66" s="187">
        <v>43879763</v>
      </c>
      <c r="G66" s="187">
        <v>43879763</v>
      </c>
      <c r="H66" s="187">
        <v>0</v>
      </c>
      <c r="I66" s="187">
        <v>18512731.16</v>
      </c>
      <c r="J66" s="187">
        <v>0</v>
      </c>
      <c r="K66" s="187">
        <v>5909127.4500000002</v>
      </c>
      <c r="L66" s="187">
        <v>3856213.2</v>
      </c>
      <c r="M66" s="187">
        <v>19457904.390000001</v>
      </c>
      <c r="N66" s="187">
        <v>19457904.390000001</v>
      </c>
      <c r="O66" s="93">
        <f t="shared" si="0"/>
        <v>0.13466634835744212</v>
      </c>
      <c r="P66" s="94">
        <f t="shared" si="1"/>
        <v>43879763</v>
      </c>
      <c r="Q66" s="94">
        <f t="shared" si="2"/>
        <v>5909127.4500000002</v>
      </c>
      <c r="R66" s="93">
        <f t="shared" si="3"/>
        <v>0.13466634835744212</v>
      </c>
    </row>
    <row r="67" spans="1:18" s="103" customFormat="1" x14ac:dyDescent="0.2">
      <c r="A67" s="96" t="s">
        <v>436</v>
      </c>
      <c r="B67" s="110" t="s">
        <v>433</v>
      </c>
      <c r="C67" s="96" t="s">
        <v>379</v>
      </c>
      <c r="D67" s="96" t="s">
        <v>380</v>
      </c>
      <c r="E67" s="187">
        <v>20833334</v>
      </c>
      <c r="F67" s="187">
        <v>24998571</v>
      </c>
      <c r="G67" s="187">
        <v>24998571</v>
      </c>
      <c r="H67" s="187">
        <v>0</v>
      </c>
      <c r="I67" s="187">
        <v>0</v>
      </c>
      <c r="J67" s="187">
        <v>0</v>
      </c>
      <c r="K67" s="187">
        <v>24998571</v>
      </c>
      <c r="L67" s="187">
        <v>24998571</v>
      </c>
      <c r="M67" s="187">
        <v>0</v>
      </c>
      <c r="N67" s="187">
        <v>0</v>
      </c>
      <c r="O67" s="93">
        <f t="shared" si="0"/>
        <v>1</v>
      </c>
      <c r="P67" s="94">
        <f t="shared" si="1"/>
        <v>24998571</v>
      </c>
      <c r="Q67" s="94">
        <f t="shared" si="2"/>
        <v>24998571</v>
      </c>
      <c r="R67" s="93">
        <f t="shared" si="3"/>
        <v>1</v>
      </c>
    </row>
    <row r="68" spans="1:18" s="103" customFormat="1" x14ac:dyDescent="0.2">
      <c r="A68" s="96" t="s">
        <v>436</v>
      </c>
      <c r="B68" s="110" t="s">
        <v>433</v>
      </c>
      <c r="C68" s="96" t="s">
        <v>186</v>
      </c>
      <c r="D68" s="96" t="s">
        <v>187</v>
      </c>
      <c r="E68" s="187">
        <v>14976471</v>
      </c>
      <c r="F68" s="187">
        <v>14976471</v>
      </c>
      <c r="G68" s="187">
        <v>14976471</v>
      </c>
      <c r="H68" s="187">
        <v>0</v>
      </c>
      <c r="I68" s="187">
        <v>3720069.71</v>
      </c>
      <c r="J68" s="187">
        <v>0</v>
      </c>
      <c r="K68" s="187">
        <v>4815674.54</v>
      </c>
      <c r="L68" s="187">
        <v>4634756.62</v>
      </c>
      <c r="M68" s="187">
        <v>6440726.75</v>
      </c>
      <c r="N68" s="187">
        <v>6440726.75</v>
      </c>
      <c r="O68" s="93">
        <f t="shared" si="0"/>
        <v>0.32154935164632575</v>
      </c>
      <c r="P68" s="94">
        <f t="shared" si="1"/>
        <v>14976471</v>
      </c>
      <c r="Q68" s="94">
        <f t="shared" si="2"/>
        <v>4815674.54</v>
      </c>
      <c r="R68" s="93">
        <f t="shared" si="3"/>
        <v>0.32154935164632575</v>
      </c>
    </row>
    <row r="69" spans="1:18" s="103" customFormat="1" x14ac:dyDescent="0.2">
      <c r="A69" s="96" t="s">
        <v>436</v>
      </c>
      <c r="B69" s="110" t="s">
        <v>433</v>
      </c>
      <c r="C69" s="96" t="s">
        <v>188</v>
      </c>
      <c r="D69" s="96" t="s">
        <v>189</v>
      </c>
      <c r="E69" s="187">
        <v>25380000</v>
      </c>
      <c r="F69" s="187">
        <v>15380000</v>
      </c>
      <c r="G69" s="187">
        <v>7980000</v>
      </c>
      <c r="H69" s="187">
        <v>7633202.2800000003</v>
      </c>
      <c r="I69" s="187">
        <v>0</v>
      </c>
      <c r="J69" s="187">
        <v>0</v>
      </c>
      <c r="K69" s="187">
        <v>0</v>
      </c>
      <c r="L69" s="187">
        <v>0</v>
      </c>
      <c r="M69" s="187">
        <v>7746797.7199999997</v>
      </c>
      <c r="N69" s="187">
        <v>346797.72</v>
      </c>
      <c r="O69" s="93">
        <f t="shared" si="0"/>
        <v>0</v>
      </c>
      <c r="P69" s="94">
        <f t="shared" si="1"/>
        <v>15380000</v>
      </c>
      <c r="Q69" s="94">
        <f t="shared" si="2"/>
        <v>0</v>
      </c>
      <c r="R69" s="93">
        <f t="shared" si="3"/>
        <v>0</v>
      </c>
    </row>
    <row r="70" spans="1:18" s="103" customFormat="1" x14ac:dyDescent="0.2">
      <c r="A70" s="96" t="s">
        <v>436</v>
      </c>
      <c r="B70" s="110" t="s">
        <v>433</v>
      </c>
      <c r="C70" s="96" t="s">
        <v>190</v>
      </c>
      <c r="D70" s="96" t="s">
        <v>191</v>
      </c>
      <c r="E70" s="187">
        <v>8000000</v>
      </c>
      <c r="F70" s="187">
        <v>8000000</v>
      </c>
      <c r="G70" s="187">
        <v>8000000</v>
      </c>
      <c r="H70" s="187">
        <v>0</v>
      </c>
      <c r="I70" s="187">
        <v>152000</v>
      </c>
      <c r="J70" s="187">
        <v>0</v>
      </c>
      <c r="K70" s="187">
        <v>596000</v>
      </c>
      <c r="L70" s="187">
        <v>444000</v>
      </c>
      <c r="M70" s="187">
        <v>7252000</v>
      </c>
      <c r="N70" s="187">
        <v>7252000</v>
      </c>
      <c r="O70" s="93">
        <f t="shared" si="0"/>
        <v>7.4499999999999997E-2</v>
      </c>
      <c r="P70" s="94">
        <f t="shared" si="1"/>
        <v>8000000</v>
      </c>
      <c r="Q70" s="94">
        <f t="shared" si="2"/>
        <v>596000</v>
      </c>
      <c r="R70" s="93">
        <f t="shared" si="3"/>
        <v>7.4499999999999997E-2</v>
      </c>
    </row>
    <row r="71" spans="1:18" s="103" customFormat="1" x14ac:dyDescent="0.2">
      <c r="A71" s="96" t="s">
        <v>436</v>
      </c>
      <c r="B71" s="110" t="s">
        <v>433</v>
      </c>
      <c r="C71" s="96" t="s">
        <v>192</v>
      </c>
      <c r="D71" s="96" t="s">
        <v>193</v>
      </c>
      <c r="E71" s="187">
        <v>26285951</v>
      </c>
      <c r="F71" s="187">
        <v>65385951</v>
      </c>
      <c r="G71" s="187">
        <v>65385951</v>
      </c>
      <c r="H71" s="187">
        <v>0</v>
      </c>
      <c r="I71" s="187">
        <v>3145841.42</v>
      </c>
      <c r="J71" s="187">
        <v>0</v>
      </c>
      <c r="K71" s="187">
        <v>59203497.079999998</v>
      </c>
      <c r="L71" s="187">
        <v>57051551.479999997</v>
      </c>
      <c r="M71" s="187">
        <v>3036612.5</v>
      </c>
      <c r="N71" s="187">
        <v>3036612.5</v>
      </c>
      <c r="O71" s="93">
        <f t="shared" si="0"/>
        <v>0.90544675384472117</v>
      </c>
      <c r="P71" s="94">
        <f t="shared" si="1"/>
        <v>65385951</v>
      </c>
      <c r="Q71" s="94">
        <f t="shared" si="2"/>
        <v>59203497.079999998</v>
      </c>
      <c r="R71" s="93">
        <f t="shared" si="3"/>
        <v>0.90544675384472117</v>
      </c>
    </row>
    <row r="72" spans="1:18" s="103" customFormat="1" x14ac:dyDescent="0.2">
      <c r="A72" s="96" t="s">
        <v>436</v>
      </c>
      <c r="B72" s="110" t="s">
        <v>433</v>
      </c>
      <c r="C72" s="96" t="s">
        <v>194</v>
      </c>
      <c r="D72" s="96" t="s">
        <v>195</v>
      </c>
      <c r="E72" s="187">
        <v>1000000</v>
      </c>
      <c r="F72" s="187">
        <v>1000000</v>
      </c>
      <c r="G72" s="187">
        <v>1000000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1000000</v>
      </c>
      <c r="N72" s="187">
        <v>1000000</v>
      </c>
      <c r="O72" s="93">
        <f t="shared" ref="O72:O135" si="4">+K72/F72</f>
        <v>0</v>
      </c>
      <c r="P72" s="94">
        <f t="shared" si="1"/>
        <v>1000000</v>
      </c>
      <c r="Q72" s="94">
        <f t="shared" si="2"/>
        <v>0</v>
      </c>
      <c r="R72" s="93">
        <f t="shared" si="3"/>
        <v>0</v>
      </c>
    </row>
    <row r="73" spans="1:18" s="103" customFormat="1" x14ac:dyDescent="0.2">
      <c r="A73" s="96" t="s">
        <v>436</v>
      </c>
      <c r="B73" s="110" t="s">
        <v>433</v>
      </c>
      <c r="C73" s="96" t="s">
        <v>196</v>
      </c>
      <c r="D73" s="96" t="s">
        <v>197</v>
      </c>
      <c r="E73" s="187">
        <v>60000</v>
      </c>
      <c r="F73" s="187">
        <v>460000</v>
      </c>
      <c r="G73" s="187">
        <v>460000</v>
      </c>
      <c r="H73" s="187">
        <v>0</v>
      </c>
      <c r="I73" s="187">
        <v>932</v>
      </c>
      <c r="J73" s="187">
        <v>0</v>
      </c>
      <c r="K73" s="187">
        <v>424068</v>
      </c>
      <c r="L73" s="187">
        <v>424068</v>
      </c>
      <c r="M73" s="187">
        <v>35000</v>
      </c>
      <c r="N73" s="187">
        <v>35000</v>
      </c>
      <c r="O73" s="93">
        <f t="shared" si="4"/>
        <v>0.92188695652173913</v>
      </c>
      <c r="P73" s="94">
        <f t="shared" si="1"/>
        <v>460000</v>
      </c>
      <c r="Q73" s="94">
        <f t="shared" si="2"/>
        <v>424068</v>
      </c>
      <c r="R73" s="93">
        <f t="shared" si="3"/>
        <v>0.92188695652173913</v>
      </c>
    </row>
    <row r="74" spans="1:18" s="103" customFormat="1" x14ac:dyDescent="0.2">
      <c r="A74" s="96" t="s">
        <v>436</v>
      </c>
      <c r="B74" s="110" t="s">
        <v>433</v>
      </c>
      <c r="C74" s="96" t="s">
        <v>200</v>
      </c>
      <c r="D74" s="96" t="s">
        <v>201</v>
      </c>
      <c r="E74" s="187">
        <v>60000</v>
      </c>
      <c r="F74" s="187">
        <v>460000</v>
      </c>
      <c r="G74" s="187">
        <v>460000</v>
      </c>
      <c r="H74" s="187">
        <v>0</v>
      </c>
      <c r="I74" s="187">
        <v>932</v>
      </c>
      <c r="J74" s="187">
        <v>0</v>
      </c>
      <c r="K74" s="187">
        <v>424068</v>
      </c>
      <c r="L74" s="187">
        <v>424068</v>
      </c>
      <c r="M74" s="187">
        <v>35000</v>
      </c>
      <c r="N74" s="187">
        <v>35000</v>
      </c>
      <c r="O74" s="93">
        <f t="shared" si="4"/>
        <v>0.92188695652173913</v>
      </c>
      <c r="P74" s="94">
        <f t="shared" si="1"/>
        <v>460000</v>
      </c>
      <c r="Q74" s="94">
        <f t="shared" si="2"/>
        <v>424068</v>
      </c>
      <c r="R74" s="93">
        <f t="shared" si="3"/>
        <v>0.92188695652173913</v>
      </c>
    </row>
    <row r="75" spans="1:18" s="103" customFormat="1" x14ac:dyDescent="0.2">
      <c r="A75" s="96" t="s">
        <v>436</v>
      </c>
      <c r="B75" s="110" t="s">
        <v>433</v>
      </c>
      <c r="C75" s="96" t="s">
        <v>202</v>
      </c>
      <c r="D75" s="96" t="s">
        <v>203</v>
      </c>
      <c r="E75" s="187">
        <v>1900000</v>
      </c>
      <c r="F75" s="187">
        <v>1750000</v>
      </c>
      <c r="G75" s="187">
        <v>1750000</v>
      </c>
      <c r="H75" s="187">
        <v>0</v>
      </c>
      <c r="I75" s="187">
        <v>0</v>
      </c>
      <c r="J75" s="187">
        <v>0</v>
      </c>
      <c r="K75" s="187">
        <v>450000</v>
      </c>
      <c r="L75" s="187">
        <v>450000</v>
      </c>
      <c r="M75" s="187">
        <v>1300000</v>
      </c>
      <c r="N75" s="187">
        <v>1300000</v>
      </c>
      <c r="O75" s="93">
        <f t="shared" si="4"/>
        <v>0.25714285714285712</v>
      </c>
      <c r="P75" s="94">
        <f t="shared" si="1"/>
        <v>1750000</v>
      </c>
      <c r="Q75" s="94">
        <f t="shared" si="2"/>
        <v>450000</v>
      </c>
      <c r="R75" s="93">
        <f t="shared" si="3"/>
        <v>0.25714285714285712</v>
      </c>
    </row>
    <row r="76" spans="1:18" s="103" customFormat="1" x14ac:dyDescent="0.2">
      <c r="A76" s="96" t="s">
        <v>436</v>
      </c>
      <c r="B76" s="110" t="s">
        <v>433</v>
      </c>
      <c r="C76" s="96" t="s">
        <v>204</v>
      </c>
      <c r="D76" s="96" t="s">
        <v>205</v>
      </c>
      <c r="E76" s="187">
        <v>1000000</v>
      </c>
      <c r="F76" s="187">
        <v>600000</v>
      </c>
      <c r="G76" s="187">
        <v>600000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600000</v>
      </c>
      <c r="N76" s="187">
        <v>600000</v>
      </c>
      <c r="O76" s="93">
        <f t="shared" si="4"/>
        <v>0</v>
      </c>
      <c r="P76" s="94">
        <f t="shared" si="1"/>
        <v>600000</v>
      </c>
      <c r="Q76" s="94">
        <f t="shared" si="2"/>
        <v>0</v>
      </c>
      <c r="R76" s="93">
        <f t="shared" si="3"/>
        <v>0</v>
      </c>
    </row>
    <row r="77" spans="1:18" s="103" customFormat="1" x14ac:dyDescent="0.2">
      <c r="A77" s="96" t="s">
        <v>436</v>
      </c>
      <c r="B77" s="110" t="s">
        <v>433</v>
      </c>
      <c r="C77" s="96" t="s">
        <v>206</v>
      </c>
      <c r="D77" s="96" t="s">
        <v>207</v>
      </c>
      <c r="E77" s="187">
        <v>600000</v>
      </c>
      <c r="F77" s="187">
        <v>850000</v>
      </c>
      <c r="G77" s="187">
        <v>850000</v>
      </c>
      <c r="H77" s="187">
        <v>0</v>
      </c>
      <c r="I77" s="187">
        <v>0</v>
      </c>
      <c r="J77" s="187">
        <v>0</v>
      </c>
      <c r="K77" s="187">
        <v>450000</v>
      </c>
      <c r="L77" s="187">
        <v>450000</v>
      </c>
      <c r="M77" s="187">
        <v>400000</v>
      </c>
      <c r="N77" s="187">
        <v>400000</v>
      </c>
      <c r="O77" s="93">
        <f t="shared" si="4"/>
        <v>0.52941176470588236</v>
      </c>
      <c r="P77" s="94">
        <f t="shared" si="1"/>
        <v>850000</v>
      </c>
      <c r="Q77" s="94">
        <f t="shared" si="2"/>
        <v>450000</v>
      </c>
      <c r="R77" s="93">
        <f t="shared" si="3"/>
        <v>0.52941176470588236</v>
      </c>
    </row>
    <row r="78" spans="1:18" s="103" customFormat="1" x14ac:dyDescent="0.2">
      <c r="A78" s="96" t="s">
        <v>436</v>
      </c>
      <c r="B78" s="110" t="s">
        <v>433</v>
      </c>
      <c r="C78" s="96" t="s">
        <v>208</v>
      </c>
      <c r="D78" s="96" t="s">
        <v>209</v>
      </c>
      <c r="E78" s="187">
        <v>300000</v>
      </c>
      <c r="F78" s="187">
        <v>300000</v>
      </c>
      <c r="G78" s="187">
        <v>300000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300000</v>
      </c>
      <c r="N78" s="187">
        <v>300000</v>
      </c>
      <c r="O78" s="93">
        <f t="shared" si="4"/>
        <v>0</v>
      </c>
      <c r="P78" s="94">
        <f t="shared" si="1"/>
        <v>300000</v>
      </c>
      <c r="Q78" s="94">
        <f t="shared" si="2"/>
        <v>0</v>
      </c>
      <c r="R78" s="93">
        <f t="shared" si="3"/>
        <v>0</v>
      </c>
    </row>
    <row r="79" spans="1:18" s="104" customFormat="1" x14ac:dyDescent="0.2">
      <c r="A79" s="92" t="s">
        <v>436</v>
      </c>
      <c r="B79" s="106" t="s">
        <v>433</v>
      </c>
      <c r="C79" s="92" t="s">
        <v>210</v>
      </c>
      <c r="D79" s="92" t="s">
        <v>211</v>
      </c>
      <c r="E79" s="186">
        <v>98222170</v>
      </c>
      <c r="F79" s="186">
        <v>82222170</v>
      </c>
      <c r="G79" s="186">
        <v>82222170</v>
      </c>
      <c r="H79" s="186">
        <v>390062.5</v>
      </c>
      <c r="I79" s="186">
        <v>14728409.08</v>
      </c>
      <c r="J79" s="186">
        <v>1548910.98</v>
      </c>
      <c r="K79" s="186">
        <v>39297260.289999999</v>
      </c>
      <c r="L79" s="186">
        <v>34820582.590000004</v>
      </c>
      <c r="M79" s="186">
        <v>26257527.149999999</v>
      </c>
      <c r="N79" s="186">
        <v>26257527.149999999</v>
      </c>
      <c r="O79" s="97">
        <f t="shared" si="4"/>
        <v>0.47793995573213405</v>
      </c>
      <c r="P79" s="28">
        <f t="shared" si="1"/>
        <v>82222170</v>
      </c>
      <c r="Q79" s="28">
        <f t="shared" si="2"/>
        <v>39297260.289999999</v>
      </c>
      <c r="R79" s="97">
        <f t="shared" si="3"/>
        <v>0.47793995573213405</v>
      </c>
    </row>
    <row r="80" spans="1:18" s="103" customFormat="1" x14ac:dyDescent="0.2">
      <c r="A80" s="96" t="s">
        <v>436</v>
      </c>
      <c r="B80" s="110" t="s">
        <v>433</v>
      </c>
      <c r="C80" s="96" t="s">
        <v>212</v>
      </c>
      <c r="D80" s="96" t="s">
        <v>213</v>
      </c>
      <c r="E80" s="187">
        <v>37845586</v>
      </c>
      <c r="F80" s="187">
        <v>36345586</v>
      </c>
      <c r="G80" s="187">
        <v>36345586</v>
      </c>
      <c r="H80" s="187">
        <v>14500</v>
      </c>
      <c r="I80" s="187">
        <v>8252420.8600000003</v>
      </c>
      <c r="J80" s="187">
        <v>0</v>
      </c>
      <c r="K80" s="187">
        <v>22239840.77</v>
      </c>
      <c r="L80" s="187">
        <v>21963908.77</v>
      </c>
      <c r="M80" s="187">
        <v>5838824.3700000001</v>
      </c>
      <c r="N80" s="187">
        <v>5838824.3700000001</v>
      </c>
      <c r="O80" s="93">
        <f t="shared" si="4"/>
        <v>0.61189935883823687</v>
      </c>
      <c r="P80" s="94">
        <f t="shared" si="1"/>
        <v>36345586</v>
      </c>
      <c r="Q80" s="94">
        <f t="shared" si="2"/>
        <v>22239840.77</v>
      </c>
      <c r="R80" s="93">
        <f t="shared" si="3"/>
        <v>0.61189935883823687</v>
      </c>
    </row>
    <row r="81" spans="1:18" s="103" customFormat="1" x14ac:dyDescent="0.2">
      <c r="A81" s="96" t="s">
        <v>436</v>
      </c>
      <c r="B81" s="110" t="s">
        <v>433</v>
      </c>
      <c r="C81" s="96" t="s">
        <v>214</v>
      </c>
      <c r="D81" s="96" t="s">
        <v>215</v>
      </c>
      <c r="E81" s="187">
        <v>18970030</v>
      </c>
      <c r="F81" s="187">
        <v>18970030</v>
      </c>
      <c r="G81" s="187">
        <v>18970030</v>
      </c>
      <c r="H81" s="187">
        <v>0</v>
      </c>
      <c r="I81" s="187">
        <v>7127577.8700000001</v>
      </c>
      <c r="J81" s="187">
        <v>0</v>
      </c>
      <c r="K81" s="187">
        <v>11842452.130000001</v>
      </c>
      <c r="L81" s="187">
        <v>11842452.130000001</v>
      </c>
      <c r="M81" s="187">
        <v>0</v>
      </c>
      <c r="N81" s="187">
        <v>0</v>
      </c>
      <c r="O81" s="93">
        <f t="shared" si="4"/>
        <v>0.62427166061413719</v>
      </c>
      <c r="P81" s="94">
        <f t="shared" si="1"/>
        <v>18970030</v>
      </c>
      <c r="Q81" s="94">
        <f t="shared" si="2"/>
        <v>11842452.130000001</v>
      </c>
      <c r="R81" s="93">
        <f t="shared" si="3"/>
        <v>0.62427166061413719</v>
      </c>
    </row>
    <row r="82" spans="1:18" s="103" customFormat="1" x14ac:dyDescent="0.2">
      <c r="A82" s="96" t="s">
        <v>436</v>
      </c>
      <c r="B82" s="110" t="s">
        <v>433</v>
      </c>
      <c r="C82" s="96" t="s">
        <v>216</v>
      </c>
      <c r="D82" s="96" t="s">
        <v>217</v>
      </c>
      <c r="E82" s="187">
        <v>800000</v>
      </c>
      <c r="F82" s="187">
        <v>800000</v>
      </c>
      <c r="G82" s="187">
        <v>800000</v>
      </c>
      <c r="H82" s="187">
        <v>14500</v>
      </c>
      <c r="I82" s="187">
        <v>181480</v>
      </c>
      <c r="J82" s="187">
        <v>0</v>
      </c>
      <c r="K82" s="187">
        <v>380481</v>
      </c>
      <c r="L82" s="187">
        <v>104549</v>
      </c>
      <c r="M82" s="187">
        <v>223539</v>
      </c>
      <c r="N82" s="187">
        <v>223539</v>
      </c>
      <c r="O82" s="93">
        <f t="shared" si="4"/>
        <v>0.47560124999999998</v>
      </c>
      <c r="P82" s="94">
        <f t="shared" si="1"/>
        <v>800000</v>
      </c>
      <c r="Q82" s="94">
        <f t="shared" si="2"/>
        <v>380481</v>
      </c>
      <c r="R82" s="93">
        <f t="shared" si="3"/>
        <v>0.47560124999999998</v>
      </c>
    </row>
    <row r="83" spans="1:18" s="103" customFormat="1" x14ac:dyDescent="0.2">
      <c r="A83" s="96" t="s">
        <v>436</v>
      </c>
      <c r="B83" s="110" t="s">
        <v>433</v>
      </c>
      <c r="C83" s="96" t="s">
        <v>218</v>
      </c>
      <c r="D83" s="96" t="s">
        <v>219</v>
      </c>
      <c r="E83" s="187">
        <v>17575556</v>
      </c>
      <c r="F83" s="187">
        <v>16075556</v>
      </c>
      <c r="G83" s="187">
        <v>16075556</v>
      </c>
      <c r="H83" s="187">
        <v>0</v>
      </c>
      <c r="I83" s="187">
        <v>898759.99</v>
      </c>
      <c r="J83" s="187">
        <v>0</v>
      </c>
      <c r="K83" s="187">
        <v>10011510.640000001</v>
      </c>
      <c r="L83" s="187">
        <v>10011510.640000001</v>
      </c>
      <c r="M83" s="187">
        <v>5165285.37</v>
      </c>
      <c r="N83" s="187">
        <v>5165285.37</v>
      </c>
      <c r="O83" s="93">
        <f t="shared" si="4"/>
        <v>0.62277849923200168</v>
      </c>
      <c r="P83" s="94">
        <f t="shared" si="1"/>
        <v>16075556</v>
      </c>
      <c r="Q83" s="94">
        <f t="shared" si="2"/>
        <v>10011510.640000001</v>
      </c>
      <c r="R83" s="93">
        <f t="shared" si="3"/>
        <v>0.62277849923200168</v>
      </c>
    </row>
    <row r="84" spans="1:18" s="103" customFormat="1" x14ac:dyDescent="0.2">
      <c r="A84" s="96" t="s">
        <v>436</v>
      </c>
      <c r="B84" s="110" t="s">
        <v>433</v>
      </c>
      <c r="C84" s="96" t="s">
        <v>220</v>
      </c>
      <c r="D84" s="96" t="s">
        <v>221</v>
      </c>
      <c r="E84" s="187">
        <v>500000</v>
      </c>
      <c r="F84" s="187">
        <v>500000</v>
      </c>
      <c r="G84" s="187">
        <v>500000</v>
      </c>
      <c r="H84" s="187">
        <v>0</v>
      </c>
      <c r="I84" s="187">
        <v>44603</v>
      </c>
      <c r="J84" s="187">
        <v>0</v>
      </c>
      <c r="K84" s="187">
        <v>5397</v>
      </c>
      <c r="L84" s="187">
        <v>5397</v>
      </c>
      <c r="M84" s="187">
        <v>450000</v>
      </c>
      <c r="N84" s="187">
        <v>450000</v>
      </c>
      <c r="O84" s="93">
        <f t="shared" si="4"/>
        <v>1.0794E-2</v>
      </c>
      <c r="P84" s="94">
        <f t="shared" si="1"/>
        <v>500000</v>
      </c>
      <c r="Q84" s="94">
        <f t="shared" si="2"/>
        <v>5397</v>
      </c>
      <c r="R84" s="93">
        <f t="shared" si="3"/>
        <v>1.0794E-2</v>
      </c>
    </row>
    <row r="85" spans="1:18" s="103" customFormat="1" x14ac:dyDescent="0.2">
      <c r="A85" s="96" t="s">
        <v>436</v>
      </c>
      <c r="B85" s="110" t="s">
        <v>433</v>
      </c>
      <c r="C85" s="96" t="s">
        <v>222</v>
      </c>
      <c r="D85" s="96" t="s">
        <v>223</v>
      </c>
      <c r="E85" s="187">
        <v>1025000</v>
      </c>
      <c r="F85" s="187">
        <v>1025000</v>
      </c>
      <c r="G85" s="187">
        <v>1025000</v>
      </c>
      <c r="H85" s="187">
        <v>0</v>
      </c>
      <c r="I85" s="187">
        <v>3760</v>
      </c>
      <c r="J85" s="187">
        <v>0</v>
      </c>
      <c r="K85" s="187">
        <v>46240</v>
      </c>
      <c r="L85" s="187">
        <v>46240</v>
      </c>
      <c r="M85" s="187">
        <v>975000</v>
      </c>
      <c r="N85" s="187">
        <v>975000</v>
      </c>
      <c r="O85" s="93">
        <f t="shared" si="4"/>
        <v>4.5112195121951221E-2</v>
      </c>
      <c r="P85" s="94">
        <f t="shared" si="1"/>
        <v>1025000</v>
      </c>
      <c r="Q85" s="94">
        <f t="shared" si="2"/>
        <v>46240</v>
      </c>
      <c r="R85" s="93">
        <f t="shared" si="3"/>
        <v>4.5112195121951221E-2</v>
      </c>
    </row>
    <row r="86" spans="1:18" s="103" customFormat="1" x14ac:dyDescent="0.2">
      <c r="A86" s="96" t="s">
        <v>436</v>
      </c>
      <c r="B86" s="110" t="s">
        <v>433</v>
      </c>
      <c r="C86" s="96" t="s">
        <v>224</v>
      </c>
      <c r="D86" s="96" t="s">
        <v>225</v>
      </c>
      <c r="E86" s="187">
        <v>350000</v>
      </c>
      <c r="F86" s="187">
        <v>350000</v>
      </c>
      <c r="G86" s="187">
        <v>350000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350000</v>
      </c>
      <c r="N86" s="187">
        <v>350000</v>
      </c>
      <c r="O86" s="93">
        <f t="shared" si="4"/>
        <v>0</v>
      </c>
      <c r="P86" s="94">
        <f t="shared" si="1"/>
        <v>350000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436</v>
      </c>
      <c r="B87" s="110" t="s">
        <v>433</v>
      </c>
      <c r="C87" s="96" t="s">
        <v>226</v>
      </c>
      <c r="D87" s="96" t="s">
        <v>227</v>
      </c>
      <c r="E87" s="187">
        <v>675000</v>
      </c>
      <c r="F87" s="187">
        <v>675000</v>
      </c>
      <c r="G87" s="187">
        <v>675000</v>
      </c>
      <c r="H87" s="187">
        <v>0</v>
      </c>
      <c r="I87" s="187">
        <v>3760</v>
      </c>
      <c r="J87" s="187">
        <v>0</v>
      </c>
      <c r="K87" s="187">
        <v>46240</v>
      </c>
      <c r="L87" s="187">
        <v>46240</v>
      </c>
      <c r="M87" s="187">
        <v>625000</v>
      </c>
      <c r="N87" s="187">
        <v>625000</v>
      </c>
      <c r="O87" s="93">
        <f t="shared" si="4"/>
        <v>6.8503703703703706E-2</v>
      </c>
      <c r="P87" s="94">
        <f t="shared" si="1"/>
        <v>675000</v>
      </c>
      <c r="Q87" s="94">
        <f t="shared" si="2"/>
        <v>46240</v>
      </c>
      <c r="R87" s="93">
        <f t="shared" si="3"/>
        <v>6.8503703703703706E-2</v>
      </c>
    </row>
    <row r="88" spans="1:18" s="103" customFormat="1" x14ac:dyDescent="0.2">
      <c r="A88" s="96" t="s">
        <v>436</v>
      </c>
      <c r="B88" s="110" t="s">
        <v>433</v>
      </c>
      <c r="C88" s="96" t="s">
        <v>228</v>
      </c>
      <c r="D88" s="96" t="s">
        <v>229</v>
      </c>
      <c r="E88" s="187">
        <v>17018422</v>
      </c>
      <c r="F88" s="187">
        <v>11518422</v>
      </c>
      <c r="G88" s="187">
        <v>11518422</v>
      </c>
      <c r="H88" s="187">
        <v>218812.5</v>
      </c>
      <c r="I88" s="187">
        <v>1509325.14</v>
      </c>
      <c r="J88" s="187">
        <v>840000</v>
      </c>
      <c r="K88" s="187">
        <v>3960092.86</v>
      </c>
      <c r="L88" s="187">
        <v>2320592.86</v>
      </c>
      <c r="M88" s="187">
        <v>4990191.5</v>
      </c>
      <c r="N88" s="187">
        <v>4990191.5</v>
      </c>
      <c r="O88" s="93">
        <f t="shared" si="4"/>
        <v>0.3438051549075038</v>
      </c>
      <c r="P88" s="94">
        <f t="shared" si="1"/>
        <v>11518422</v>
      </c>
      <c r="Q88" s="94">
        <f t="shared" si="2"/>
        <v>3960092.86</v>
      </c>
      <c r="R88" s="93">
        <f t="shared" si="3"/>
        <v>0.3438051549075038</v>
      </c>
    </row>
    <row r="89" spans="1:18" s="103" customFormat="1" x14ac:dyDescent="0.2">
      <c r="A89" s="96" t="s">
        <v>436</v>
      </c>
      <c r="B89" s="110" t="s">
        <v>433</v>
      </c>
      <c r="C89" s="96" t="s">
        <v>230</v>
      </c>
      <c r="D89" s="96" t="s">
        <v>231</v>
      </c>
      <c r="E89" s="187">
        <v>2500000</v>
      </c>
      <c r="F89" s="187">
        <v>2000000</v>
      </c>
      <c r="G89" s="187">
        <v>2000000</v>
      </c>
      <c r="H89" s="187">
        <v>0</v>
      </c>
      <c r="I89" s="187">
        <v>78161</v>
      </c>
      <c r="J89" s="187">
        <v>0</v>
      </c>
      <c r="K89" s="187">
        <v>654439</v>
      </c>
      <c r="L89" s="187">
        <v>654439</v>
      </c>
      <c r="M89" s="187">
        <v>1267400</v>
      </c>
      <c r="N89" s="187">
        <v>1267400</v>
      </c>
      <c r="O89" s="93">
        <f t="shared" si="4"/>
        <v>0.3272195</v>
      </c>
      <c r="P89" s="94">
        <f t="shared" si="1"/>
        <v>2000000</v>
      </c>
      <c r="Q89" s="94">
        <f t="shared" si="2"/>
        <v>654439</v>
      </c>
      <c r="R89" s="93">
        <f t="shared" si="3"/>
        <v>0.3272195</v>
      </c>
    </row>
    <row r="90" spans="1:18" s="103" customFormat="1" x14ac:dyDescent="0.2">
      <c r="A90" s="96" t="s">
        <v>436</v>
      </c>
      <c r="B90" s="110" t="s">
        <v>433</v>
      </c>
      <c r="C90" s="96" t="s">
        <v>232</v>
      </c>
      <c r="D90" s="96" t="s">
        <v>233</v>
      </c>
      <c r="E90" s="187">
        <v>200000</v>
      </c>
      <c r="F90" s="187">
        <v>200000</v>
      </c>
      <c r="G90" s="187">
        <v>200000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200000</v>
      </c>
      <c r="N90" s="187">
        <v>200000</v>
      </c>
      <c r="O90" s="93">
        <f t="shared" si="4"/>
        <v>0</v>
      </c>
      <c r="P90" s="94">
        <f t="shared" si="1"/>
        <v>200000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436</v>
      </c>
      <c r="B91" s="110" t="s">
        <v>433</v>
      </c>
      <c r="C91" s="96" t="s">
        <v>234</v>
      </c>
      <c r="D91" s="96" t="s">
        <v>235</v>
      </c>
      <c r="E91" s="187">
        <v>5650000</v>
      </c>
      <c r="F91" s="187">
        <v>650000</v>
      </c>
      <c r="G91" s="187">
        <v>650000</v>
      </c>
      <c r="H91" s="187">
        <v>0</v>
      </c>
      <c r="I91" s="187">
        <v>46660</v>
      </c>
      <c r="J91" s="187">
        <v>0</v>
      </c>
      <c r="K91" s="187">
        <v>3340</v>
      </c>
      <c r="L91" s="187">
        <v>3340</v>
      </c>
      <c r="M91" s="187">
        <v>600000</v>
      </c>
      <c r="N91" s="187">
        <v>600000</v>
      </c>
      <c r="O91" s="93">
        <f t="shared" si="4"/>
        <v>5.1384615384615388E-3</v>
      </c>
      <c r="P91" s="94">
        <f t="shared" si="1"/>
        <v>650000</v>
      </c>
      <c r="Q91" s="94">
        <f t="shared" si="2"/>
        <v>3340</v>
      </c>
      <c r="R91" s="93">
        <f t="shared" si="3"/>
        <v>5.1384615384615388E-3</v>
      </c>
    </row>
    <row r="92" spans="1:18" s="103" customFormat="1" x14ac:dyDescent="0.2">
      <c r="A92" s="96" t="s">
        <v>436</v>
      </c>
      <c r="B92" s="110" t="s">
        <v>433</v>
      </c>
      <c r="C92" s="96" t="s">
        <v>236</v>
      </c>
      <c r="D92" s="96" t="s">
        <v>237</v>
      </c>
      <c r="E92" s="187">
        <v>3368422</v>
      </c>
      <c r="F92" s="187">
        <v>3368422</v>
      </c>
      <c r="G92" s="187">
        <v>3368422</v>
      </c>
      <c r="H92" s="187">
        <v>218812.5</v>
      </c>
      <c r="I92" s="187">
        <v>1001752.98</v>
      </c>
      <c r="J92" s="187">
        <v>0</v>
      </c>
      <c r="K92" s="187">
        <v>1571065</v>
      </c>
      <c r="L92" s="187">
        <v>96565</v>
      </c>
      <c r="M92" s="187">
        <v>576791.52</v>
      </c>
      <c r="N92" s="187">
        <v>576791.52</v>
      </c>
      <c r="O92" s="93">
        <f t="shared" si="4"/>
        <v>0.46640979069724636</v>
      </c>
      <c r="P92" s="94">
        <f t="shared" si="1"/>
        <v>3368422</v>
      </c>
      <c r="Q92" s="94">
        <f t="shared" si="2"/>
        <v>1571065</v>
      </c>
      <c r="R92" s="93">
        <f t="shared" si="3"/>
        <v>0.46640979069724636</v>
      </c>
    </row>
    <row r="93" spans="1:18" s="103" customFormat="1" x14ac:dyDescent="0.2">
      <c r="A93" s="96" t="s">
        <v>436</v>
      </c>
      <c r="B93" s="110" t="s">
        <v>433</v>
      </c>
      <c r="C93" s="96" t="s">
        <v>238</v>
      </c>
      <c r="D93" s="96" t="s">
        <v>239</v>
      </c>
      <c r="E93" s="187">
        <v>3000000</v>
      </c>
      <c r="F93" s="187">
        <v>3000000</v>
      </c>
      <c r="G93" s="187">
        <v>3000000</v>
      </c>
      <c r="H93" s="187">
        <v>0</v>
      </c>
      <c r="I93" s="187">
        <v>368392</v>
      </c>
      <c r="J93" s="187">
        <v>0</v>
      </c>
      <c r="K93" s="187">
        <v>446608</v>
      </c>
      <c r="L93" s="187">
        <v>281608</v>
      </c>
      <c r="M93" s="187">
        <v>2185000</v>
      </c>
      <c r="N93" s="187">
        <v>2185000</v>
      </c>
      <c r="O93" s="93">
        <f t="shared" si="4"/>
        <v>0.14886933333333333</v>
      </c>
      <c r="P93" s="94">
        <f t="shared" ref="P93:P112" si="5">+F93</f>
        <v>3000000</v>
      </c>
      <c r="Q93" s="94">
        <f t="shared" ref="Q93:Q112" si="6">+K93</f>
        <v>446608</v>
      </c>
      <c r="R93" s="93">
        <f t="shared" ref="R93:R112" si="7">+Q93/P93</f>
        <v>0.14886933333333333</v>
      </c>
    </row>
    <row r="94" spans="1:18" s="103" customFormat="1" x14ac:dyDescent="0.2">
      <c r="A94" s="96" t="s">
        <v>436</v>
      </c>
      <c r="B94" s="110" t="s">
        <v>433</v>
      </c>
      <c r="C94" s="96" t="s">
        <v>240</v>
      </c>
      <c r="D94" s="96" t="s">
        <v>241</v>
      </c>
      <c r="E94" s="187">
        <v>2300000</v>
      </c>
      <c r="F94" s="187">
        <v>2300000</v>
      </c>
      <c r="G94" s="187">
        <v>2300000</v>
      </c>
      <c r="H94" s="187">
        <v>0</v>
      </c>
      <c r="I94" s="187">
        <v>14359.16</v>
      </c>
      <c r="J94" s="187">
        <v>840000</v>
      </c>
      <c r="K94" s="187">
        <v>1284640.8600000001</v>
      </c>
      <c r="L94" s="187">
        <v>1284640.8600000001</v>
      </c>
      <c r="M94" s="187">
        <v>160999.98000000001</v>
      </c>
      <c r="N94" s="187">
        <v>160999.98000000001</v>
      </c>
      <c r="O94" s="93">
        <f t="shared" si="4"/>
        <v>0.55853950434782618</v>
      </c>
      <c r="P94" s="94">
        <f t="shared" si="5"/>
        <v>2300000</v>
      </c>
      <c r="Q94" s="94">
        <f t="shared" si="6"/>
        <v>1284640.8600000001</v>
      </c>
      <c r="R94" s="93">
        <f t="shared" si="7"/>
        <v>0.55853950434782618</v>
      </c>
    </row>
    <row r="95" spans="1:18" s="103" customFormat="1" x14ac:dyDescent="0.2">
      <c r="A95" s="96" t="s">
        <v>436</v>
      </c>
      <c r="B95" s="110" t="s">
        <v>433</v>
      </c>
      <c r="C95" s="96" t="s">
        <v>242</v>
      </c>
      <c r="D95" s="96" t="s">
        <v>243</v>
      </c>
      <c r="E95" s="187">
        <v>18982500</v>
      </c>
      <c r="F95" s="187">
        <v>13982500</v>
      </c>
      <c r="G95" s="187">
        <v>13982500</v>
      </c>
      <c r="H95" s="187">
        <v>0</v>
      </c>
      <c r="I95" s="187">
        <v>953129.44</v>
      </c>
      <c r="J95" s="187">
        <v>529069.51</v>
      </c>
      <c r="K95" s="187">
        <v>4179109.17</v>
      </c>
      <c r="L95" s="187">
        <v>1753169.77</v>
      </c>
      <c r="M95" s="187">
        <v>8321191.8799999999</v>
      </c>
      <c r="N95" s="187">
        <v>8321191.8799999999</v>
      </c>
      <c r="O95" s="93">
        <f t="shared" si="4"/>
        <v>0.29888139960665117</v>
      </c>
      <c r="P95" s="94">
        <f t="shared" si="5"/>
        <v>13982500</v>
      </c>
      <c r="Q95" s="94">
        <f t="shared" si="6"/>
        <v>4179109.17</v>
      </c>
      <c r="R95" s="93">
        <f t="shared" si="7"/>
        <v>0.29888139960665117</v>
      </c>
    </row>
    <row r="96" spans="1:18" s="103" customFormat="1" x14ac:dyDescent="0.2">
      <c r="A96" s="96" t="s">
        <v>436</v>
      </c>
      <c r="B96" s="110" t="s">
        <v>433</v>
      </c>
      <c r="C96" s="96" t="s">
        <v>244</v>
      </c>
      <c r="D96" s="96" t="s">
        <v>245</v>
      </c>
      <c r="E96" s="187">
        <v>12000000</v>
      </c>
      <c r="F96" s="187">
        <v>7000000</v>
      </c>
      <c r="G96" s="187">
        <v>7000000</v>
      </c>
      <c r="H96" s="187">
        <v>0</v>
      </c>
      <c r="I96" s="187">
        <v>31355</v>
      </c>
      <c r="J96" s="187">
        <v>0</v>
      </c>
      <c r="K96" s="187">
        <v>18645</v>
      </c>
      <c r="L96" s="187">
        <v>18645</v>
      </c>
      <c r="M96" s="187">
        <v>6950000</v>
      </c>
      <c r="N96" s="187">
        <v>6950000</v>
      </c>
      <c r="O96" s="93">
        <f t="shared" si="4"/>
        <v>2.6635714285714288E-3</v>
      </c>
      <c r="P96" s="94">
        <f t="shared" si="5"/>
        <v>7000000</v>
      </c>
      <c r="Q96" s="94">
        <f t="shared" si="6"/>
        <v>18645</v>
      </c>
      <c r="R96" s="93">
        <f t="shared" si="7"/>
        <v>2.6635714285714288E-3</v>
      </c>
    </row>
    <row r="97" spans="1:18" s="103" customFormat="1" x14ac:dyDescent="0.2">
      <c r="A97" s="96" t="s">
        <v>436</v>
      </c>
      <c r="B97" s="110" t="s">
        <v>433</v>
      </c>
      <c r="C97" s="96" t="s">
        <v>246</v>
      </c>
      <c r="D97" s="96" t="s">
        <v>247</v>
      </c>
      <c r="E97" s="187">
        <v>6982500</v>
      </c>
      <c r="F97" s="187">
        <v>6982500</v>
      </c>
      <c r="G97" s="187">
        <v>6982500</v>
      </c>
      <c r="H97" s="187">
        <v>0</v>
      </c>
      <c r="I97" s="187">
        <v>921774.44</v>
      </c>
      <c r="J97" s="187">
        <v>529069.51</v>
      </c>
      <c r="K97" s="187">
        <v>4160464.17</v>
      </c>
      <c r="L97" s="187">
        <v>1734524.77</v>
      </c>
      <c r="M97" s="187">
        <v>1371191.88</v>
      </c>
      <c r="N97" s="187">
        <v>1371191.88</v>
      </c>
      <c r="O97" s="93">
        <f t="shared" si="4"/>
        <v>0.59584162835660581</v>
      </c>
      <c r="P97" s="94">
        <f t="shared" si="5"/>
        <v>6982500</v>
      </c>
      <c r="Q97" s="94">
        <f t="shared" si="6"/>
        <v>4160464.17</v>
      </c>
      <c r="R97" s="93">
        <f t="shared" si="7"/>
        <v>0.59584162835660581</v>
      </c>
    </row>
    <row r="98" spans="1:18" s="103" customFormat="1" x14ac:dyDescent="0.2">
      <c r="A98" s="96" t="s">
        <v>436</v>
      </c>
      <c r="B98" s="110" t="s">
        <v>433</v>
      </c>
      <c r="C98" s="96" t="s">
        <v>248</v>
      </c>
      <c r="D98" s="96" t="s">
        <v>413</v>
      </c>
      <c r="E98" s="187">
        <v>23350662</v>
      </c>
      <c r="F98" s="187">
        <v>19350662</v>
      </c>
      <c r="G98" s="187">
        <v>19350662</v>
      </c>
      <c r="H98" s="187">
        <v>156750</v>
      </c>
      <c r="I98" s="187">
        <v>4009773.64</v>
      </c>
      <c r="J98" s="187">
        <v>179841.47</v>
      </c>
      <c r="K98" s="187">
        <v>8871977.4900000002</v>
      </c>
      <c r="L98" s="187">
        <v>8736671.1899999995</v>
      </c>
      <c r="M98" s="187">
        <v>6132319.4000000004</v>
      </c>
      <c r="N98" s="187">
        <v>6132319.4000000004</v>
      </c>
      <c r="O98" s="93">
        <f t="shared" si="4"/>
        <v>0.45848444306453184</v>
      </c>
      <c r="P98" s="94">
        <f t="shared" si="5"/>
        <v>19350662</v>
      </c>
      <c r="Q98" s="94">
        <f t="shared" si="6"/>
        <v>8871977.4900000002</v>
      </c>
      <c r="R98" s="93">
        <f t="shared" si="7"/>
        <v>0.45848444306453184</v>
      </c>
    </row>
    <row r="99" spans="1:18" s="103" customFormat="1" x14ac:dyDescent="0.2">
      <c r="A99" s="96" t="s">
        <v>436</v>
      </c>
      <c r="B99" s="110" t="s">
        <v>433</v>
      </c>
      <c r="C99" s="96" t="s">
        <v>249</v>
      </c>
      <c r="D99" s="96" t="s">
        <v>250</v>
      </c>
      <c r="E99" s="187">
        <v>2335715</v>
      </c>
      <c r="F99" s="187">
        <v>2335715</v>
      </c>
      <c r="G99" s="187">
        <v>2335715</v>
      </c>
      <c r="H99" s="187">
        <v>0</v>
      </c>
      <c r="I99" s="187">
        <v>5144.9799999999996</v>
      </c>
      <c r="J99" s="187">
        <v>0</v>
      </c>
      <c r="K99" s="187">
        <v>1710917</v>
      </c>
      <c r="L99" s="187">
        <v>1710917</v>
      </c>
      <c r="M99" s="187">
        <v>619653.02</v>
      </c>
      <c r="N99" s="187">
        <v>619653.02</v>
      </c>
      <c r="O99" s="93">
        <f t="shared" si="4"/>
        <v>0.73250246712462774</v>
      </c>
      <c r="P99" s="94">
        <f t="shared" si="5"/>
        <v>2335715</v>
      </c>
      <c r="Q99" s="94">
        <f t="shared" si="6"/>
        <v>1710917</v>
      </c>
      <c r="R99" s="93">
        <f t="shared" si="7"/>
        <v>0.73250246712462774</v>
      </c>
    </row>
    <row r="100" spans="1:18" s="103" customFormat="1" x14ac:dyDescent="0.2">
      <c r="A100" s="96" t="s">
        <v>436</v>
      </c>
      <c r="B100" s="110" t="s">
        <v>433</v>
      </c>
      <c r="C100" s="96" t="s">
        <v>251</v>
      </c>
      <c r="D100" s="96" t="s">
        <v>252</v>
      </c>
      <c r="E100" s="187">
        <v>3000000</v>
      </c>
      <c r="F100" s="187">
        <v>3000000</v>
      </c>
      <c r="G100" s="187">
        <v>3000000</v>
      </c>
      <c r="H100" s="187">
        <v>156750</v>
      </c>
      <c r="I100" s="187">
        <v>298189.21999999997</v>
      </c>
      <c r="J100" s="187">
        <v>139591.47</v>
      </c>
      <c r="K100" s="187">
        <v>526887.22</v>
      </c>
      <c r="L100" s="187">
        <v>520887.22</v>
      </c>
      <c r="M100" s="187">
        <v>1878582.09</v>
      </c>
      <c r="N100" s="187">
        <v>1878582.09</v>
      </c>
      <c r="O100" s="93">
        <f t="shared" si="4"/>
        <v>0.17562907333333333</v>
      </c>
      <c r="P100" s="94">
        <f t="shared" si="5"/>
        <v>3000000</v>
      </c>
      <c r="Q100" s="94">
        <f t="shared" si="6"/>
        <v>526887.22</v>
      </c>
      <c r="R100" s="93">
        <f t="shared" si="7"/>
        <v>0.17562907333333333</v>
      </c>
    </row>
    <row r="101" spans="1:18" s="103" customFormat="1" x14ac:dyDescent="0.2">
      <c r="A101" s="96" t="s">
        <v>436</v>
      </c>
      <c r="B101" s="110" t="s">
        <v>433</v>
      </c>
      <c r="C101" s="96" t="s">
        <v>253</v>
      </c>
      <c r="D101" s="96" t="s">
        <v>254</v>
      </c>
      <c r="E101" s="187">
        <v>13569492</v>
      </c>
      <c r="F101" s="187">
        <v>9569492</v>
      </c>
      <c r="G101" s="187">
        <v>9569492</v>
      </c>
      <c r="H101" s="187">
        <v>0</v>
      </c>
      <c r="I101" s="187">
        <v>3565400</v>
      </c>
      <c r="J101" s="187">
        <v>0</v>
      </c>
      <c r="K101" s="187">
        <v>5654372.2199999997</v>
      </c>
      <c r="L101" s="187">
        <v>5654372.2199999997</v>
      </c>
      <c r="M101" s="187">
        <v>349719.78</v>
      </c>
      <c r="N101" s="187">
        <v>349719.78</v>
      </c>
      <c r="O101" s="93">
        <f t="shared" si="4"/>
        <v>0.59087485730695</v>
      </c>
      <c r="P101" s="94">
        <f t="shared" si="5"/>
        <v>9569492</v>
      </c>
      <c r="Q101" s="94">
        <f t="shared" si="6"/>
        <v>5654372.2199999997</v>
      </c>
      <c r="R101" s="93">
        <f t="shared" si="7"/>
        <v>0.59087485730695</v>
      </c>
    </row>
    <row r="102" spans="1:18" s="103" customFormat="1" x14ac:dyDescent="0.2">
      <c r="A102" s="96" t="s">
        <v>436</v>
      </c>
      <c r="B102" s="110" t="s">
        <v>433</v>
      </c>
      <c r="C102" s="96" t="s">
        <v>257</v>
      </c>
      <c r="D102" s="96" t="s">
        <v>258</v>
      </c>
      <c r="E102" s="187">
        <v>1645455</v>
      </c>
      <c r="F102" s="187">
        <v>1645455</v>
      </c>
      <c r="G102" s="187">
        <v>1645455</v>
      </c>
      <c r="H102" s="187">
        <v>0</v>
      </c>
      <c r="I102" s="187">
        <v>50000</v>
      </c>
      <c r="J102" s="187">
        <v>40250</v>
      </c>
      <c r="K102" s="187">
        <v>894571</v>
      </c>
      <c r="L102" s="187">
        <v>765264.7</v>
      </c>
      <c r="M102" s="187">
        <v>660634</v>
      </c>
      <c r="N102" s="187">
        <v>660634</v>
      </c>
      <c r="O102" s="93">
        <f t="shared" si="4"/>
        <v>0.54366178351884431</v>
      </c>
      <c r="P102" s="94">
        <f t="shared" si="5"/>
        <v>1645455</v>
      </c>
      <c r="Q102" s="94">
        <f t="shared" si="6"/>
        <v>894571</v>
      </c>
      <c r="R102" s="93">
        <f t="shared" si="7"/>
        <v>0.54366178351884431</v>
      </c>
    </row>
    <row r="103" spans="1:18" s="103" customFormat="1" x14ac:dyDescent="0.2">
      <c r="A103" s="96" t="s">
        <v>436</v>
      </c>
      <c r="B103" s="110" t="s">
        <v>433</v>
      </c>
      <c r="C103" s="96" t="s">
        <v>259</v>
      </c>
      <c r="D103" s="96" t="s">
        <v>260</v>
      </c>
      <c r="E103" s="187">
        <v>2200000</v>
      </c>
      <c r="F103" s="187">
        <v>2200000</v>
      </c>
      <c r="G103" s="187">
        <v>2200000</v>
      </c>
      <c r="H103" s="187">
        <v>0</v>
      </c>
      <c r="I103" s="187">
        <v>50065</v>
      </c>
      <c r="J103" s="187">
        <v>0</v>
      </c>
      <c r="K103" s="187">
        <v>49935</v>
      </c>
      <c r="L103" s="187">
        <v>49935</v>
      </c>
      <c r="M103" s="187">
        <v>2100000</v>
      </c>
      <c r="N103" s="187">
        <v>2100000</v>
      </c>
      <c r="O103" s="93">
        <f t="shared" si="4"/>
        <v>2.2697727272727272E-2</v>
      </c>
      <c r="P103" s="94">
        <f t="shared" si="5"/>
        <v>2200000</v>
      </c>
      <c r="Q103" s="94">
        <f t="shared" si="6"/>
        <v>49935</v>
      </c>
      <c r="R103" s="93">
        <f t="shared" si="7"/>
        <v>2.2697727272727272E-2</v>
      </c>
    </row>
    <row r="104" spans="1:18" s="103" customFormat="1" x14ac:dyDescent="0.2">
      <c r="A104" s="96" t="s">
        <v>436</v>
      </c>
      <c r="B104" s="110" t="s">
        <v>433</v>
      </c>
      <c r="C104" s="96" t="s">
        <v>263</v>
      </c>
      <c r="D104" s="96" t="s">
        <v>264</v>
      </c>
      <c r="E104" s="187">
        <v>600000</v>
      </c>
      <c r="F104" s="187">
        <v>600000</v>
      </c>
      <c r="G104" s="187">
        <v>600000</v>
      </c>
      <c r="H104" s="187">
        <v>0</v>
      </c>
      <c r="I104" s="187">
        <v>40974.44</v>
      </c>
      <c r="J104" s="187">
        <v>0</v>
      </c>
      <c r="K104" s="187">
        <v>35295.050000000003</v>
      </c>
      <c r="L104" s="187">
        <v>35295.050000000003</v>
      </c>
      <c r="M104" s="187">
        <v>523730.51</v>
      </c>
      <c r="N104" s="187">
        <v>523730.51</v>
      </c>
      <c r="O104" s="93">
        <f t="shared" si="4"/>
        <v>5.882508333333334E-2</v>
      </c>
      <c r="P104" s="94">
        <f t="shared" si="5"/>
        <v>600000</v>
      </c>
      <c r="Q104" s="94">
        <f t="shared" si="6"/>
        <v>35295.050000000003</v>
      </c>
      <c r="R104" s="93">
        <f t="shared" si="7"/>
        <v>5.882508333333334E-2</v>
      </c>
    </row>
    <row r="105" spans="1:18" s="104" customFormat="1" x14ac:dyDescent="0.2">
      <c r="A105" s="92" t="s">
        <v>436</v>
      </c>
      <c r="B105" s="106" t="s">
        <v>434</v>
      </c>
      <c r="C105" s="92" t="s">
        <v>265</v>
      </c>
      <c r="D105" s="92" t="s">
        <v>266</v>
      </c>
      <c r="E105" s="186">
        <v>101880758</v>
      </c>
      <c r="F105" s="186">
        <v>101880758</v>
      </c>
      <c r="G105" s="186">
        <v>101880757.5</v>
      </c>
      <c r="H105" s="186">
        <v>280337.3</v>
      </c>
      <c r="I105" s="186">
        <v>41330673.600000001</v>
      </c>
      <c r="J105" s="186">
        <v>1342966.3</v>
      </c>
      <c r="K105" s="186">
        <v>19145830.289999999</v>
      </c>
      <c r="L105" s="186">
        <v>17486730.289999999</v>
      </c>
      <c r="M105" s="186">
        <v>39780950.509999998</v>
      </c>
      <c r="N105" s="186">
        <v>39780950.009999998</v>
      </c>
      <c r="O105" s="97">
        <f t="shared" si="4"/>
        <v>0.18792390894853767</v>
      </c>
      <c r="P105" s="28">
        <f t="shared" si="5"/>
        <v>101880758</v>
      </c>
      <c r="Q105" s="28">
        <f t="shared" si="6"/>
        <v>19145830.289999999</v>
      </c>
      <c r="R105" s="97">
        <f t="shared" si="7"/>
        <v>0.18792390894853767</v>
      </c>
    </row>
    <row r="106" spans="1:18" s="103" customFormat="1" x14ac:dyDescent="0.2">
      <c r="A106" s="96" t="s">
        <v>436</v>
      </c>
      <c r="B106" s="110" t="s">
        <v>434</v>
      </c>
      <c r="C106" s="96" t="s">
        <v>267</v>
      </c>
      <c r="D106" s="96" t="s">
        <v>268</v>
      </c>
      <c r="E106" s="187">
        <v>73207587</v>
      </c>
      <c r="F106" s="187">
        <v>73207587</v>
      </c>
      <c r="G106" s="187">
        <v>73207586.5</v>
      </c>
      <c r="H106" s="187">
        <v>280337.3</v>
      </c>
      <c r="I106" s="187">
        <v>30640558.789999999</v>
      </c>
      <c r="J106" s="187">
        <v>1342966.3</v>
      </c>
      <c r="K106" s="187">
        <v>18402781.420000002</v>
      </c>
      <c r="L106" s="187">
        <v>16743681.42</v>
      </c>
      <c r="M106" s="187">
        <v>22540943.190000001</v>
      </c>
      <c r="N106" s="187">
        <v>22540942.690000001</v>
      </c>
      <c r="O106" s="93">
        <f t="shared" si="4"/>
        <v>0.25137806304147142</v>
      </c>
      <c r="P106" s="94">
        <f t="shared" si="5"/>
        <v>73207587</v>
      </c>
      <c r="Q106" s="94">
        <f t="shared" si="6"/>
        <v>18402781.420000002</v>
      </c>
      <c r="R106" s="93">
        <f t="shared" si="7"/>
        <v>0.25137806304147142</v>
      </c>
    </row>
    <row r="107" spans="1:18" s="103" customFormat="1" x14ac:dyDescent="0.2">
      <c r="A107" s="96" t="s">
        <v>436</v>
      </c>
      <c r="B107" s="110" t="s">
        <v>434</v>
      </c>
      <c r="C107" s="96" t="s">
        <v>269</v>
      </c>
      <c r="D107" s="96" t="s">
        <v>270</v>
      </c>
      <c r="E107" s="187">
        <v>5000000</v>
      </c>
      <c r="F107" s="187">
        <v>5000000</v>
      </c>
      <c r="G107" s="187">
        <v>5000000</v>
      </c>
      <c r="H107" s="187">
        <v>0</v>
      </c>
      <c r="I107" s="187">
        <v>0</v>
      </c>
      <c r="J107" s="187">
        <v>0</v>
      </c>
      <c r="K107" s="187">
        <v>205000</v>
      </c>
      <c r="L107" s="187">
        <v>205000</v>
      </c>
      <c r="M107" s="187">
        <v>4795000</v>
      </c>
      <c r="N107" s="187">
        <v>4795000</v>
      </c>
      <c r="O107" s="93">
        <f t="shared" si="4"/>
        <v>4.1000000000000002E-2</v>
      </c>
      <c r="P107" s="94">
        <f t="shared" si="5"/>
        <v>5000000</v>
      </c>
      <c r="Q107" s="94">
        <f t="shared" si="6"/>
        <v>205000</v>
      </c>
      <c r="R107" s="93">
        <f t="shared" si="7"/>
        <v>4.1000000000000002E-2</v>
      </c>
    </row>
    <row r="108" spans="1:18" s="103" customFormat="1" x14ac:dyDescent="0.2">
      <c r="A108" s="96" t="s">
        <v>436</v>
      </c>
      <c r="B108" s="110" t="s">
        <v>434</v>
      </c>
      <c r="C108" s="96" t="s">
        <v>271</v>
      </c>
      <c r="D108" s="96" t="s">
        <v>272</v>
      </c>
      <c r="E108" s="187">
        <v>3136207</v>
      </c>
      <c r="F108" s="187">
        <v>3136207</v>
      </c>
      <c r="G108" s="187">
        <v>3136207</v>
      </c>
      <c r="H108" s="187">
        <v>0</v>
      </c>
      <c r="I108" s="187">
        <v>1143417</v>
      </c>
      <c r="J108" s="187">
        <v>0</v>
      </c>
      <c r="K108" s="187">
        <v>1035000</v>
      </c>
      <c r="L108" s="187">
        <v>0</v>
      </c>
      <c r="M108" s="187">
        <v>957790</v>
      </c>
      <c r="N108" s="187">
        <v>957790</v>
      </c>
      <c r="O108" s="93">
        <f t="shared" si="4"/>
        <v>0.33001648169269437</v>
      </c>
      <c r="P108" s="94">
        <f t="shared" si="5"/>
        <v>3136207</v>
      </c>
      <c r="Q108" s="94">
        <f t="shared" si="6"/>
        <v>1035000</v>
      </c>
      <c r="R108" s="93">
        <f t="shared" si="7"/>
        <v>0.33001648169269437</v>
      </c>
    </row>
    <row r="109" spans="1:18" s="103" customFormat="1" x14ac:dyDescent="0.2">
      <c r="A109" s="96" t="s">
        <v>436</v>
      </c>
      <c r="B109" s="110" t="s">
        <v>434</v>
      </c>
      <c r="C109" s="96" t="s">
        <v>273</v>
      </c>
      <c r="D109" s="96" t="s">
        <v>274</v>
      </c>
      <c r="E109" s="187">
        <v>11913462</v>
      </c>
      <c r="F109" s="187">
        <v>11913462</v>
      </c>
      <c r="G109" s="187">
        <v>11913462</v>
      </c>
      <c r="H109" s="187">
        <v>280337.3</v>
      </c>
      <c r="I109" s="187">
        <v>6026441</v>
      </c>
      <c r="J109" s="187">
        <v>1342966.3</v>
      </c>
      <c r="K109" s="187">
        <v>2106846</v>
      </c>
      <c r="L109" s="187">
        <v>1482746</v>
      </c>
      <c r="M109" s="187">
        <v>2156871.4</v>
      </c>
      <c r="N109" s="187">
        <v>2156871.4</v>
      </c>
      <c r="O109" s="93">
        <f t="shared" si="4"/>
        <v>0.17684582365730464</v>
      </c>
      <c r="P109" s="94">
        <f t="shared" si="5"/>
        <v>11913462</v>
      </c>
      <c r="Q109" s="94">
        <f t="shared" si="6"/>
        <v>2106846</v>
      </c>
      <c r="R109" s="93">
        <f t="shared" si="7"/>
        <v>0.17684582365730464</v>
      </c>
    </row>
    <row r="110" spans="1:18" s="103" customFormat="1" x14ac:dyDescent="0.2">
      <c r="A110" s="96" t="s">
        <v>436</v>
      </c>
      <c r="B110" s="110" t="s">
        <v>434</v>
      </c>
      <c r="C110" s="96" t="s">
        <v>275</v>
      </c>
      <c r="D110" s="96" t="s">
        <v>276</v>
      </c>
      <c r="E110" s="187">
        <v>51306424</v>
      </c>
      <c r="F110" s="187">
        <v>51306424</v>
      </c>
      <c r="G110" s="187">
        <v>51306424</v>
      </c>
      <c r="H110" s="187">
        <v>0</v>
      </c>
      <c r="I110" s="187">
        <v>23470700.789999999</v>
      </c>
      <c r="J110" s="187">
        <v>0</v>
      </c>
      <c r="K110" s="187">
        <v>14222935.42</v>
      </c>
      <c r="L110" s="187">
        <v>14222935.42</v>
      </c>
      <c r="M110" s="187">
        <v>13612787.789999999</v>
      </c>
      <c r="N110" s="187">
        <v>13612787.789999999</v>
      </c>
      <c r="O110" s="93">
        <f t="shared" si="4"/>
        <v>0.27721548903895543</v>
      </c>
      <c r="P110" s="94">
        <f t="shared" si="5"/>
        <v>51306424</v>
      </c>
      <c r="Q110" s="94">
        <f t="shared" si="6"/>
        <v>14222935.42</v>
      </c>
      <c r="R110" s="93">
        <f t="shared" si="7"/>
        <v>0.27721548903895543</v>
      </c>
    </row>
    <row r="111" spans="1:18" s="103" customFormat="1" x14ac:dyDescent="0.2">
      <c r="A111" s="96" t="s">
        <v>436</v>
      </c>
      <c r="B111" s="110" t="s">
        <v>434</v>
      </c>
      <c r="C111" s="96" t="s">
        <v>277</v>
      </c>
      <c r="D111" s="96" t="s">
        <v>278</v>
      </c>
      <c r="E111" s="187">
        <v>1851494</v>
      </c>
      <c r="F111" s="187">
        <v>1851494</v>
      </c>
      <c r="G111" s="187">
        <v>1851493.5</v>
      </c>
      <c r="H111" s="187">
        <v>0</v>
      </c>
      <c r="I111" s="187">
        <v>0</v>
      </c>
      <c r="J111" s="187">
        <v>0</v>
      </c>
      <c r="K111" s="187">
        <v>833000</v>
      </c>
      <c r="L111" s="187">
        <v>833000</v>
      </c>
      <c r="M111" s="187">
        <v>1018494</v>
      </c>
      <c r="N111" s="187">
        <v>1018493.5</v>
      </c>
      <c r="O111" s="93">
        <f t="shared" si="4"/>
        <v>0.44990694001708892</v>
      </c>
      <c r="P111" s="94">
        <f t="shared" si="5"/>
        <v>1851494</v>
      </c>
      <c r="Q111" s="94">
        <f t="shared" si="6"/>
        <v>833000</v>
      </c>
      <c r="R111" s="93">
        <f t="shared" si="7"/>
        <v>0.44990694001708892</v>
      </c>
    </row>
    <row r="112" spans="1:18" s="103" customFormat="1" x14ac:dyDescent="0.2">
      <c r="A112" s="96" t="s">
        <v>436</v>
      </c>
      <c r="B112" s="110" t="s">
        <v>434</v>
      </c>
      <c r="C112" s="96" t="s">
        <v>283</v>
      </c>
      <c r="D112" s="96" t="s">
        <v>284</v>
      </c>
      <c r="E112" s="187">
        <v>28673171</v>
      </c>
      <c r="F112" s="187">
        <v>28673171</v>
      </c>
      <c r="G112" s="187">
        <v>28673171</v>
      </c>
      <c r="H112" s="187">
        <v>0</v>
      </c>
      <c r="I112" s="187">
        <v>10690114.810000001</v>
      </c>
      <c r="J112" s="187">
        <v>0</v>
      </c>
      <c r="K112" s="187">
        <v>743048.87</v>
      </c>
      <c r="L112" s="187">
        <v>743048.87</v>
      </c>
      <c r="M112" s="187">
        <v>17240007.32</v>
      </c>
      <c r="N112" s="187">
        <v>17240007.32</v>
      </c>
      <c r="O112" s="93">
        <f t="shared" si="4"/>
        <v>2.5914429555070836E-2</v>
      </c>
      <c r="P112" s="94">
        <f t="shared" si="5"/>
        <v>28673171</v>
      </c>
      <c r="Q112" s="94">
        <f t="shared" si="6"/>
        <v>743048.87</v>
      </c>
      <c r="R112" s="93">
        <f t="shared" si="7"/>
        <v>2.5914429555070836E-2</v>
      </c>
    </row>
    <row r="113" spans="1:18" s="103" customFormat="1" x14ac:dyDescent="0.2">
      <c r="A113" s="96" t="s">
        <v>436</v>
      </c>
      <c r="B113" s="110" t="s">
        <v>434</v>
      </c>
      <c r="C113" s="96" t="s">
        <v>285</v>
      </c>
      <c r="D113" s="96" t="s">
        <v>286</v>
      </c>
      <c r="E113" s="187">
        <v>3673171</v>
      </c>
      <c r="F113" s="187">
        <v>28673171</v>
      </c>
      <c r="G113" s="187">
        <v>28673171</v>
      </c>
      <c r="H113" s="187">
        <v>0</v>
      </c>
      <c r="I113" s="187">
        <v>10690114.810000001</v>
      </c>
      <c r="J113" s="187">
        <v>0</v>
      </c>
      <c r="K113" s="187">
        <v>743048.87</v>
      </c>
      <c r="L113" s="187">
        <v>743048.87</v>
      </c>
      <c r="M113" s="187">
        <v>17240007.32</v>
      </c>
      <c r="N113" s="187">
        <v>17240007.32</v>
      </c>
      <c r="O113" s="93">
        <f t="shared" si="4"/>
        <v>2.5914429555070836E-2</v>
      </c>
      <c r="P113" s="94">
        <f>+F113</f>
        <v>28673171</v>
      </c>
      <c r="Q113" s="94">
        <f>+K113</f>
        <v>743048.87</v>
      </c>
      <c r="R113" s="93">
        <f>+Q113/P113</f>
        <v>2.5914429555070836E-2</v>
      </c>
    </row>
    <row r="114" spans="1:18" s="103" customFormat="1" x14ac:dyDescent="0.2">
      <c r="A114" s="96" t="s">
        <v>436</v>
      </c>
      <c r="B114" s="110" t="s">
        <v>434</v>
      </c>
      <c r="C114" s="96" t="s">
        <v>287</v>
      </c>
      <c r="D114" s="96" t="s">
        <v>288</v>
      </c>
      <c r="E114" s="187">
        <v>25000000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  <c r="O114" s="93">
        <v>0</v>
      </c>
      <c r="P114" s="94">
        <f>+F114</f>
        <v>0</v>
      </c>
      <c r="Q114" s="94">
        <f>+K114</f>
        <v>0</v>
      </c>
      <c r="R114" s="93">
        <v>0</v>
      </c>
    </row>
    <row r="115" spans="1:18" s="104" customFormat="1" x14ac:dyDescent="0.2">
      <c r="A115" s="92" t="s">
        <v>436</v>
      </c>
      <c r="B115" s="106" t="s">
        <v>433</v>
      </c>
      <c r="C115" s="92" t="s">
        <v>289</v>
      </c>
      <c r="D115" s="92" t="s">
        <v>290</v>
      </c>
      <c r="E115" s="186">
        <v>5600665439</v>
      </c>
      <c r="F115" s="186">
        <v>5725628761</v>
      </c>
      <c r="G115" s="186">
        <v>5610518241.3000002</v>
      </c>
      <c r="H115" s="186">
        <v>0</v>
      </c>
      <c r="I115" s="186">
        <v>658707478.16999996</v>
      </c>
      <c r="J115" s="186">
        <v>0</v>
      </c>
      <c r="K115" s="186">
        <v>4926329202.8299999</v>
      </c>
      <c r="L115" s="186">
        <v>4808751497.8299999</v>
      </c>
      <c r="M115" s="186">
        <v>140592080</v>
      </c>
      <c r="N115" s="186">
        <v>25481560.300000001</v>
      </c>
      <c r="O115" s="97">
        <f t="shared" si="4"/>
        <v>0.86039968856967952</v>
      </c>
      <c r="P115" s="94">
        <f>+P123+P126</f>
        <v>160690000</v>
      </c>
      <c r="Q115" s="94">
        <f>+Q123+Q126</f>
        <v>125575940.59999999</v>
      </c>
      <c r="R115" s="94">
        <f>+R123+R126</f>
        <v>1.5929507314284868</v>
      </c>
    </row>
    <row r="116" spans="1:18" s="103" customFormat="1" x14ac:dyDescent="0.2">
      <c r="A116" s="96" t="s">
        <v>436</v>
      </c>
      <c r="B116" s="110" t="s">
        <v>433</v>
      </c>
      <c r="C116" s="96" t="s">
        <v>291</v>
      </c>
      <c r="D116" s="96" t="s">
        <v>292</v>
      </c>
      <c r="E116" s="187">
        <v>3341071469</v>
      </c>
      <c r="F116" s="187">
        <v>3344034791</v>
      </c>
      <c r="G116" s="187">
        <v>3343924271.3000002</v>
      </c>
      <c r="H116" s="187">
        <v>0</v>
      </c>
      <c r="I116" s="187">
        <v>395425939.26999998</v>
      </c>
      <c r="J116" s="187">
        <v>0</v>
      </c>
      <c r="K116" s="187">
        <v>2944923525.73</v>
      </c>
      <c r="L116" s="187">
        <v>2885621137.73</v>
      </c>
      <c r="M116" s="187">
        <v>3685326</v>
      </c>
      <c r="N116" s="187">
        <v>3574806.3</v>
      </c>
      <c r="O116" s="93">
        <f t="shared" si="4"/>
        <v>0.88064978679523553</v>
      </c>
      <c r="P116" s="94"/>
      <c r="Q116" s="94"/>
      <c r="R116" s="93"/>
    </row>
    <row r="117" spans="1:18" s="103" customFormat="1" x14ac:dyDescent="0.2">
      <c r="A117" s="96" t="s">
        <v>436</v>
      </c>
      <c r="B117" s="110" t="s">
        <v>433</v>
      </c>
      <c r="C117" s="96" t="s">
        <v>293</v>
      </c>
      <c r="D117" s="96" t="s">
        <v>389</v>
      </c>
      <c r="E117" s="187">
        <v>986241421</v>
      </c>
      <c r="F117" s="187">
        <v>989241421</v>
      </c>
      <c r="G117" s="187">
        <v>989241421</v>
      </c>
      <c r="H117" s="187">
        <v>0</v>
      </c>
      <c r="I117" s="187">
        <v>183902984</v>
      </c>
      <c r="J117" s="187">
        <v>0</v>
      </c>
      <c r="K117" s="187">
        <v>802338437</v>
      </c>
      <c r="L117" s="187">
        <v>788129850</v>
      </c>
      <c r="M117" s="187">
        <v>3000000</v>
      </c>
      <c r="N117" s="187">
        <v>3000000</v>
      </c>
      <c r="O117" s="93">
        <f t="shared" si="4"/>
        <v>0.81106433674090972</v>
      </c>
      <c r="P117" s="94"/>
      <c r="Q117" s="94"/>
      <c r="R117" s="93"/>
    </row>
    <row r="118" spans="1:18" s="103" customFormat="1" x14ac:dyDescent="0.2">
      <c r="A118" s="96" t="s">
        <v>436</v>
      </c>
      <c r="B118" s="110" t="s">
        <v>433</v>
      </c>
      <c r="C118" s="96" t="s">
        <v>296</v>
      </c>
      <c r="D118" s="96" t="s">
        <v>390</v>
      </c>
      <c r="E118" s="187">
        <v>912718313</v>
      </c>
      <c r="F118" s="187">
        <v>912718313</v>
      </c>
      <c r="G118" s="187">
        <v>912718312.29999995</v>
      </c>
      <c r="H118" s="187">
        <v>0</v>
      </c>
      <c r="I118" s="187">
        <v>70608177</v>
      </c>
      <c r="J118" s="187">
        <v>0</v>
      </c>
      <c r="K118" s="187">
        <v>842110135</v>
      </c>
      <c r="L118" s="187">
        <v>797016334</v>
      </c>
      <c r="M118" s="187">
        <v>1</v>
      </c>
      <c r="N118" s="187">
        <v>0.3</v>
      </c>
      <c r="O118" s="93">
        <f t="shared" si="4"/>
        <v>0.92263968302781274</v>
      </c>
      <c r="P118" s="94"/>
      <c r="Q118" s="94"/>
      <c r="R118" s="93"/>
    </row>
    <row r="119" spans="1:18" s="103" customFormat="1" x14ac:dyDescent="0.2">
      <c r="A119" s="96" t="s">
        <v>436</v>
      </c>
      <c r="B119" s="110" t="s">
        <v>433</v>
      </c>
      <c r="C119" s="96" t="s">
        <v>305</v>
      </c>
      <c r="D119" s="96" t="s">
        <v>306</v>
      </c>
      <c r="E119" s="187">
        <v>574806</v>
      </c>
      <c r="F119" s="187">
        <v>574806</v>
      </c>
      <c r="G119" s="187">
        <v>574806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574806</v>
      </c>
      <c r="N119" s="187">
        <v>574806</v>
      </c>
      <c r="O119" s="93">
        <f t="shared" si="4"/>
        <v>0</v>
      </c>
      <c r="P119" s="94"/>
      <c r="Q119" s="94"/>
      <c r="R119" s="93"/>
    </row>
    <row r="120" spans="1:18" s="103" customFormat="1" x14ac:dyDescent="0.2">
      <c r="A120" s="96" t="s">
        <v>436</v>
      </c>
      <c r="B120" s="110" t="s">
        <v>433</v>
      </c>
      <c r="C120" s="96" t="s">
        <v>319</v>
      </c>
      <c r="D120" s="96" t="s">
        <v>421</v>
      </c>
      <c r="E120" s="187">
        <v>36173820</v>
      </c>
      <c r="F120" s="187">
        <v>36251050</v>
      </c>
      <c r="G120" s="187">
        <v>36173820</v>
      </c>
      <c r="H120" s="187">
        <v>0</v>
      </c>
      <c r="I120" s="187">
        <v>22959051.280000001</v>
      </c>
      <c r="J120" s="187">
        <v>0</v>
      </c>
      <c r="K120" s="187">
        <v>13214768.720000001</v>
      </c>
      <c r="L120" s="187">
        <v>13214768.720000001</v>
      </c>
      <c r="M120" s="187">
        <v>77230</v>
      </c>
      <c r="N120" s="187">
        <v>0</v>
      </c>
      <c r="O120" s="93">
        <f t="shared" si="4"/>
        <v>0.36453478506139825</v>
      </c>
      <c r="P120" s="94"/>
      <c r="Q120" s="94"/>
      <c r="R120" s="93"/>
    </row>
    <row r="121" spans="1:18" s="103" customFormat="1" x14ac:dyDescent="0.2">
      <c r="A121" s="96" t="s">
        <v>436</v>
      </c>
      <c r="B121" s="110" t="s">
        <v>433</v>
      </c>
      <c r="C121" s="96" t="s">
        <v>324</v>
      </c>
      <c r="D121" s="96" t="s">
        <v>422</v>
      </c>
      <c r="E121" s="187">
        <v>7293109</v>
      </c>
      <c r="F121" s="187">
        <v>7326398</v>
      </c>
      <c r="G121" s="187">
        <v>7293109</v>
      </c>
      <c r="H121" s="187">
        <v>0</v>
      </c>
      <c r="I121" s="187">
        <v>1597087.99</v>
      </c>
      <c r="J121" s="187">
        <v>0</v>
      </c>
      <c r="K121" s="187">
        <v>5696021.0099999998</v>
      </c>
      <c r="L121" s="187">
        <v>5696021.0099999998</v>
      </c>
      <c r="M121" s="187">
        <v>33289</v>
      </c>
      <c r="N121" s="187">
        <v>0</v>
      </c>
      <c r="O121" s="93">
        <f t="shared" si="4"/>
        <v>0.77746540796718933</v>
      </c>
      <c r="P121" s="94"/>
      <c r="Q121" s="94"/>
      <c r="R121" s="93"/>
    </row>
    <row r="122" spans="1:18" s="103" customFormat="1" x14ac:dyDescent="0.2">
      <c r="A122" s="96" t="s">
        <v>436</v>
      </c>
      <c r="B122" s="110" t="s">
        <v>433</v>
      </c>
      <c r="C122" s="96" t="s">
        <v>329</v>
      </c>
      <c r="D122" s="96" t="s">
        <v>330</v>
      </c>
      <c r="E122" s="187">
        <v>1398070000</v>
      </c>
      <c r="F122" s="187">
        <v>1397922803</v>
      </c>
      <c r="G122" s="187">
        <v>1397922803</v>
      </c>
      <c r="H122" s="187">
        <v>0</v>
      </c>
      <c r="I122" s="187">
        <v>116358639</v>
      </c>
      <c r="J122" s="187">
        <v>0</v>
      </c>
      <c r="K122" s="187">
        <v>1281564164</v>
      </c>
      <c r="L122" s="187">
        <v>1281564164</v>
      </c>
      <c r="M122" s="187">
        <v>0</v>
      </c>
      <c r="N122" s="187">
        <v>0</v>
      </c>
      <c r="O122" s="93">
        <f t="shared" si="4"/>
        <v>0.91676318695832881</v>
      </c>
      <c r="P122" s="94"/>
      <c r="Q122" s="94"/>
      <c r="R122" s="93"/>
    </row>
    <row r="123" spans="1:18" s="103" customFormat="1" x14ac:dyDescent="0.2">
      <c r="A123" s="96" t="s">
        <v>436</v>
      </c>
      <c r="B123" s="110" t="s">
        <v>433</v>
      </c>
      <c r="C123" s="96" t="s">
        <v>331</v>
      </c>
      <c r="D123" s="96" t="s">
        <v>332</v>
      </c>
      <c r="E123" s="187">
        <v>68300000</v>
      </c>
      <c r="F123" s="187">
        <v>68300000</v>
      </c>
      <c r="G123" s="187">
        <v>68300000</v>
      </c>
      <c r="H123" s="187">
        <v>0</v>
      </c>
      <c r="I123" s="187">
        <v>7068787.8099999996</v>
      </c>
      <c r="J123" s="187">
        <v>0</v>
      </c>
      <c r="K123" s="187">
        <v>61231212.189999998</v>
      </c>
      <c r="L123" s="187">
        <v>61231212.189999998</v>
      </c>
      <c r="M123" s="187">
        <v>0</v>
      </c>
      <c r="N123" s="187">
        <v>0</v>
      </c>
      <c r="O123" s="93">
        <f t="shared" si="4"/>
        <v>0.89650383879941431</v>
      </c>
      <c r="P123" s="94">
        <f t="shared" ref="P123:P128" si="8">+F123</f>
        <v>68300000</v>
      </c>
      <c r="Q123" s="94">
        <f>+K123</f>
        <v>61231212.189999998</v>
      </c>
      <c r="R123" s="93">
        <f>+Q123/P123</f>
        <v>0.89650383879941431</v>
      </c>
    </row>
    <row r="124" spans="1:18" s="103" customFormat="1" x14ac:dyDescent="0.2">
      <c r="A124" s="96" t="s">
        <v>436</v>
      </c>
      <c r="B124" s="110" t="s">
        <v>433</v>
      </c>
      <c r="C124" s="96" t="s">
        <v>333</v>
      </c>
      <c r="D124" s="96" t="s">
        <v>334</v>
      </c>
      <c r="E124" s="187">
        <v>46800000</v>
      </c>
      <c r="F124" s="187">
        <v>46800000</v>
      </c>
      <c r="G124" s="187">
        <v>46800000</v>
      </c>
      <c r="H124" s="187">
        <v>0</v>
      </c>
      <c r="I124" s="187">
        <v>6320000</v>
      </c>
      <c r="J124" s="187">
        <v>0</v>
      </c>
      <c r="K124" s="187">
        <v>40480000</v>
      </c>
      <c r="L124" s="187">
        <v>40480000</v>
      </c>
      <c r="M124" s="187">
        <v>0</v>
      </c>
      <c r="N124" s="187">
        <v>0</v>
      </c>
      <c r="O124" s="93">
        <f t="shared" si="4"/>
        <v>0.86495726495726499</v>
      </c>
      <c r="P124" s="94">
        <f t="shared" si="8"/>
        <v>46800000</v>
      </c>
      <c r="Q124" s="94">
        <f>+K124</f>
        <v>40480000</v>
      </c>
      <c r="R124" s="93">
        <f>+Q124/P124</f>
        <v>0.86495726495726499</v>
      </c>
    </row>
    <row r="125" spans="1:18" s="103" customFormat="1" x14ac:dyDescent="0.2">
      <c r="A125" s="96" t="s">
        <v>436</v>
      </c>
      <c r="B125" s="110" t="s">
        <v>433</v>
      </c>
      <c r="C125" s="96" t="s">
        <v>335</v>
      </c>
      <c r="D125" s="96" t="s">
        <v>336</v>
      </c>
      <c r="E125" s="187">
        <v>21500000</v>
      </c>
      <c r="F125" s="187">
        <v>21500000</v>
      </c>
      <c r="G125" s="187">
        <v>21500000</v>
      </c>
      <c r="H125" s="187">
        <v>0</v>
      </c>
      <c r="I125" s="187">
        <v>748787.81</v>
      </c>
      <c r="J125" s="187">
        <v>0</v>
      </c>
      <c r="K125" s="187">
        <v>20751212.190000001</v>
      </c>
      <c r="L125" s="187">
        <v>20751212.190000001</v>
      </c>
      <c r="M125" s="187">
        <v>0</v>
      </c>
      <c r="N125" s="187">
        <v>0</v>
      </c>
      <c r="O125" s="93">
        <f t="shared" si="4"/>
        <v>0.96517266000000002</v>
      </c>
      <c r="P125" s="94">
        <f t="shared" si="8"/>
        <v>21500000</v>
      </c>
      <c r="Q125" s="94">
        <f>+K125</f>
        <v>20751212.190000001</v>
      </c>
      <c r="R125" s="93">
        <f>+Q125/P125</f>
        <v>0.96517266000000002</v>
      </c>
    </row>
    <row r="126" spans="1:18" s="103" customFormat="1" x14ac:dyDescent="0.2">
      <c r="A126" s="96" t="s">
        <v>436</v>
      </c>
      <c r="B126" s="110" t="s">
        <v>433</v>
      </c>
      <c r="C126" s="96" t="s">
        <v>337</v>
      </c>
      <c r="D126" s="96" t="s">
        <v>338</v>
      </c>
      <c r="E126" s="187">
        <v>96850000</v>
      </c>
      <c r="F126" s="187">
        <v>92390000</v>
      </c>
      <c r="G126" s="187">
        <v>92390000</v>
      </c>
      <c r="H126" s="187">
        <v>0</v>
      </c>
      <c r="I126" s="187">
        <v>6244517.5899999999</v>
      </c>
      <c r="J126" s="187">
        <v>0</v>
      </c>
      <c r="K126" s="187">
        <v>64344728.409999996</v>
      </c>
      <c r="L126" s="187">
        <v>64344728.409999996</v>
      </c>
      <c r="M126" s="187">
        <v>21800754</v>
      </c>
      <c r="N126" s="187">
        <v>21800754</v>
      </c>
      <c r="O126" s="93">
        <f t="shared" si="4"/>
        <v>0.69644689262907233</v>
      </c>
      <c r="P126" s="94">
        <f t="shared" si="8"/>
        <v>92390000</v>
      </c>
      <c r="Q126" s="94">
        <f>+K126</f>
        <v>64344728.409999996</v>
      </c>
      <c r="R126" s="93">
        <f>+Q126/P126</f>
        <v>0.69644689262907233</v>
      </c>
    </row>
    <row r="127" spans="1:18" s="103" customFormat="1" x14ac:dyDescent="0.2">
      <c r="A127" s="96" t="s">
        <v>436</v>
      </c>
      <c r="B127" s="110" t="s">
        <v>433</v>
      </c>
      <c r="C127" s="96" t="s">
        <v>339</v>
      </c>
      <c r="D127" s="96" t="s">
        <v>340</v>
      </c>
      <c r="E127" s="187">
        <v>74000000</v>
      </c>
      <c r="F127" s="187">
        <v>71000000</v>
      </c>
      <c r="G127" s="187">
        <v>71000000</v>
      </c>
      <c r="H127" s="187">
        <v>0</v>
      </c>
      <c r="I127" s="187">
        <v>6244517.5899999999</v>
      </c>
      <c r="J127" s="187">
        <v>0</v>
      </c>
      <c r="K127" s="187">
        <v>56755482.409999996</v>
      </c>
      <c r="L127" s="187">
        <v>56755482.409999996</v>
      </c>
      <c r="M127" s="187">
        <v>8000000</v>
      </c>
      <c r="N127" s="187">
        <v>8000000</v>
      </c>
      <c r="O127" s="93">
        <f t="shared" si="4"/>
        <v>0.79937299169014076</v>
      </c>
      <c r="P127" s="94">
        <f t="shared" si="8"/>
        <v>71000000</v>
      </c>
      <c r="Q127" s="94">
        <f>+K127</f>
        <v>56755482.409999996</v>
      </c>
      <c r="R127" s="93">
        <f>+Q127/P127</f>
        <v>0.79937299169014076</v>
      </c>
    </row>
    <row r="128" spans="1:18" s="103" customFormat="1" ht="14.25" customHeight="1" x14ac:dyDescent="0.2">
      <c r="A128" s="96" t="s">
        <v>436</v>
      </c>
      <c r="B128" s="110" t="s">
        <v>433</v>
      </c>
      <c r="C128" s="96" t="s">
        <v>341</v>
      </c>
      <c r="D128" s="96" t="s">
        <v>342</v>
      </c>
      <c r="E128" s="187">
        <v>22850000</v>
      </c>
      <c r="F128" s="187">
        <v>21390000</v>
      </c>
      <c r="G128" s="187">
        <v>21390000</v>
      </c>
      <c r="H128" s="187">
        <v>0</v>
      </c>
      <c r="I128" s="187">
        <v>0</v>
      </c>
      <c r="J128" s="187">
        <v>0</v>
      </c>
      <c r="K128" s="187">
        <v>7589246</v>
      </c>
      <c r="L128" s="187">
        <v>7589246</v>
      </c>
      <c r="M128" s="187">
        <v>13800754</v>
      </c>
      <c r="N128" s="187">
        <v>13800754</v>
      </c>
      <c r="O128" s="93">
        <f t="shared" si="4"/>
        <v>0.35480345956054232</v>
      </c>
      <c r="P128" s="94">
        <f t="shared" si="8"/>
        <v>21390000</v>
      </c>
      <c r="Q128" s="94"/>
      <c r="R128" s="93"/>
    </row>
    <row r="129" spans="1:18" s="103" customFormat="1" x14ac:dyDescent="0.2">
      <c r="A129" s="96" t="s">
        <v>436</v>
      </c>
      <c r="B129" s="110" t="s">
        <v>433</v>
      </c>
      <c r="C129" s="96" t="s">
        <v>343</v>
      </c>
      <c r="D129" s="96" t="s">
        <v>344</v>
      </c>
      <c r="E129" s="187">
        <v>1997200000</v>
      </c>
      <c r="F129" s="187">
        <v>2122200000</v>
      </c>
      <c r="G129" s="187">
        <v>2007200000</v>
      </c>
      <c r="H129" s="187">
        <v>0</v>
      </c>
      <c r="I129" s="187">
        <v>242876112</v>
      </c>
      <c r="J129" s="187">
        <v>0</v>
      </c>
      <c r="K129" s="187">
        <v>1764323888</v>
      </c>
      <c r="L129" s="187">
        <v>1706048571</v>
      </c>
      <c r="M129" s="187">
        <v>115000000</v>
      </c>
      <c r="N129" s="187">
        <v>0</v>
      </c>
      <c r="O129" s="93">
        <f t="shared" si="4"/>
        <v>0.83136551126189806</v>
      </c>
      <c r="P129" s="94"/>
      <c r="Q129" s="94"/>
      <c r="R129" s="93"/>
    </row>
    <row r="130" spans="1:18" s="103" customFormat="1" x14ac:dyDescent="0.2">
      <c r="A130" s="96" t="s">
        <v>436</v>
      </c>
      <c r="B130" s="110" t="s">
        <v>433</v>
      </c>
      <c r="C130" s="96" t="s">
        <v>349</v>
      </c>
      <c r="D130" s="96" t="s">
        <v>350</v>
      </c>
      <c r="E130" s="187">
        <v>100000000</v>
      </c>
      <c r="F130" s="187">
        <v>100000000</v>
      </c>
      <c r="G130" s="187">
        <v>100000000</v>
      </c>
      <c r="H130" s="187">
        <v>0</v>
      </c>
      <c r="I130" s="187">
        <v>8333669</v>
      </c>
      <c r="J130" s="187">
        <v>0</v>
      </c>
      <c r="K130" s="187">
        <v>91666331</v>
      </c>
      <c r="L130" s="187">
        <v>91666331</v>
      </c>
      <c r="M130" s="187">
        <v>0</v>
      </c>
      <c r="N130" s="187">
        <v>0</v>
      </c>
      <c r="O130" s="93">
        <f t="shared" si="4"/>
        <v>0.91666331000000001</v>
      </c>
      <c r="P130" s="94"/>
      <c r="Q130" s="94"/>
      <c r="R130" s="93"/>
    </row>
    <row r="131" spans="1:18" s="103" customFormat="1" ht="15" customHeight="1" x14ac:dyDescent="0.2">
      <c r="A131" s="96" t="s">
        <v>436</v>
      </c>
      <c r="B131" s="110" t="s">
        <v>433</v>
      </c>
      <c r="C131" s="96" t="s">
        <v>351</v>
      </c>
      <c r="D131" s="96" t="s">
        <v>396</v>
      </c>
      <c r="E131" s="187">
        <v>847200000</v>
      </c>
      <c r="F131" s="187">
        <v>857200000</v>
      </c>
      <c r="G131" s="187">
        <v>857200000</v>
      </c>
      <c r="H131" s="187">
        <v>0</v>
      </c>
      <c r="I131" s="187">
        <v>147042443</v>
      </c>
      <c r="J131" s="187">
        <v>0</v>
      </c>
      <c r="K131" s="187">
        <v>710157557</v>
      </c>
      <c r="L131" s="187">
        <v>651882240</v>
      </c>
      <c r="M131" s="187">
        <v>0</v>
      </c>
      <c r="N131" s="187">
        <v>0</v>
      </c>
      <c r="O131" s="93">
        <f t="shared" si="4"/>
        <v>0.82846191903873079</v>
      </c>
      <c r="P131" s="94"/>
      <c r="Q131" s="94"/>
      <c r="R131" s="93"/>
    </row>
    <row r="132" spans="1:18" s="103" customFormat="1" x14ac:dyDescent="0.2">
      <c r="A132" s="96" t="s">
        <v>436</v>
      </c>
      <c r="B132" s="110" t="s">
        <v>433</v>
      </c>
      <c r="C132" s="96" t="s">
        <v>352</v>
      </c>
      <c r="D132" s="96" t="s">
        <v>423</v>
      </c>
      <c r="E132" s="187">
        <v>1050000000</v>
      </c>
      <c r="F132" s="187">
        <v>1165000000</v>
      </c>
      <c r="G132" s="187">
        <v>1050000000</v>
      </c>
      <c r="H132" s="187">
        <v>0</v>
      </c>
      <c r="I132" s="187">
        <v>87500000</v>
      </c>
      <c r="J132" s="187">
        <v>0</v>
      </c>
      <c r="K132" s="187">
        <v>962500000</v>
      </c>
      <c r="L132" s="187">
        <v>962500000</v>
      </c>
      <c r="M132" s="187">
        <v>115000000</v>
      </c>
      <c r="N132" s="187">
        <v>0</v>
      </c>
      <c r="O132" s="93">
        <f t="shared" si="4"/>
        <v>0.82618025751072965</v>
      </c>
      <c r="P132" s="94"/>
      <c r="Q132" s="94"/>
      <c r="R132" s="93"/>
    </row>
    <row r="133" spans="1:18" s="103" customFormat="1" x14ac:dyDescent="0.2">
      <c r="A133" s="96" t="s">
        <v>436</v>
      </c>
      <c r="B133" s="110" t="s">
        <v>433</v>
      </c>
      <c r="C133" s="96" t="s">
        <v>358</v>
      </c>
      <c r="D133" s="96" t="s">
        <v>359</v>
      </c>
      <c r="E133" s="187">
        <v>97243970</v>
      </c>
      <c r="F133" s="187">
        <v>98703970</v>
      </c>
      <c r="G133" s="187">
        <v>98703970</v>
      </c>
      <c r="H133" s="187">
        <v>0</v>
      </c>
      <c r="I133" s="187">
        <v>7092121.5</v>
      </c>
      <c r="J133" s="187">
        <v>0</v>
      </c>
      <c r="K133" s="187">
        <v>91505848.5</v>
      </c>
      <c r="L133" s="187">
        <v>91505848.5</v>
      </c>
      <c r="M133" s="187">
        <v>106000</v>
      </c>
      <c r="N133" s="187">
        <v>106000</v>
      </c>
      <c r="O133" s="93">
        <f t="shared" si="4"/>
        <v>0.9270736374636197</v>
      </c>
      <c r="P133" s="94"/>
      <c r="Q133" s="94"/>
      <c r="R133" s="93"/>
    </row>
    <row r="134" spans="1:18" s="103" customFormat="1" x14ac:dyDescent="0.2">
      <c r="A134" s="96" t="s">
        <v>436</v>
      </c>
      <c r="B134" s="110" t="s">
        <v>433</v>
      </c>
      <c r="C134" s="96" t="s">
        <v>360</v>
      </c>
      <c r="D134" s="96" t="s">
        <v>424</v>
      </c>
      <c r="E134" s="187">
        <v>65000000</v>
      </c>
      <c r="F134" s="187">
        <v>65000000</v>
      </c>
      <c r="G134" s="187">
        <v>65000000</v>
      </c>
      <c r="H134" s="187">
        <v>0</v>
      </c>
      <c r="I134" s="187">
        <v>6500000</v>
      </c>
      <c r="J134" s="187">
        <v>0</v>
      </c>
      <c r="K134" s="187">
        <v>58500000</v>
      </c>
      <c r="L134" s="187">
        <v>58500000</v>
      </c>
      <c r="M134" s="187">
        <v>0</v>
      </c>
      <c r="N134" s="187">
        <v>0</v>
      </c>
      <c r="O134" s="93">
        <f t="shared" si="4"/>
        <v>0.9</v>
      </c>
      <c r="P134" s="94"/>
      <c r="Q134" s="94"/>
      <c r="R134" s="93"/>
    </row>
    <row r="135" spans="1:18" s="103" customFormat="1" x14ac:dyDescent="0.2">
      <c r="A135" s="96" t="s">
        <v>436</v>
      </c>
      <c r="B135" s="110" t="s">
        <v>433</v>
      </c>
      <c r="C135" s="96" t="s">
        <v>365</v>
      </c>
      <c r="D135" s="96" t="s">
        <v>366</v>
      </c>
      <c r="E135" s="187">
        <v>602970</v>
      </c>
      <c r="F135" s="187">
        <v>619318</v>
      </c>
      <c r="G135" s="187">
        <v>619318</v>
      </c>
      <c r="H135" s="187">
        <v>0</v>
      </c>
      <c r="I135" s="187">
        <v>11286</v>
      </c>
      <c r="J135" s="187">
        <v>0</v>
      </c>
      <c r="K135" s="187">
        <v>602032</v>
      </c>
      <c r="L135" s="187">
        <v>602032</v>
      </c>
      <c r="M135" s="187">
        <v>6000</v>
      </c>
      <c r="N135" s="187">
        <v>6000</v>
      </c>
      <c r="O135" s="93">
        <f t="shared" si="4"/>
        <v>0.9720886523563016</v>
      </c>
      <c r="P135" s="28"/>
      <c r="Q135" s="94"/>
      <c r="R135" s="93"/>
    </row>
    <row r="136" spans="1:18" s="104" customFormat="1" x14ac:dyDescent="0.2">
      <c r="A136" s="178" t="s">
        <v>436</v>
      </c>
      <c r="B136" s="110" t="s">
        <v>433</v>
      </c>
      <c r="C136" s="96" t="s">
        <v>371</v>
      </c>
      <c r="D136" s="96" t="s">
        <v>372</v>
      </c>
      <c r="E136" s="187">
        <v>5970000</v>
      </c>
      <c r="F136" s="187">
        <v>6117447</v>
      </c>
      <c r="G136" s="187">
        <v>6117447</v>
      </c>
      <c r="H136" s="187">
        <v>0</v>
      </c>
      <c r="I136" s="187">
        <v>107135</v>
      </c>
      <c r="J136" s="187">
        <v>0</v>
      </c>
      <c r="K136" s="187">
        <v>5965312</v>
      </c>
      <c r="L136" s="187">
        <v>5965312</v>
      </c>
      <c r="M136" s="187">
        <v>45000</v>
      </c>
      <c r="N136" s="187">
        <v>45000</v>
      </c>
      <c r="O136" s="93">
        <f t="shared" ref="O136:O141" si="9">+K136/F136</f>
        <v>0.97513096558090329</v>
      </c>
      <c r="P136" s="94"/>
      <c r="Q136" s="94"/>
      <c r="R136" s="93"/>
    </row>
    <row r="137" spans="1:18" s="104" customFormat="1" x14ac:dyDescent="0.2">
      <c r="A137" s="96" t="s">
        <v>436</v>
      </c>
      <c r="B137" s="110" t="s">
        <v>433</v>
      </c>
      <c r="C137" s="96" t="s">
        <v>373</v>
      </c>
      <c r="D137" s="96" t="s">
        <v>374</v>
      </c>
      <c r="E137" s="187">
        <v>7761000</v>
      </c>
      <c r="F137" s="187">
        <v>7947205</v>
      </c>
      <c r="G137" s="187">
        <v>7947205</v>
      </c>
      <c r="H137" s="187">
        <v>0</v>
      </c>
      <c r="I137" s="187">
        <v>133021</v>
      </c>
      <c r="J137" s="187">
        <v>0</v>
      </c>
      <c r="K137" s="187">
        <v>7759184</v>
      </c>
      <c r="L137" s="187">
        <v>7759184</v>
      </c>
      <c r="M137" s="187">
        <v>55000</v>
      </c>
      <c r="N137" s="187">
        <v>55000</v>
      </c>
      <c r="O137" s="93">
        <f t="shared" si="9"/>
        <v>0.976341241983817</v>
      </c>
      <c r="P137" s="94"/>
      <c r="Q137" s="94"/>
      <c r="R137" s="93"/>
    </row>
    <row r="138" spans="1:18" s="104" customFormat="1" x14ac:dyDescent="0.2">
      <c r="A138" s="96" t="s">
        <v>436</v>
      </c>
      <c r="B138" s="110" t="s">
        <v>433</v>
      </c>
      <c r="C138" s="96" t="s">
        <v>376</v>
      </c>
      <c r="D138" s="96" t="s">
        <v>377</v>
      </c>
      <c r="E138" s="187">
        <v>17910000</v>
      </c>
      <c r="F138" s="187">
        <v>19020000</v>
      </c>
      <c r="G138" s="187">
        <v>19020000</v>
      </c>
      <c r="H138" s="187">
        <v>0</v>
      </c>
      <c r="I138" s="187">
        <v>340679.5</v>
      </c>
      <c r="J138" s="187">
        <v>0</v>
      </c>
      <c r="K138" s="187">
        <v>18679320.5</v>
      </c>
      <c r="L138" s="187">
        <v>18679320.5</v>
      </c>
      <c r="M138" s="187">
        <v>0</v>
      </c>
      <c r="N138" s="187">
        <v>0</v>
      </c>
      <c r="O138" s="93">
        <f t="shared" si="9"/>
        <v>0.98208835436382758</v>
      </c>
      <c r="P138" s="94"/>
      <c r="Q138" s="94"/>
      <c r="R138" s="93"/>
    </row>
    <row r="139" spans="1:18" s="104" customFormat="1" ht="15" customHeight="1" x14ac:dyDescent="0.2">
      <c r="A139" s="92" t="s">
        <v>436</v>
      </c>
      <c r="B139" s="106" t="s">
        <v>434</v>
      </c>
      <c r="C139" s="92" t="s">
        <v>425</v>
      </c>
      <c r="D139" s="92" t="s">
        <v>426</v>
      </c>
      <c r="E139" s="186">
        <v>510000000</v>
      </c>
      <c r="F139" s="133">
        <v>510000000</v>
      </c>
      <c r="G139" s="186">
        <v>510000000</v>
      </c>
      <c r="H139" s="186">
        <v>0</v>
      </c>
      <c r="I139" s="186">
        <v>0</v>
      </c>
      <c r="J139" s="186">
        <v>0</v>
      </c>
      <c r="K139" s="186">
        <v>510000000</v>
      </c>
      <c r="L139" s="186">
        <v>510000000</v>
      </c>
      <c r="M139" s="186">
        <v>0</v>
      </c>
      <c r="N139" s="186">
        <v>0</v>
      </c>
      <c r="O139" s="97">
        <f t="shared" si="9"/>
        <v>1</v>
      </c>
      <c r="P139" s="28"/>
      <c r="Q139" s="28"/>
      <c r="R139" s="97"/>
    </row>
    <row r="140" spans="1:18" s="103" customFormat="1" x14ac:dyDescent="0.2">
      <c r="A140" s="96" t="s">
        <v>436</v>
      </c>
      <c r="B140" s="110" t="s">
        <v>434</v>
      </c>
      <c r="C140" s="96" t="s">
        <v>427</v>
      </c>
      <c r="D140" s="96" t="s">
        <v>428</v>
      </c>
      <c r="E140" s="187">
        <v>510000000</v>
      </c>
      <c r="F140" s="187">
        <v>510000000</v>
      </c>
      <c r="G140" s="187">
        <v>510000000</v>
      </c>
      <c r="H140" s="187">
        <v>0</v>
      </c>
      <c r="I140" s="187">
        <v>0</v>
      </c>
      <c r="J140" s="187">
        <v>0</v>
      </c>
      <c r="K140" s="187">
        <v>510000000</v>
      </c>
      <c r="L140" s="187">
        <v>510000000</v>
      </c>
      <c r="M140" s="187">
        <v>0</v>
      </c>
      <c r="N140" s="187">
        <v>0</v>
      </c>
      <c r="O140" s="93">
        <f t="shared" si="9"/>
        <v>1</v>
      </c>
      <c r="P140" s="94"/>
      <c r="Q140" s="94"/>
      <c r="R140" s="118"/>
    </row>
    <row r="141" spans="1:18" s="103" customFormat="1" x14ac:dyDescent="0.2">
      <c r="A141" s="96" t="s">
        <v>436</v>
      </c>
      <c r="B141" s="110" t="s">
        <v>434</v>
      </c>
      <c r="C141" s="96" t="s">
        <v>429</v>
      </c>
      <c r="D141" s="96" t="s">
        <v>430</v>
      </c>
      <c r="E141" s="187">
        <v>510000000</v>
      </c>
      <c r="F141" s="187">
        <v>510000000</v>
      </c>
      <c r="G141" s="187">
        <v>510000000</v>
      </c>
      <c r="H141" s="187">
        <v>0</v>
      </c>
      <c r="I141" s="187">
        <v>0</v>
      </c>
      <c r="J141" s="187">
        <v>0</v>
      </c>
      <c r="K141" s="187">
        <v>510000000</v>
      </c>
      <c r="L141" s="187">
        <v>510000000</v>
      </c>
      <c r="M141" s="187">
        <v>0</v>
      </c>
      <c r="N141" s="187">
        <v>0</v>
      </c>
      <c r="O141" s="93">
        <f t="shared" si="9"/>
        <v>1</v>
      </c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11" t="s">
        <v>26</v>
      </c>
      <c r="D150" s="211"/>
      <c r="E150" s="211"/>
      <c r="F150" s="211"/>
      <c r="G150" s="211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3480073159</v>
      </c>
      <c r="E152" s="101">
        <f>+K8</f>
        <v>2782932544.3200002</v>
      </c>
      <c r="F152" s="21">
        <f t="shared" ref="F152:F157" si="10">+D152-E152</f>
        <v>697140614.67999983</v>
      </c>
      <c r="G152" s="93">
        <f t="shared" ref="G152:G158" si="11">+E152/D152</f>
        <v>0.79967644850307595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+F29</f>
        <v>2770557440</v>
      </c>
      <c r="E153" s="103">
        <f>+K29</f>
        <v>1841366348.3199999</v>
      </c>
      <c r="F153" s="21">
        <f t="shared" si="10"/>
        <v>929191091.68000007</v>
      </c>
      <c r="G153" s="93">
        <f t="shared" si="11"/>
        <v>0.66461944507456228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+F79</f>
        <v>82222170</v>
      </c>
      <c r="E154" s="103">
        <f>+K79</f>
        <v>39297260.289999999</v>
      </c>
      <c r="F154" s="21">
        <f t="shared" si="10"/>
        <v>42924909.710000001</v>
      </c>
      <c r="G154" s="93">
        <f t="shared" si="11"/>
        <v>0.47793995573213405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+F105</f>
        <v>101880758</v>
      </c>
      <c r="E155" s="103">
        <f>+K105</f>
        <v>19145830.289999999</v>
      </c>
      <c r="F155" s="21">
        <f t="shared" si="10"/>
        <v>82734927.710000008</v>
      </c>
      <c r="G155" s="22">
        <f t="shared" si="11"/>
        <v>0.18792390894853767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+F115</f>
        <v>5725628761</v>
      </c>
      <c r="E156" s="103">
        <f>+K115</f>
        <v>4926329202.8299999</v>
      </c>
      <c r="F156" s="21">
        <f t="shared" si="10"/>
        <v>799299558.17000008</v>
      </c>
      <c r="G156" s="22">
        <f t="shared" si="11"/>
        <v>0.86039968856967952</v>
      </c>
      <c r="P156" s="134"/>
      <c r="Q156" s="49"/>
    </row>
    <row r="157" spans="1:18" x14ac:dyDescent="0.2">
      <c r="A157" s="49"/>
      <c r="B157" s="164"/>
      <c r="C157" s="130" t="s">
        <v>431</v>
      </c>
      <c r="D157" s="21">
        <f>+F139</f>
        <v>510000000</v>
      </c>
      <c r="E157" s="103">
        <f>+K139</f>
        <v>510000000</v>
      </c>
      <c r="F157" s="21">
        <f t="shared" si="10"/>
        <v>0</v>
      </c>
      <c r="G157" s="22">
        <f t="shared" si="11"/>
        <v>1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12670362288</v>
      </c>
      <c r="E158" s="166">
        <f>SUM(E152:E157)</f>
        <v>10119071186.049999</v>
      </c>
      <c r="F158" s="166">
        <f>SUM(F152:F157)</f>
        <v>2551291101.9499998</v>
      </c>
      <c r="G158" s="167">
        <f t="shared" si="11"/>
        <v>0.79864102983335306</v>
      </c>
      <c r="P158" s="134"/>
      <c r="Q158" s="49"/>
    </row>
    <row r="159" spans="1:18" ht="13.5" thickTop="1" x14ac:dyDescent="0.2">
      <c r="A159" s="49"/>
      <c r="B159" s="164"/>
      <c r="C159" s="55"/>
      <c r="D159" s="55">
        <f>+F7-D158</f>
        <v>0</v>
      </c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208" t="s">
        <v>35</v>
      </c>
      <c r="D161" s="208"/>
      <c r="E161" s="208"/>
      <c r="F161" s="208"/>
      <c r="G161" s="208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2770557440</v>
      </c>
      <c r="E163" s="21">
        <f>+Q29</f>
        <v>1841366348.3199999</v>
      </c>
      <c r="F163" s="21">
        <f>+D163-E163</f>
        <v>929191091.68000007</v>
      </c>
      <c r="G163" s="22">
        <f>+E163/D163</f>
        <v>0.66461944507456228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+P79</f>
        <v>82222170</v>
      </c>
      <c r="E164" s="21">
        <f>+Q79</f>
        <v>39297260.289999999</v>
      </c>
      <c r="F164" s="21">
        <f>+D164-E164</f>
        <v>42924909.710000001</v>
      </c>
      <c r="G164" s="22">
        <f>+E164/D164</f>
        <v>0.47793995573213405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+P105</f>
        <v>101880758</v>
      </c>
      <c r="E165" s="21">
        <f>+Q105</f>
        <v>19145830.289999999</v>
      </c>
      <c r="F165" s="21">
        <f>+D165-E165</f>
        <v>82734927.710000008</v>
      </c>
      <c r="G165" s="22">
        <f>+E165/D165</f>
        <v>0.18792390894853767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+P115</f>
        <v>160690000</v>
      </c>
      <c r="E166" s="21">
        <f>+Q115</f>
        <v>125575940.59999999</v>
      </c>
      <c r="F166" s="21">
        <f>+D166-E166</f>
        <v>35114059.400000006</v>
      </c>
      <c r="G166" s="22">
        <f>+E166/D166</f>
        <v>0.7814794984130935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3115350368</v>
      </c>
      <c r="E167" s="169">
        <f>SUM(E163:E166)</f>
        <v>2025385379.4999998</v>
      </c>
      <c r="F167" s="169">
        <f>SUM(F163:F166)</f>
        <v>1089964988.5000002</v>
      </c>
      <c r="G167" s="170">
        <f>+E167/D167</f>
        <v>0.65013084894212447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x14ac:dyDescent="0.2">
      <c r="A171" s="49"/>
      <c r="B171" s="164"/>
      <c r="C171" s="49"/>
      <c r="D171" s="134"/>
      <c r="E171" s="49"/>
      <c r="F171" s="49"/>
      <c r="G171" s="49"/>
      <c r="P171" s="134"/>
      <c r="Q171" s="49"/>
    </row>
    <row r="172" spans="1:17" x14ac:dyDescent="0.2">
      <c r="A172" s="49"/>
      <c r="B172" s="164"/>
      <c r="C172" s="49"/>
      <c r="D172" s="134"/>
      <c r="E172" s="49"/>
      <c r="F172" s="49"/>
      <c r="G172" s="49"/>
      <c r="P172" s="134"/>
      <c r="Q172" s="49"/>
    </row>
    <row r="173" spans="1:17" x14ac:dyDescent="0.2">
      <c r="A173" s="49"/>
      <c r="B173" s="164"/>
      <c r="C173" s="85" t="s">
        <v>51</v>
      </c>
      <c r="D173" s="142" t="s">
        <v>52</v>
      </c>
      <c r="E173" s="142" t="s">
        <v>53</v>
      </c>
      <c r="F173" s="85" t="s">
        <v>7</v>
      </c>
      <c r="G173" s="85" t="s">
        <v>19</v>
      </c>
      <c r="P173" s="134"/>
      <c r="Q173" s="49"/>
    </row>
    <row r="174" spans="1:17" x14ac:dyDescent="0.2">
      <c r="A174" s="49"/>
      <c r="B174" s="164"/>
      <c r="C174" s="87" t="s">
        <v>22</v>
      </c>
      <c r="D174" s="88">
        <f t="shared" ref="D174:D179" si="12">+G174/F174</f>
        <v>0.79967644850307595</v>
      </c>
      <c r="E174" s="88">
        <f>+(100%/12)*11</f>
        <v>0.91666666666666663</v>
      </c>
      <c r="F174" s="89">
        <f t="shared" ref="F174:G179" si="13">+D152</f>
        <v>3480073159</v>
      </c>
      <c r="G174" s="89">
        <f t="shared" si="13"/>
        <v>2782932544.3200002</v>
      </c>
      <c r="P174" s="134"/>
      <c r="Q174" s="49"/>
    </row>
    <row r="175" spans="1:17" x14ac:dyDescent="0.2">
      <c r="A175" s="49"/>
      <c r="B175" s="164"/>
      <c r="C175" s="87" t="s">
        <v>109</v>
      </c>
      <c r="D175" s="88">
        <f t="shared" si="12"/>
        <v>0.66461944507456228</v>
      </c>
      <c r="E175" s="88">
        <f t="shared" ref="E175:E179" si="14">+(100%/12)*11</f>
        <v>0.91666666666666663</v>
      </c>
      <c r="F175" s="89">
        <f t="shared" si="13"/>
        <v>2770557440</v>
      </c>
      <c r="G175" s="89">
        <f t="shared" si="13"/>
        <v>1841366348.3199999</v>
      </c>
      <c r="P175" s="134"/>
      <c r="Q175" s="49"/>
    </row>
    <row r="176" spans="1:17" x14ac:dyDescent="0.2">
      <c r="A176" s="49"/>
      <c r="B176" s="164"/>
      <c r="C176" s="87" t="s">
        <v>23</v>
      </c>
      <c r="D176" s="88">
        <f t="shared" si="12"/>
        <v>0.47793995573213405</v>
      </c>
      <c r="E176" s="88">
        <f t="shared" si="14"/>
        <v>0.91666666666666663</v>
      </c>
      <c r="F176" s="89">
        <f t="shared" si="13"/>
        <v>82222170</v>
      </c>
      <c r="G176" s="89">
        <f t="shared" si="13"/>
        <v>39297260.289999999</v>
      </c>
      <c r="P176" s="134"/>
      <c r="Q176" s="49"/>
    </row>
    <row r="177" spans="1:17" x14ac:dyDescent="0.2">
      <c r="A177" s="49"/>
      <c r="B177" s="164"/>
      <c r="C177" s="87" t="s">
        <v>24</v>
      </c>
      <c r="D177" s="88">
        <f t="shared" si="12"/>
        <v>0.18792390894853767</v>
      </c>
      <c r="E177" s="88">
        <f t="shared" si="14"/>
        <v>0.91666666666666663</v>
      </c>
      <c r="F177" s="89">
        <f t="shared" si="13"/>
        <v>101880758</v>
      </c>
      <c r="G177" s="89">
        <f t="shared" si="13"/>
        <v>19145830.289999999</v>
      </c>
      <c r="P177" s="134"/>
      <c r="Q177" s="49"/>
    </row>
    <row r="178" spans="1:17" x14ac:dyDescent="0.2">
      <c r="A178" s="49"/>
      <c r="B178" s="164"/>
      <c r="C178" s="87" t="s">
        <v>25</v>
      </c>
      <c r="D178" s="88">
        <f t="shared" si="12"/>
        <v>0.86039968856967952</v>
      </c>
      <c r="E178" s="88">
        <f t="shared" si="14"/>
        <v>0.91666666666666663</v>
      </c>
      <c r="F178" s="89">
        <f t="shared" si="13"/>
        <v>5725628761</v>
      </c>
      <c r="G178" s="89">
        <f t="shared" si="13"/>
        <v>4926329202.8299999</v>
      </c>
      <c r="P178" s="134"/>
      <c r="Q178" s="49"/>
    </row>
    <row r="179" spans="1:17" x14ac:dyDescent="0.2">
      <c r="A179" s="49"/>
      <c r="B179" s="164"/>
      <c r="C179" s="87" t="s">
        <v>431</v>
      </c>
      <c r="D179" s="88">
        <f t="shared" si="12"/>
        <v>1</v>
      </c>
      <c r="E179" s="88">
        <f t="shared" si="14"/>
        <v>0.91666666666666663</v>
      </c>
      <c r="F179" s="89">
        <f t="shared" si="13"/>
        <v>510000000</v>
      </c>
      <c r="G179" s="89">
        <f t="shared" si="13"/>
        <v>510000000</v>
      </c>
      <c r="P179" s="134"/>
      <c r="Q179" s="49"/>
    </row>
    <row r="180" spans="1:17" x14ac:dyDescent="0.2">
      <c r="A180" s="49"/>
      <c r="B180" s="164"/>
      <c r="C180" s="49"/>
      <c r="D180" s="134"/>
      <c r="E180" s="49"/>
      <c r="F180" s="49"/>
      <c r="G180" s="49"/>
      <c r="P180" s="134"/>
      <c r="Q180" s="49"/>
    </row>
    <row r="181" spans="1:17" x14ac:dyDescent="0.2">
      <c r="A181" s="49"/>
      <c r="B181" s="164"/>
      <c r="C181" s="49"/>
      <c r="D181" s="134"/>
      <c r="E181" s="49"/>
      <c r="F181" s="49"/>
      <c r="G181" s="49"/>
      <c r="P181" s="134"/>
      <c r="Q181" s="49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O20" sqref="O20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9" s="6" customFormat="1" ht="15.75" x14ac:dyDescent="0.25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9" s="6" customFormat="1" ht="15.75" x14ac:dyDescent="0.25">
      <c r="A3" s="212" t="s">
        <v>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9" s="9" customFormat="1" ht="15.75" x14ac:dyDescent="0.25">
      <c r="A4" s="215" t="s">
        <v>451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438</v>
      </c>
      <c r="B7" s="189" t="s">
        <v>433</v>
      </c>
      <c r="C7" s="133" t="s">
        <v>437</v>
      </c>
      <c r="D7" s="133" t="s">
        <v>437</v>
      </c>
      <c r="E7" s="186">
        <v>10873914178</v>
      </c>
      <c r="F7" s="186">
        <v>10558978054</v>
      </c>
      <c r="G7" s="186">
        <v>10551576909.99</v>
      </c>
      <c r="H7" s="186">
        <v>145559000</v>
      </c>
      <c r="I7" s="186">
        <v>1716391155.9000001</v>
      </c>
      <c r="J7" s="186">
        <v>3867816.9</v>
      </c>
      <c r="K7" s="186">
        <v>8346619689.0200005</v>
      </c>
      <c r="L7" s="186">
        <v>7898270204.3800001</v>
      </c>
      <c r="M7" s="186">
        <v>346540392.18000001</v>
      </c>
      <c r="N7" s="186">
        <v>339139248.17000002</v>
      </c>
      <c r="O7" s="97">
        <f>+K7/F7</f>
        <v>0.79047609023660159</v>
      </c>
      <c r="P7" s="28">
        <f>+P27+P69+P93+P103</f>
        <v>1939798397</v>
      </c>
      <c r="Q7" s="28">
        <f>+Q27+Q69+Q93+Q103</f>
        <v>744822460.12</v>
      </c>
      <c r="R7" s="97">
        <f>+Q7/P7</f>
        <v>0.38396900485736407</v>
      </c>
    </row>
    <row r="8" spans="1:19" s="98" customFormat="1" x14ac:dyDescent="0.25">
      <c r="A8" s="133" t="s">
        <v>438</v>
      </c>
      <c r="B8" s="189" t="s">
        <v>433</v>
      </c>
      <c r="C8" s="133" t="s">
        <v>54</v>
      </c>
      <c r="D8" s="133" t="s">
        <v>22</v>
      </c>
      <c r="E8" s="186">
        <v>763962183</v>
      </c>
      <c r="F8" s="186">
        <v>700255205</v>
      </c>
      <c r="G8" s="186">
        <v>700255205</v>
      </c>
      <c r="H8" s="186">
        <v>0</v>
      </c>
      <c r="I8" s="186">
        <v>26459298.649999999</v>
      </c>
      <c r="J8" s="186">
        <v>0</v>
      </c>
      <c r="K8" s="186">
        <v>535137120.56999999</v>
      </c>
      <c r="L8" s="186">
        <v>535137120.56999999</v>
      </c>
      <c r="M8" s="186">
        <v>138658785.78</v>
      </c>
      <c r="N8" s="186">
        <v>138658785.78</v>
      </c>
      <c r="O8" s="97">
        <f t="shared" ref="O8:O71" si="0">+K8/F8</f>
        <v>0.76420298878035475</v>
      </c>
      <c r="P8" s="28"/>
      <c r="Q8" s="28"/>
      <c r="R8" s="97"/>
    </row>
    <row r="9" spans="1:19" s="98" customFormat="1" x14ac:dyDescent="0.25">
      <c r="A9" s="134" t="s">
        <v>438</v>
      </c>
      <c r="B9" s="190" t="s">
        <v>433</v>
      </c>
      <c r="C9" s="134" t="s">
        <v>55</v>
      </c>
      <c r="D9" s="134" t="s">
        <v>56</v>
      </c>
      <c r="E9" s="187">
        <v>270377000</v>
      </c>
      <c r="F9" s="187">
        <v>263419500</v>
      </c>
      <c r="G9" s="187">
        <v>263419500</v>
      </c>
      <c r="H9" s="187">
        <v>0</v>
      </c>
      <c r="I9" s="187">
        <v>0</v>
      </c>
      <c r="J9" s="187">
        <v>0</v>
      </c>
      <c r="K9" s="187">
        <v>219603786.91999999</v>
      </c>
      <c r="L9" s="187">
        <v>219603786.91999999</v>
      </c>
      <c r="M9" s="187">
        <v>43815713.079999998</v>
      </c>
      <c r="N9" s="187">
        <v>43815713.079999998</v>
      </c>
      <c r="O9" s="93">
        <f t="shared" si="0"/>
        <v>0.83366564328001524</v>
      </c>
      <c r="P9" s="94"/>
      <c r="Q9" s="94"/>
      <c r="R9" s="93"/>
    </row>
    <row r="10" spans="1:19" s="98" customFormat="1" x14ac:dyDescent="0.25">
      <c r="A10" s="134" t="s">
        <v>438</v>
      </c>
      <c r="B10" s="190" t="s">
        <v>433</v>
      </c>
      <c r="C10" s="134" t="s">
        <v>57</v>
      </c>
      <c r="D10" s="134" t="s">
        <v>58</v>
      </c>
      <c r="E10" s="187">
        <v>265377000</v>
      </c>
      <c r="F10" s="187">
        <v>258419500</v>
      </c>
      <c r="G10" s="187">
        <v>258419500</v>
      </c>
      <c r="H10" s="187">
        <v>0</v>
      </c>
      <c r="I10" s="187">
        <v>0</v>
      </c>
      <c r="J10" s="187">
        <v>0</v>
      </c>
      <c r="K10" s="187">
        <v>217848070.25</v>
      </c>
      <c r="L10" s="187">
        <v>217848070.25</v>
      </c>
      <c r="M10" s="187">
        <v>40571429.75</v>
      </c>
      <c r="N10" s="187">
        <v>40571429.75</v>
      </c>
      <c r="O10" s="93">
        <f t="shared" si="0"/>
        <v>0.84300167073305221</v>
      </c>
      <c r="P10" s="94"/>
      <c r="Q10" s="94"/>
      <c r="R10" s="93"/>
      <c r="S10" s="99"/>
    </row>
    <row r="11" spans="1:19" s="98" customFormat="1" x14ac:dyDescent="0.25">
      <c r="A11" s="134" t="s">
        <v>438</v>
      </c>
      <c r="B11" s="190" t="s">
        <v>433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1755716.67</v>
      </c>
      <c r="L11" s="187">
        <v>1755716.67</v>
      </c>
      <c r="M11" s="187">
        <v>3244283.33</v>
      </c>
      <c r="N11" s="187">
        <v>3244283.33</v>
      </c>
      <c r="O11" s="93">
        <f t="shared" si="0"/>
        <v>0.35114333399999997</v>
      </c>
      <c r="P11" s="94"/>
      <c r="Q11" s="94"/>
      <c r="R11" s="93"/>
      <c r="S11" s="99"/>
    </row>
    <row r="12" spans="1:19" s="98" customFormat="1" x14ac:dyDescent="0.25">
      <c r="A12" s="134" t="s">
        <v>438</v>
      </c>
      <c r="B12" s="190" t="s">
        <v>433</v>
      </c>
      <c r="C12" s="134" t="s">
        <v>61</v>
      </c>
      <c r="D12" s="134" t="s">
        <v>62</v>
      </c>
      <c r="E12" s="187">
        <v>3532050</v>
      </c>
      <c r="F12" s="187">
        <v>3532050</v>
      </c>
      <c r="G12" s="187">
        <v>3532050</v>
      </c>
      <c r="H12" s="187">
        <v>0</v>
      </c>
      <c r="I12" s="187">
        <v>0</v>
      </c>
      <c r="J12" s="187">
        <v>0</v>
      </c>
      <c r="K12" s="187">
        <v>1493598</v>
      </c>
      <c r="L12" s="187">
        <v>1493598</v>
      </c>
      <c r="M12" s="187">
        <v>2038452</v>
      </c>
      <c r="N12" s="187">
        <v>2038452</v>
      </c>
      <c r="O12" s="93">
        <f t="shared" si="0"/>
        <v>0.42287000467150804</v>
      </c>
      <c r="P12" s="94"/>
      <c r="Q12" s="94"/>
      <c r="R12" s="93"/>
      <c r="S12" s="99"/>
    </row>
    <row r="13" spans="1:19" s="98" customFormat="1" x14ac:dyDescent="0.25">
      <c r="A13" s="134" t="s">
        <v>438</v>
      </c>
      <c r="B13" s="190" t="s">
        <v>433</v>
      </c>
      <c r="C13" s="134" t="s">
        <v>63</v>
      </c>
      <c r="D13" s="134" t="s">
        <v>64</v>
      </c>
      <c r="E13" s="187">
        <v>3532050</v>
      </c>
      <c r="F13" s="187">
        <v>3532050</v>
      </c>
      <c r="G13" s="187">
        <v>3532050</v>
      </c>
      <c r="H13" s="187">
        <v>0</v>
      </c>
      <c r="I13" s="187">
        <v>0</v>
      </c>
      <c r="J13" s="187">
        <v>0</v>
      </c>
      <c r="K13" s="187">
        <v>1493598</v>
      </c>
      <c r="L13" s="187">
        <v>1493598</v>
      </c>
      <c r="M13" s="187">
        <v>2038452</v>
      </c>
      <c r="N13" s="187">
        <v>2038452</v>
      </c>
      <c r="O13" s="93">
        <f t="shared" si="0"/>
        <v>0.42287000467150804</v>
      </c>
      <c r="P13" s="94"/>
      <c r="Q13" s="94"/>
      <c r="R13" s="93"/>
      <c r="S13" s="99"/>
    </row>
    <row r="14" spans="1:19" s="98" customFormat="1" x14ac:dyDescent="0.25">
      <c r="A14" s="134" t="s">
        <v>438</v>
      </c>
      <c r="B14" s="190" t="s">
        <v>433</v>
      </c>
      <c r="C14" s="134" t="s">
        <v>65</v>
      </c>
      <c r="D14" s="134" t="s">
        <v>66</v>
      </c>
      <c r="E14" s="187">
        <v>373975920</v>
      </c>
      <c r="F14" s="187">
        <v>319633090</v>
      </c>
      <c r="G14" s="187">
        <v>319633090</v>
      </c>
      <c r="H14" s="187">
        <v>0</v>
      </c>
      <c r="I14" s="187">
        <v>0</v>
      </c>
      <c r="J14" s="187">
        <v>0</v>
      </c>
      <c r="K14" s="187">
        <v>226828469.30000001</v>
      </c>
      <c r="L14" s="187">
        <v>226828469.30000001</v>
      </c>
      <c r="M14" s="187">
        <v>92804620.700000003</v>
      </c>
      <c r="N14" s="187">
        <v>92804620.700000003</v>
      </c>
      <c r="O14" s="93">
        <f t="shared" si="0"/>
        <v>0.70965264985549525</v>
      </c>
      <c r="P14" s="94"/>
      <c r="Q14" s="94"/>
      <c r="R14" s="93"/>
      <c r="S14" s="99"/>
    </row>
    <row r="15" spans="1:19" s="98" customFormat="1" x14ac:dyDescent="0.25">
      <c r="A15" s="134" t="s">
        <v>438</v>
      </c>
      <c r="B15" s="190" t="s">
        <v>433</v>
      </c>
      <c r="C15" s="134" t="s">
        <v>67</v>
      </c>
      <c r="D15" s="134" t="s">
        <v>68</v>
      </c>
      <c r="E15" s="187">
        <v>115319532</v>
      </c>
      <c r="F15" s="187">
        <v>114607997</v>
      </c>
      <c r="G15" s="187">
        <v>114607997</v>
      </c>
      <c r="H15" s="187">
        <v>0</v>
      </c>
      <c r="I15" s="187">
        <v>0</v>
      </c>
      <c r="J15" s="187">
        <v>0</v>
      </c>
      <c r="K15" s="187">
        <v>78066555.469999999</v>
      </c>
      <c r="L15" s="187">
        <v>78066555.469999999</v>
      </c>
      <c r="M15" s="187">
        <v>36541441.530000001</v>
      </c>
      <c r="N15" s="187">
        <v>36541441.530000001</v>
      </c>
      <c r="O15" s="93">
        <f t="shared" si="0"/>
        <v>0.68116150280507914</v>
      </c>
      <c r="P15" s="94"/>
      <c r="Q15" s="94"/>
      <c r="R15" s="93"/>
      <c r="S15" s="99"/>
    </row>
    <row r="16" spans="1:19" s="98" customFormat="1" x14ac:dyDescent="0.25">
      <c r="A16" s="134" t="s">
        <v>438</v>
      </c>
      <c r="B16" s="190" t="s">
        <v>433</v>
      </c>
      <c r="C16" s="134" t="s">
        <v>69</v>
      </c>
      <c r="D16" s="134" t="s">
        <v>70</v>
      </c>
      <c r="E16" s="187">
        <v>123917350</v>
      </c>
      <c r="F16" s="187">
        <v>120090725</v>
      </c>
      <c r="G16" s="187">
        <v>120090725</v>
      </c>
      <c r="H16" s="187">
        <v>0</v>
      </c>
      <c r="I16" s="187">
        <v>0</v>
      </c>
      <c r="J16" s="187">
        <v>0</v>
      </c>
      <c r="K16" s="187">
        <v>80843543.409999996</v>
      </c>
      <c r="L16" s="187">
        <v>80843543.409999996</v>
      </c>
      <c r="M16" s="187">
        <v>39247181.590000004</v>
      </c>
      <c r="N16" s="187">
        <v>39247181.590000004</v>
      </c>
      <c r="O16" s="93">
        <f t="shared" si="0"/>
        <v>0.67318723748232845</v>
      </c>
      <c r="P16" s="94"/>
      <c r="Q16" s="94"/>
      <c r="R16" s="93"/>
      <c r="S16" s="99"/>
    </row>
    <row r="17" spans="1:19" s="98" customFormat="1" ht="13.5" customHeight="1" x14ac:dyDescent="0.25">
      <c r="A17" s="134" t="s">
        <v>438</v>
      </c>
      <c r="B17" s="190" t="s">
        <v>433</v>
      </c>
      <c r="C17" s="134" t="s">
        <v>73</v>
      </c>
      <c r="D17" s="134" t="s">
        <v>74</v>
      </c>
      <c r="E17" s="187">
        <v>40189028</v>
      </c>
      <c r="F17" s="187">
        <v>40189028</v>
      </c>
      <c r="G17" s="187">
        <v>40189028</v>
      </c>
      <c r="H17" s="187">
        <v>0</v>
      </c>
      <c r="I17" s="187">
        <v>0</v>
      </c>
      <c r="J17" s="187">
        <v>0</v>
      </c>
      <c r="K17" s="187">
        <v>39301800.469999999</v>
      </c>
      <c r="L17" s="187">
        <v>39301800.469999999</v>
      </c>
      <c r="M17" s="187">
        <v>887227.53</v>
      </c>
      <c r="N17" s="187">
        <v>887227.53</v>
      </c>
      <c r="O17" s="93">
        <f t="shared" si="0"/>
        <v>0.97792363801383797</v>
      </c>
      <c r="P17" s="94"/>
      <c r="Q17" s="94"/>
      <c r="R17" s="93"/>
      <c r="S17" s="99"/>
    </row>
    <row r="18" spans="1:19" s="98" customFormat="1" x14ac:dyDescent="0.25">
      <c r="A18" s="134" t="s">
        <v>438</v>
      </c>
      <c r="B18" s="190" t="s">
        <v>433</v>
      </c>
      <c r="C18" s="134" t="s">
        <v>75</v>
      </c>
      <c r="D18" s="134" t="s">
        <v>76</v>
      </c>
      <c r="E18" s="187">
        <v>45700000</v>
      </c>
      <c r="F18" s="187">
        <v>44745340</v>
      </c>
      <c r="G18" s="187">
        <v>44745340</v>
      </c>
      <c r="H18" s="187">
        <v>0</v>
      </c>
      <c r="I18" s="187">
        <v>0</v>
      </c>
      <c r="J18" s="187">
        <v>0</v>
      </c>
      <c r="K18" s="187">
        <v>28616569.949999999</v>
      </c>
      <c r="L18" s="187">
        <v>28616569.949999999</v>
      </c>
      <c r="M18" s="187">
        <v>16128770.050000001</v>
      </c>
      <c r="N18" s="187">
        <v>16128770.050000001</v>
      </c>
      <c r="O18" s="93">
        <f t="shared" si="0"/>
        <v>0.63954302168672761</v>
      </c>
      <c r="P18" s="94"/>
      <c r="Q18" s="94"/>
      <c r="R18" s="93"/>
      <c r="S18" s="99"/>
    </row>
    <row r="19" spans="1:19" s="98" customFormat="1" ht="13.7" customHeight="1" x14ac:dyDescent="0.25">
      <c r="A19" s="134" t="s">
        <v>438</v>
      </c>
      <c r="B19" s="190" t="s">
        <v>434</v>
      </c>
      <c r="C19" s="134" t="s">
        <v>71</v>
      </c>
      <c r="D19" s="134" t="s">
        <v>72</v>
      </c>
      <c r="E19" s="187">
        <v>48850010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438</v>
      </c>
      <c r="B20" s="190" t="s">
        <v>433</v>
      </c>
      <c r="C20" s="134" t="s">
        <v>77</v>
      </c>
      <c r="D20" s="134" t="s">
        <v>78</v>
      </c>
      <c r="E20" s="187">
        <v>58549034</v>
      </c>
      <c r="F20" s="187">
        <v>57335127</v>
      </c>
      <c r="G20" s="187">
        <v>57335127</v>
      </c>
      <c r="H20" s="187">
        <v>0</v>
      </c>
      <c r="I20" s="187">
        <v>13308256.65</v>
      </c>
      <c r="J20" s="187">
        <v>0</v>
      </c>
      <c r="K20" s="187">
        <v>44026870.350000001</v>
      </c>
      <c r="L20" s="187">
        <v>44026870.350000001</v>
      </c>
      <c r="M20" s="187">
        <v>0</v>
      </c>
      <c r="N20" s="187">
        <v>0</v>
      </c>
      <c r="O20" s="93">
        <f t="shared" si="0"/>
        <v>0.76788650612041032</v>
      </c>
      <c r="P20" s="94"/>
      <c r="Q20" s="94"/>
      <c r="R20" s="93"/>
      <c r="S20" s="99"/>
    </row>
    <row r="21" spans="1:19" s="98" customFormat="1" x14ac:dyDescent="0.25">
      <c r="A21" s="134" t="s">
        <v>438</v>
      </c>
      <c r="B21" s="190" t="s">
        <v>433</v>
      </c>
      <c r="C21" s="134" t="s">
        <v>80</v>
      </c>
      <c r="D21" s="134" t="s">
        <v>401</v>
      </c>
      <c r="E21" s="187">
        <v>55546519</v>
      </c>
      <c r="F21" s="187">
        <v>54394864</v>
      </c>
      <c r="G21" s="187">
        <v>54394864</v>
      </c>
      <c r="H21" s="187">
        <v>0</v>
      </c>
      <c r="I21" s="187">
        <v>12621539.52</v>
      </c>
      <c r="J21" s="187">
        <v>0</v>
      </c>
      <c r="K21" s="187">
        <v>41773324.479999997</v>
      </c>
      <c r="L21" s="187">
        <v>41773324.479999997</v>
      </c>
      <c r="M21" s="187">
        <v>0</v>
      </c>
      <c r="N21" s="187">
        <v>0</v>
      </c>
      <c r="O21" s="93">
        <f t="shared" si="0"/>
        <v>0.76796449900122921</v>
      </c>
      <c r="P21" s="94"/>
      <c r="Q21" s="94"/>
      <c r="R21" s="93"/>
      <c r="S21" s="99"/>
    </row>
    <row r="22" spans="1:19" s="98" customFormat="1" ht="13.7" customHeight="1" x14ac:dyDescent="0.25">
      <c r="A22" s="134" t="s">
        <v>438</v>
      </c>
      <c r="B22" s="190" t="s">
        <v>433</v>
      </c>
      <c r="C22" s="134" t="s">
        <v>85</v>
      </c>
      <c r="D22" s="134" t="s">
        <v>388</v>
      </c>
      <c r="E22" s="187">
        <v>3002515</v>
      </c>
      <c r="F22" s="187">
        <v>2940263</v>
      </c>
      <c r="G22" s="187">
        <v>2940263</v>
      </c>
      <c r="H22" s="187">
        <v>0</v>
      </c>
      <c r="I22" s="187">
        <v>686717.13</v>
      </c>
      <c r="J22" s="187">
        <v>0</v>
      </c>
      <c r="K22" s="187">
        <v>2253545.87</v>
      </c>
      <c r="L22" s="187">
        <v>2253545.87</v>
      </c>
      <c r="M22" s="187">
        <v>0</v>
      </c>
      <c r="N22" s="187">
        <v>0</v>
      </c>
      <c r="O22" s="93">
        <f t="shared" si="0"/>
        <v>0.76644363786504821</v>
      </c>
      <c r="P22" s="94"/>
      <c r="Q22" s="94"/>
      <c r="R22" s="93"/>
      <c r="S22" s="99"/>
    </row>
    <row r="23" spans="1:19" s="98" customFormat="1" x14ac:dyDescent="0.25">
      <c r="A23" s="134" t="s">
        <v>438</v>
      </c>
      <c r="B23" s="190" t="s">
        <v>433</v>
      </c>
      <c r="C23" s="134" t="s">
        <v>89</v>
      </c>
      <c r="D23" s="134" t="s">
        <v>90</v>
      </c>
      <c r="E23" s="187">
        <v>57528179</v>
      </c>
      <c r="F23" s="187">
        <v>56335438</v>
      </c>
      <c r="G23" s="187">
        <v>56335438</v>
      </c>
      <c r="H23" s="187">
        <v>0</v>
      </c>
      <c r="I23" s="187">
        <v>13151042</v>
      </c>
      <c r="J23" s="187">
        <v>0</v>
      </c>
      <c r="K23" s="187">
        <v>43184396</v>
      </c>
      <c r="L23" s="187">
        <v>43184396</v>
      </c>
      <c r="M23" s="187">
        <v>0</v>
      </c>
      <c r="N23" s="187">
        <v>0</v>
      </c>
      <c r="O23" s="93">
        <f t="shared" si="0"/>
        <v>0.76655827189982972</v>
      </c>
      <c r="P23" s="94"/>
      <c r="Q23" s="94"/>
      <c r="R23" s="93"/>
      <c r="S23" s="99"/>
    </row>
    <row r="24" spans="1:19" s="98" customFormat="1" x14ac:dyDescent="0.25">
      <c r="A24" s="134" t="s">
        <v>438</v>
      </c>
      <c r="B24" s="190" t="s">
        <v>433</v>
      </c>
      <c r="C24" s="134" t="s">
        <v>92</v>
      </c>
      <c r="D24" s="134" t="s">
        <v>402</v>
      </c>
      <c r="E24" s="187">
        <v>30505548</v>
      </c>
      <c r="F24" s="187">
        <v>29873072</v>
      </c>
      <c r="G24" s="187">
        <v>29873072</v>
      </c>
      <c r="H24" s="187">
        <v>0</v>
      </c>
      <c r="I24" s="187">
        <v>6970468.0899999999</v>
      </c>
      <c r="J24" s="187">
        <v>0</v>
      </c>
      <c r="K24" s="187">
        <v>22902603.91</v>
      </c>
      <c r="L24" s="187">
        <v>22902603.91</v>
      </c>
      <c r="M24" s="187">
        <v>0</v>
      </c>
      <c r="N24" s="187">
        <v>0</v>
      </c>
      <c r="O24" s="93">
        <f t="shared" si="0"/>
        <v>0.76666383390365744</v>
      </c>
      <c r="P24" s="94"/>
      <c r="Q24" s="94"/>
      <c r="R24" s="93"/>
      <c r="S24" s="99"/>
    </row>
    <row r="25" spans="1:19" s="98" customFormat="1" x14ac:dyDescent="0.25">
      <c r="A25" s="134" t="s">
        <v>438</v>
      </c>
      <c r="B25" s="190" t="s">
        <v>433</v>
      </c>
      <c r="C25" s="134" t="s">
        <v>97</v>
      </c>
      <c r="D25" s="134" t="s">
        <v>403</v>
      </c>
      <c r="E25" s="187">
        <v>9007544</v>
      </c>
      <c r="F25" s="187">
        <v>8820789</v>
      </c>
      <c r="G25" s="187">
        <v>8820789</v>
      </c>
      <c r="H25" s="187">
        <v>0</v>
      </c>
      <c r="I25" s="187">
        <v>2060193.6</v>
      </c>
      <c r="J25" s="187">
        <v>0</v>
      </c>
      <c r="K25" s="187">
        <v>6760595.4000000004</v>
      </c>
      <c r="L25" s="187">
        <v>6760595.4000000004</v>
      </c>
      <c r="M25" s="187">
        <v>0</v>
      </c>
      <c r="N25" s="187">
        <v>0</v>
      </c>
      <c r="O25" s="93">
        <f t="shared" si="0"/>
        <v>0.76643885257883393</v>
      </c>
      <c r="P25" s="94"/>
      <c r="Q25" s="94"/>
      <c r="R25" s="93"/>
      <c r="S25" s="99"/>
    </row>
    <row r="26" spans="1:19" s="98" customFormat="1" x14ac:dyDescent="0.25">
      <c r="A26" s="134" t="s">
        <v>438</v>
      </c>
      <c r="B26" s="190" t="s">
        <v>433</v>
      </c>
      <c r="C26" s="134" t="s">
        <v>102</v>
      </c>
      <c r="D26" s="134" t="s">
        <v>404</v>
      </c>
      <c r="E26" s="187">
        <v>18015087</v>
      </c>
      <c r="F26" s="187">
        <v>17641577</v>
      </c>
      <c r="G26" s="187">
        <v>17641577</v>
      </c>
      <c r="H26" s="187">
        <v>0</v>
      </c>
      <c r="I26" s="187">
        <v>4120380.31</v>
      </c>
      <c r="J26" s="187">
        <v>0</v>
      </c>
      <c r="K26" s="187">
        <v>13521196.689999999</v>
      </c>
      <c r="L26" s="187">
        <v>13521196.689999999</v>
      </c>
      <c r="M26" s="187">
        <v>0</v>
      </c>
      <c r="N26" s="187">
        <v>0</v>
      </c>
      <c r="O26" s="93">
        <f t="shared" si="0"/>
        <v>0.76643922989424351</v>
      </c>
      <c r="P26" s="94"/>
      <c r="Q26" s="94"/>
      <c r="R26" s="93"/>
      <c r="S26" s="99"/>
    </row>
    <row r="27" spans="1:19" s="98" customFormat="1" x14ac:dyDescent="0.25">
      <c r="A27" s="133" t="s">
        <v>438</v>
      </c>
      <c r="B27" s="189" t="s">
        <v>433</v>
      </c>
      <c r="C27" s="133" t="s">
        <v>108</v>
      </c>
      <c r="D27" s="133" t="s">
        <v>109</v>
      </c>
      <c r="E27" s="186">
        <v>558699679</v>
      </c>
      <c r="F27" s="186">
        <v>558699679</v>
      </c>
      <c r="G27" s="186">
        <v>554539471.44000006</v>
      </c>
      <c r="H27" s="186">
        <v>0</v>
      </c>
      <c r="I27" s="186">
        <v>65402398.530000001</v>
      </c>
      <c r="J27" s="186">
        <v>3867816.9</v>
      </c>
      <c r="K27" s="186">
        <v>428864102.19999999</v>
      </c>
      <c r="L27" s="186">
        <v>419980457.19999999</v>
      </c>
      <c r="M27" s="186">
        <v>60565361.369999997</v>
      </c>
      <c r="N27" s="186">
        <v>56405153.810000002</v>
      </c>
      <c r="O27" s="97">
        <f t="shared" si="0"/>
        <v>0.76761114838585753</v>
      </c>
      <c r="P27" s="28">
        <f>+F27</f>
        <v>558699679</v>
      </c>
      <c r="Q27" s="28">
        <f>+K27</f>
        <v>428864102.19999999</v>
      </c>
      <c r="R27" s="97">
        <f>+Q27/P27</f>
        <v>0.76761114838585753</v>
      </c>
    </row>
    <row r="28" spans="1:19" s="99" customFormat="1" x14ac:dyDescent="0.25">
      <c r="A28" s="134" t="s">
        <v>438</v>
      </c>
      <c r="B28" s="190" t="s">
        <v>433</v>
      </c>
      <c r="C28" s="134" t="s">
        <v>110</v>
      </c>
      <c r="D28" s="134" t="s">
        <v>111</v>
      </c>
      <c r="E28" s="187">
        <v>9111370</v>
      </c>
      <c r="F28" s="187">
        <v>10530500</v>
      </c>
      <c r="G28" s="187">
        <v>10530500</v>
      </c>
      <c r="H28" s="187">
        <v>0</v>
      </c>
      <c r="I28" s="187">
        <v>3285000</v>
      </c>
      <c r="J28" s="187">
        <v>0</v>
      </c>
      <c r="K28" s="187">
        <v>6704077.5</v>
      </c>
      <c r="L28" s="187">
        <v>6104077.5</v>
      </c>
      <c r="M28" s="187">
        <v>541422.5</v>
      </c>
      <c r="N28" s="187">
        <v>541422.5</v>
      </c>
      <c r="O28" s="93">
        <f t="shared" si="0"/>
        <v>0.63663430036560464</v>
      </c>
      <c r="P28" s="94">
        <f t="shared" ref="P28:P91" si="1">+F28</f>
        <v>10530500</v>
      </c>
      <c r="Q28" s="94">
        <f t="shared" ref="Q28:Q91" si="2">+K28</f>
        <v>6704077.5</v>
      </c>
      <c r="R28" s="93">
        <f t="shared" ref="R28:R91" si="3">+Q28/P28</f>
        <v>0.63663430036560464</v>
      </c>
    </row>
    <row r="29" spans="1:19" s="98" customFormat="1" x14ac:dyDescent="0.25">
      <c r="A29" s="134" t="s">
        <v>438</v>
      </c>
      <c r="B29" s="190" t="s">
        <v>433</v>
      </c>
      <c r="C29" s="134" t="s">
        <v>112</v>
      </c>
      <c r="D29" s="134" t="s">
        <v>113</v>
      </c>
      <c r="E29" s="187">
        <v>5060870</v>
      </c>
      <c r="F29" s="187">
        <v>7480000</v>
      </c>
      <c r="G29" s="187">
        <v>7480000</v>
      </c>
      <c r="H29" s="187">
        <v>0</v>
      </c>
      <c r="I29" s="187">
        <v>1800000</v>
      </c>
      <c r="J29" s="187">
        <v>0</v>
      </c>
      <c r="K29" s="187">
        <v>5400000</v>
      </c>
      <c r="L29" s="187">
        <v>4800000</v>
      </c>
      <c r="M29" s="187">
        <v>280000</v>
      </c>
      <c r="N29" s="187">
        <v>280000</v>
      </c>
      <c r="O29" s="93">
        <f t="shared" si="0"/>
        <v>0.72192513368983957</v>
      </c>
      <c r="P29" s="94">
        <f t="shared" si="1"/>
        <v>7480000</v>
      </c>
      <c r="Q29" s="94">
        <f t="shared" si="2"/>
        <v>5400000</v>
      </c>
      <c r="R29" s="93">
        <f t="shared" si="3"/>
        <v>0.72192513368983957</v>
      </c>
    </row>
    <row r="30" spans="1:19" s="98" customFormat="1" x14ac:dyDescent="0.25">
      <c r="A30" s="134" t="s">
        <v>438</v>
      </c>
      <c r="B30" s="190" t="s">
        <v>433</v>
      </c>
      <c r="C30" s="134" t="s">
        <v>116</v>
      </c>
      <c r="D30" s="134" t="s">
        <v>117</v>
      </c>
      <c r="E30" s="187">
        <v>3050500</v>
      </c>
      <c r="F30" s="187">
        <v>3050500</v>
      </c>
      <c r="G30" s="187">
        <v>3050500</v>
      </c>
      <c r="H30" s="187">
        <v>0</v>
      </c>
      <c r="I30" s="187">
        <v>1485000</v>
      </c>
      <c r="J30" s="187">
        <v>0</v>
      </c>
      <c r="K30" s="187">
        <v>1304077.5</v>
      </c>
      <c r="L30" s="187">
        <v>1304077.5</v>
      </c>
      <c r="M30" s="187">
        <v>261422.5</v>
      </c>
      <c r="N30" s="187">
        <v>261422.5</v>
      </c>
      <c r="O30" s="93">
        <f t="shared" si="0"/>
        <v>0.4274963120799869</v>
      </c>
      <c r="P30" s="94">
        <f t="shared" si="1"/>
        <v>3050500</v>
      </c>
      <c r="Q30" s="94">
        <f t="shared" si="2"/>
        <v>1304077.5</v>
      </c>
      <c r="R30" s="93">
        <f t="shared" si="3"/>
        <v>0.4274963120799869</v>
      </c>
      <c r="S30" s="99"/>
    </row>
    <row r="31" spans="1:19" s="98" customFormat="1" x14ac:dyDescent="0.25">
      <c r="A31" s="134" t="s">
        <v>438</v>
      </c>
      <c r="B31" s="190" t="s">
        <v>433</v>
      </c>
      <c r="C31" s="134" t="s">
        <v>118</v>
      </c>
      <c r="D31" s="134" t="s">
        <v>119</v>
      </c>
      <c r="E31" s="187">
        <v>1000000</v>
      </c>
      <c r="F31" s="187">
        <v>0</v>
      </c>
      <c r="G31" s="187">
        <v>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93">
        <v>0</v>
      </c>
      <c r="P31" s="94">
        <f t="shared" si="1"/>
        <v>0</v>
      </c>
      <c r="Q31" s="94">
        <f t="shared" si="2"/>
        <v>0</v>
      </c>
      <c r="R31" s="93">
        <v>0</v>
      </c>
      <c r="S31" s="99"/>
    </row>
    <row r="32" spans="1:19" s="98" customFormat="1" x14ac:dyDescent="0.25">
      <c r="A32" s="134" t="s">
        <v>438</v>
      </c>
      <c r="B32" s="190" t="s">
        <v>433</v>
      </c>
      <c r="C32" s="134" t="s">
        <v>120</v>
      </c>
      <c r="D32" s="134" t="s">
        <v>121</v>
      </c>
      <c r="E32" s="187">
        <v>22002546</v>
      </c>
      <c r="F32" s="187">
        <v>26002546</v>
      </c>
      <c r="G32" s="187">
        <v>26002546</v>
      </c>
      <c r="H32" s="187">
        <v>0</v>
      </c>
      <c r="I32" s="187">
        <v>4538452.6500000004</v>
      </c>
      <c r="J32" s="187">
        <v>0</v>
      </c>
      <c r="K32" s="187">
        <v>19406098.800000001</v>
      </c>
      <c r="L32" s="187">
        <v>19406098.800000001</v>
      </c>
      <c r="M32" s="187">
        <v>2057994.55</v>
      </c>
      <c r="N32" s="187">
        <v>2057994.55</v>
      </c>
      <c r="O32" s="93">
        <f t="shared" si="0"/>
        <v>0.74631533389076599</v>
      </c>
      <c r="P32" s="94">
        <f t="shared" si="1"/>
        <v>26002546</v>
      </c>
      <c r="Q32" s="94">
        <f t="shared" si="2"/>
        <v>19406098.800000001</v>
      </c>
      <c r="R32" s="93">
        <f t="shared" si="3"/>
        <v>0.74631533389076599</v>
      </c>
      <c r="S32" s="99"/>
    </row>
    <row r="33" spans="1:19" s="98" customFormat="1" x14ac:dyDescent="0.25">
      <c r="A33" s="134" t="s">
        <v>438</v>
      </c>
      <c r="B33" s="190" t="s">
        <v>433</v>
      </c>
      <c r="C33" s="134" t="s">
        <v>122</v>
      </c>
      <c r="D33" s="134" t="s">
        <v>123</v>
      </c>
      <c r="E33" s="187">
        <v>1746636</v>
      </c>
      <c r="F33" s="187">
        <v>1746636</v>
      </c>
      <c r="G33" s="187">
        <v>1746636</v>
      </c>
      <c r="H33" s="187">
        <v>0</v>
      </c>
      <c r="I33" s="187">
        <v>424532</v>
      </c>
      <c r="J33" s="187">
        <v>0</v>
      </c>
      <c r="K33" s="187">
        <v>1014623</v>
      </c>
      <c r="L33" s="187">
        <v>1014623</v>
      </c>
      <c r="M33" s="187">
        <v>307481</v>
      </c>
      <c r="N33" s="187">
        <v>307481</v>
      </c>
      <c r="O33" s="93">
        <f t="shared" si="0"/>
        <v>0.58090122956357249</v>
      </c>
      <c r="P33" s="94">
        <f t="shared" si="1"/>
        <v>1746636</v>
      </c>
      <c r="Q33" s="94">
        <f t="shared" si="2"/>
        <v>1014623</v>
      </c>
      <c r="R33" s="93">
        <f t="shared" si="3"/>
        <v>0.58090122956357249</v>
      </c>
    </row>
    <row r="34" spans="1:19" s="98" customFormat="1" x14ac:dyDescent="0.25">
      <c r="A34" s="134" t="s">
        <v>438</v>
      </c>
      <c r="B34" s="190" t="s">
        <v>433</v>
      </c>
      <c r="C34" s="134" t="s">
        <v>124</v>
      </c>
      <c r="D34" s="134" t="s">
        <v>125</v>
      </c>
      <c r="E34" s="187">
        <v>5750000</v>
      </c>
      <c r="F34" s="187">
        <v>6750000</v>
      </c>
      <c r="G34" s="187">
        <v>6750000</v>
      </c>
      <c r="H34" s="187">
        <v>0</v>
      </c>
      <c r="I34" s="187">
        <v>1021775</v>
      </c>
      <c r="J34" s="187">
        <v>0</v>
      </c>
      <c r="K34" s="187">
        <v>5017935</v>
      </c>
      <c r="L34" s="187">
        <v>5017935</v>
      </c>
      <c r="M34" s="187">
        <v>710290</v>
      </c>
      <c r="N34" s="187">
        <v>710290</v>
      </c>
      <c r="O34" s="93">
        <f t="shared" si="0"/>
        <v>0.74339777777777782</v>
      </c>
      <c r="P34" s="94">
        <f t="shared" si="1"/>
        <v>6750000</v>
      </c>
      <c r="Q34" s="94">
        <f t="shared" si="2"/>
        <v>5017935</v>
      </c>
      <c r="R34" s="93">
        <f t="shared" si="3"/>
        <v>0.74339777777777782</v>
      </c>
      <c r="S34" s="99"/>
    </row>
    <row r="35" spans="1:19" s="98" customFormat="1" x14ac:dyDescent="0.25">
      <c r="A35" s="134" t="s">
        <v>438</v>
      </c>
      <c r="B35" s="190" t="s">
        <v>433</v>
      </c>
      <c r="C35" s="134" t="s">
        <v>126</v>
      </c>
      <c r="D35" s="134" t="s">
        <v>127</v>
      </c>
      <c r="E35" s="187">
        <v>40000</v>
      </c>
      <c r="F35" s="187">
        <v>40000</v>
      </c>
      <c r="G35" s="187">
        <v>40000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40000</v>
      </c>
      <c r="N35" s="187">
        <v>40000</v>
      </c>
      <c r="O35" s="93">
        <f t="shared" si="0"/>
        <v>0</v>
      </c>
      <c r="P35" s="94">
        <f t="shared" si="1"/>
        <v>40000</v>
      </c>
      <c r="Q35" s="94">
        <f t="shared" si="2"/>
        <v>0</v>
      </c>
      <c r="R35" s="93">
        <f t="shared" si="3"/>
        <v>0</v>
      </c>
      <c r="S35" s="99"/>
    </row>
    <row r="36" spans="1:19" s="98" customFormat="1" x14ac:dyDescent="0.25">
      <c r="A36" s="134" t="s">
        <v>438</v>
      </c>
      <c r="B36" s="190" t="s">
        <v>433</v>
      </c>
      <c r="C36" s="134" t="s">
        <v>128</v>
      </c>
      <c r="D36" s="134" t="s">
        <v>129</v>
      </c>
      <c r="E36" s="187">
        <v>13465910</v>
      </c>
      <c r="F36" s="187">
        <v>16465910</v>
      </c>
      <c r="G36" s="187">
        <v>16465910</v>
      </c>
      <c r="H36" s="187">
        <v>0</v>
      </c>
      <c r="I36" s="187">
        <v>3092145.65</v>
      </c>
      <c r="J36" s="187">
        <v>0</v>
      </c>
      <c r="K36" s="187">
        <v>13373540.800000001</v>
      </c>
      <c r="L36" s="187">
        <v>13373540.800000001</v>
      </c>
      <c r="M36" s="187">
        <v>223.55</v>
      </c>
      <c r="N36" s="187">
        <v>223.55</v>
      </c>
      <c r="O36" s="93">
        <f t="shared" si="0"/>
        <v>0.81219566972004587</v>
      </c>
      <c r="P36" s="94">
        <f t="shared" si="1"/>
        <v>16465910</v>
      </c>
      <c r="Q36" s="94">
        <f t="shared" si="2"/>
        <v>13373540.800000001</v>
      </c>
      <c r="R36" s="93">
        <f t="shared" si="3"/>
        <v>0.81219566972004587</v>
      </c>
      <c r="S36" s="99"/>
    </row>
    <row r="37" spans="1:19" s="98" customFormat="1" x14ac:dyDescent="0.25">
      <c r="A37" s="134" t="s">
        <v>438</v>
      </c>
      <c r="B37" s="190" t="s">
        <v>433</v>
      </c>
      <c r="C37" s="134" t="s">
        <v>130</v>
      </c>
      <c r="D37" s="134" t="s">
        <v>131</v>
      </c>
      <c r="E37" s="187">
        <v>1000000</v>
      </c>
      <c r="F37" s="187">
        <v>1000000</v>
      </c>
      <c r="G37" s="187">
        <v>1000000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1000000</v>
      </c>
      <c r="N37" s="187">
        <v>1000000</v>
      </c>
      <c r="O37" s="93">
        <f t="shared" si="0"/>
        <v>0</v>
      </c>
      <c r="P37" s="94">
        <f t="shared" si="1"/>
        <v>1000000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25">
      <c r="A38" s="134" t="s">
        <v>438</v>
      </c>
      <c r="B38" s="190" t="s">
        <v>433</v>
      </c>
      <c r="C38" s="134" t="s">
        <v>132</v>
      </c>
      <c r="D38" s="134" t="s">
        <v>133</v>
      </c>
      <c r="E38" s="187">
        <v>7572675</v>
      </c>
      <c r="F38" s="187">
        <v>7572675</v>
      </c>
      <c r="G38" s="187">
        <v>7572675</v>
      </c>
      <c r="H38" s="187">
        <v>0</v>
      </c>
      <c r="I38" s="187">
        <v>3375930</v>
      </c>
      <c r="J38" s="187">
        <v>0</v>
      </c>
      <c r="K38" s="187">
        <v>3330465</v>
      </c>
      <c r="L38" s="187">
        <v>1387070</v>
      </c>
      <c r="M38" s="187">
        <v>866280</v>
      </c>
      <c r="N38" s="187">
        <v>866280</v>
      </c>
      <c r="O38" s="93">
        <f t="shared" si="0"/>
        <v>0.43980033475621233</v>
      </c>
      <c r="P38" s="94">
        <f t="shared" si="1"/>
        <v>7572675</v>
      </c>
      <c r="Q38" s="94">
        <f t="shared" si="2"/>
        <v>3330465</v>
      </c>
      <c r="R38" s="93">
        <f t="shared" si="3"/>
        <v>0.43980033475621233</v>
      </c>
      <c r="S38" s="99"/>
    </row>
    <row r="39" spans="1:19" s="98" customFormat="1" ht="14.25" customHeight="1" x14ac:dyDescent="0.25">
      <c r="A39" s="134" t="s">
        <v>438</v>
      </c>
      <c r="B39" s="190" t="s">
        <v>433</v>
      </c>
      <c r="C39" s="134" t="s">
        <v>134</v>
      </c>
      <c r="D39" s="134" t="s">
        <v>135</v>
      </c>
      <c r="E39" s="187">
        <v>3947675</v>
      </c>
      <c r="F39" s="187">
        <v>3947675</v>
      </c>
      <c r="G39" s="187">
        <v>3947675</v>
      </c>
      <c r="H39" s="187">
        <v>0</v>
      </c>
      <c r="I39" s="187">
        <v>761080</v>
      </c>
      <c r="J39" s="187">
        <v>0</v>
      </c>
      <c r="K39" s="187">
        <v>2682315</v>
      </c>
      <c r="L39" s="187">
        <v>738920</v>
      </c>
      <c r="M39" s="187">
        <v>504280</v>
      </c>
      <c r="N39" s="187">
        <v>504280</v>
      </c>
      <c r="O39" s="93">
        <f t="shared" si="0"/>
        <v>0.6794670280608206</v>
      </c>
      <c r="P39" s="94">
        <f t="shared" si="1"/>
        <v>3947675</v>
      </c>
      <c r="Q39" s="94">
        <f t="shared" si="2"/>
        <v>2682315</v>
      </c>
      <c r="R39" s="93">
        <f t="shared" si="3"/>
        <v>0.6794670280608206</v>
      </c>
      <c r="S39" s="99"/>
    </row>
    <row r="40" spans="1:19" s="98" customFormat="1" x14ac:dyDescent="0.25">
      <c r="A40" s="134" t="s">
        <v>438</v>
      </c>
      <c r="B40" s="190" t="s">
        <v>433</v>
      </c>
      <c r="C40" s="134" t="s">
        <v>138</v>
      </c>
      <c r="D40" s="134" t="s">
        <v>139</v>
      </c>
      <c r="E40" s="187">
        <v>3325000</v>
      </c>
      <c r="F40" s="187">
        <v>3325000</v>
      </c>
      <c r="G40" s="187">
        <v>3325000</v>
      </c>
      <c r="H40" s="187">
        <v>0</v>
      </c>
      <c r="I40" s="187">
        <v>2606850</v>
      </c>
      <c r="J40" s="187">
        <v>0</v>
      </c>
      <c r="K40" s="187">
        <v>643150</v>
      </c>
      <c r="L40" s="187">
        <v>643150</v>
      </c>
      <c r="M40" s="187">
        <v>75000</v>
      </c>
      <c r="N40" s="187">
        <v>75000</v>
      </c>
      <c r="O40" s="93">
        <f t="shared" si="0"/>
        <v>0.19342857142857142</v>
      </c>
      <c r="P40" s="94">
        <f t="shared" si="1"/>
        <v>3325000</v>
      </c>
      <c r="Q40" s="94">
        <f t="shared" si="2"/>
        <v>643150</v>
      </c>
      <c r="R40" s="93">
        <f t="shared" si="3"/>
        <v>0.19342857142857142</v>
      </c>
      <c r="S40" s="99"/>
    </row>
    <row r="41" spans="1:19" s="98" customFormat="1" x14ac:dyDescent="0.25">
      <c r="A41" s="134" t="s">
        <v>438</v>
      </c>
      <c r="B41" s="190" t="s">
        <v>433</v>
      </c>
      <c r="C41" s="134" t="s">
        <v>144</v>
      </c>
      <c r="D41" s="134" t="s">
        <v>145</v>
      </c>
      <c r="E41" s="187">
        <v>300000</v>
      </c>
      <c r="F41" s="187">
        <v>300000</v>
      </c>
      <c r="G41" s="187">
        <v>300000</v>
      </c>
      <c r="H41" s="187">
        <v>0</v>
      </c>
      <c r="I41" s="187">
        <v>8000</v>
      </c>
      <c r="J41" s="187">
        <v>0</v>
      </c>
      <c r="K41" s="187">
        <v>5000</v>
      </c>
      <c r="L41" s="187">
        <v>5000</v>
      </c>
      <c r="M41" s="187">
        <v>287000</v>
      </c>
      <c r="N41" s="187">
        <v>287000</v>
      </c>
      <c r="O41" s="93">
        <f t="shared" si="0"/>
        <v>1.6666666666666666E-2</v>
      </c>
      <c r="P41" s="94">
        <f t="shared" si="1"/>
        <v>300000</v>
      </c>
      <c r="Q41" s="94">
        <f t="shared" si="2"/>
        <v>5000</v>
      </c>
      <c r="R41" s="93">
        <f t="shared" si="3"/>
        <v>1.6666666666666666E-2</v>
      </c>
      <c r="S41" s="99"/>
    </row>
    <row r="42" spans="1:19" s="98" customFormat="1" x14ac:dyDescent="0.25">
      <c r="A42" s="134" t="s">
        <v>438</v>
      </c>
      <c r="B42" s="190" t="s">
        <v>433</v>
      </c>
      <c r="C42" s="134" t="s">
        <v>146</v>
      </c>
      <c r="D42" s="134" t="s">
        <v>147</v>
      </c>
      <c r="E42" s="187">
        <v>96325000</v>
      </c>
      <c r="F42" s="187">
        <v>96325000</v>
      </c>
      <c r="G42" s="187">
        <v>96325000</v>
      </c>
      <c r="H42" s="187">
        <v>0</v>
      </c>
      <c r="I42" s="187">
        <v>7039610.5599999996</v>
      </c>
      <c r="J42" s="187">
        <v>3672816.9</v>
      </c>
      <c r="K42" s="187">
        <v>74888182.530000001</v>
      </c>
      <c r="L42" s="187">
        <v>68888182.530000001</v>
      </c>
      <c r="M42" s="187">
        <v>10724390.01</v>
      </c>
      <c r="N42" s="187">
        <v>10724390.01</v>
      </c>
      <c r="O42" s="93">
        <f t="shared" si="0"/>
        <v>0.77745323155982349</v>
      </c>
      <c r="P42" s="94">
        <f t="shared" si="1"/>
        <v>96325000</v>
      </c>
      <c r="Q42" s="94">
        <f t="shared" si="2"/>
        <v>74888182.530000001</v>
      </c>
      <c r="R42" s="93">
        <f t="shared" si="3"/>
        <v>0.77745323155982349</v>
      </c>
      <c r="S42" s="99"/>
    </row>
    <row r="43" spans="1:19" s="98" customFormat="1" x14ac:dyDescent="0.25">
      <c r="A43" s="134" t="s">
        <v>438</v>
      </c>
      <c r="B43" s="190" t="s">
        <v>433</v>
      </c>
      <c r="C43" s="134" t="s">
        <v>148</v>
      </c>
      <c r="D43" s="134" t="s">
        <v>149</v>
      </c>
      <c r="E43" s="187">
        <v>50000</v>
      </c>
      <c r="F43" s="187">
        <v>50000</v>
      </c>
      <c r="G43" s="187">
        <v>50000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50000</v>
      </c>
      <c r="N43" s="187">
        <v>50000</v>
      </c>
      <c r="O43" s="93">
        <f t="shared" si="0"/>
        <v>0</v>
      </c>
      <c r="P43" s="94">
        <f t="shared" si="1"/>
        <v>50000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438</v>
      </c>
      <c r="B44" s="190" t="s">
        <v>433</v>
      </c>
      <c r="C44" s="134" t="s">
        <v>150</v>
      </c>
      <c r="D44" s="134" t="s">
        <v>409</v>
      </c>
      <c r="E44" s="187">
        <v>10200000</v>
      </c>
      <c r="F44" s="187">
        <v>10200000</v>
      </c>
      <c r="G44" s="187">
        <v>10200000</v>
      </c>
      <c r="H44" s="187">
        <v>0</v>
      </c>
      <c r="I44" s="187">
        <v>0</v>
      </c>
      <c r="J44" s="187">
        <v>0</v>
      </c>
      <c r="K44" s="187">
        <v>9123513.7400000002</v>
      </c>
      <c r="L44" s="187">
        <v>9123513.7400000002</v>
      </c>
      <c r="M44" s="187">
        <v>1076486.26</v>
      </c>
      <c r="N44" s="187">
        <v>1076486.26</v>
      </c>
      <c r="O44" s="93">
        <f t="shared" si="0"/>
        <v>0.89446213137254904</v>
      </c>
      <c r="P44" s="94">
        <f t="shared" si="1"/>
        <v>10200000</v>
      </c>
      <c r="Q44" s="94">
        <f t="shared" si="2"/>
        <v>9123513.7400000002</v>
      </c>
      <c r="R44" s="93">
        <f t="shared" si="3"/>
        <v>0.89446213137254904</v>
      </c>
      <c r="S44" s="99"/>
    </row>
    <row r="45" spans="1:19" s="98" customFormat="1" x14ac:dyDescent="0.25">
      <c r="A45" s="134" t="s">
        <v>438</v>
      </c>
      <c r="B45" s="190" t="s">
        <v>433</v>
      </c>
      <c r="C45" s="134" t="s">
        <v>151</v>
      </c>
      <c r="D45" s="134" t="s">
        <v>152</v>
      </c>
      <c r="E45" s="187">
        <v>16000000</v>
      </c>
      <c r="F45" s="187">
        <v>16000000</v>
      </c>
      <c r="G45" s="187">
        <v>16000000</v>
      </c>
      <c r="H45" s="187">
        <v>0</v>
      </c>
      <c r="I45" s="187">
        <v>0</v>
      </c>
      <c r="J45" s="187">
        <v>0</v>
      </c>
      <c r="K45" s="187">
        <v>15600000</v>
      </c>
      <c r="L45" s="187">
        <v>9600000</v>
      </c>
      <c r="M45" s="187">
        <v>400000</v>
      </c>
      <c r="N45" s="187">
        <v>400000</v>
      </c>
      <c r="O45" s="93">
        <f t="shared" si="0"/>
        <v>0.97499999999999998</v>
      </c>
      <c r="P45" s="94">
        <f t="shared" si="1"/>
        <v>16000000</v>
      </c>
      <c r="Q45" s="94">
        <f t="shared" si="2"/>
        <v>15600000</v>
      </c>
      <c r="R45" s="93">
        <f t="shared" si="3"/>
        <v>0.97499999999999998</v>
      </c>
      <c r="S45" s="99"/>
    </row>
    <row r="46" spans="1:19" s="98" customFormat="1" x14ac:dyDescent="0.25">
      <c r="A46" s="134" t="s">
        <v>438</v>
      </c>
      <c r="B46" s="190" t="s">
        <v>433</v>
      </c>
      <c r="C46" s="134" t="s">
        <v>154</v>
      </c>
      <c r="D46" s="134" t="s">
        <v>155</v>
      </c>
      <c r="E46" s="187">
        <v>69575000</v>
      </c>
      <c r="F46" s="187">
        <v>69575000</v>
      </c>
      <c r="G46" s="187">
        <v>69575000</v>
      </c>
      <c r="H46" s="187">
        <v>0</v>
      </c>
      <c r="I46" s="187">
        <v>6889610.5599999996</v>
      </c>
      <c r="J46" s="187">
        <v>3522816.9</v>
      </c>
      <c r="K46" s="187">
        <v>50014668.789999999</v>
      </c>
      <c r="L46" s="187">
        <v>50014668.789999999</v>
      </c>
      <c r="M46" s="187">
        <v>9147903.75</v>
      </c>
      <c r="N46" s="187">
        <v>9147903.75</v>
      </c>
      <c r="O46" s="93">
        <f t="shared" si="0"/>
        <v>0.71885977420050307</v>
      </c>
      <c r="P46" s="94">
        <f t="shared" si="1"/>
        <v>69575000</v>
      </c>
      <c r="Q46" s="94">
        <f t="shared" si="2"/>
        <v>50014668.789999999</v>
      </c>
      <c r="R46" s="93">
        <f t="shared" si="3"/>
        <v>0.71885977420050307</v>
      </c>
      <c r="S46" s="99"/>
    </row>
    <row r="47" spans="1:19" s="98" customFormat="1" x14ac:dyDescent="0.25">
      <c r="A47" s="134" t="s">
        <v>438</v>
      </c>
      <c r="B47" s="190" t="s">
        <v>433</v>
      </c>
      <c r="C47" s="134" t="s">
        <v>156</v>
      </c>
      <c r="D47" s="134" t="s">
        <v>157</v>
      </c>
      <c r="E47" s="187">
        <v>500000</v>
      </c>
      <c r="F47" s="187">
        <v>500000</v>
      </c>
      <c r="G47" s="187">
        <v>500000</v>
      </c>
      <c r="H47" s="187">
        <v>0</v>
      </c>
      <c r="I47" s="187">
        <v>150000</v>
      </c>
      <c r="J47" s="187">
        <v>150000</v>
      </c>
      <c r="K47" s="187">
        <v>150000</v>
      </c>
      <c r="L47" s="187">
        <v>150000</v>
      </c>
      <c r="M47" s="187">
        <v>50000</v>
      </c>
      <c r="N47" s="187">
        <v>50000</v>
      </c>
      <c r="O47" s="93">
        <f t="shared" si="0"/>
        <v>0.3</v>
      </c>
      <c r="P47" s="94">
        <f t="shared" si="1"/>
        <v>500000</v>
      </c>
      <c r="Q47" s="94">
        <f t="shared" si="2"/>
        <v>150000</v>
      </c>
      <c r="R47" s="93">
        <f t="shared" si="3"/>
        <v>0.3</v>
      </c>
      <c r="S47" s="99"/>
    </row>
    <row r="48" spans="1:19" s="98" customFormat="1" x14ac:dyDescent="0.25">
      <c r="A48" s="134" t="s">
        <v>438</v>
      </c>
      <c r="B48" s="190" t="s">
        <v>433</v>
      </c>
      <c r="C48" s="134" t="s">
        <v>158</v>
      </c>
      <c r="D48" s="134" t="s">
        <v>159</v>
      </c>
      <c r="E48" s="187">
        <v>5377895</v>
      </c>
      <c r="F48" s="187">
        <v>5657895</v>
      </c>
      <c r="G48" s="187">
        <v>5657895</v>
      </c>
      <c r="H48" s="187">
        <v>0</v>
      </c>
      <c r="I48" s="187">
        <v>265979.17</v>
      </c>
      <c r="J48" s="187">
        <v>0</v>
      </c>
      <c r="K48" s="187">
        <v>5371715.8300000001</v>
      </c>
      <c r="L48" s="187">
        <v>5371715.8300000001</v>
      </c>
      <c r="M48" s="187">
        <v>20200</v>
      </c>
      <c r="N48" s="187">
        <v>20200</v>
      </c>
      <c r="O48" s="93">
        <f t="shared" si="0"/>
        <v>0.94941949788746527</v>
      </c>
      <c r="P48" s="94">
        <f t="shared" si="1"/>
        <v>5657895</v>
      </c>
      <c r="Q48" s="94">
        <f t="shared" si="2"/>
        <v>5371715.8300000001</v>
      </c>
      <c r="R48" s="93">
        <f t="shared" si="3"/>
        <v>0.94941949788746527</v>
      </c>
      <c r="S48" s="99"/>
    </row>
    <row r="49" spans="1:19" s="98" customFormat="1" x14ac:dyDescent="0.25">
      <c r="A49" s="134" t="s">
        <v>438</v>
      </c>
      <c r="B49" s="190" t="s">
        <v>433</v>
      </c>
      <c r="C49" s="134" t="s">
        <v>160</v>
      </c>
      <c r="D49" s="134" t="s">
        <v>161</v>
      </c>
      <c r="E49" s="187">
        <v>220000</v>
      </c>
      <c r="F49" s="187">
        <v>500000</v>
      </c>
      <c r="G49" s="187">
        <v>500000</v>
      </c>
      <c r="H49" s="187">
        <v>0</v>
      </c>
      <c r="I49" s="187">
        <v>206934.17</v>
      </c>
      <c r="J49" s="187">
        <v>0</v>
      </c>
      <c r="K49" s="187">
        <v>272865.83</v>
      </c>
      <c r="L49" s="187">
        <v>272865.83</v>
      </c>
      <c r="M49" s="187">
        <v>20200</v>
      </c>
      <c r="N49" s="187">
        <v>20200</v>
      </c>
      <c r="O49" s="93">
        <f t="shared" si="0"/>
        <v>0.54573166000000006</v>
      </c>
      <c r="P49" s="94">
        <f t="shared" si="1"/>
        <v>500000</v>
      </c>
      <c r="Q49" s="94">
        <f t="shared" si="2"/>
        <v>272865.83</v>
      </c>
      <c r="R49" s="93">
        <f t="shared" si="3"/>
        <v>0.54573166000000006</v>
      </c>
      <c r="S49" s="99"/>
    </row>
    <row r="50" spans="1:19" s="98" customFormat="1" x14ac:dyDescent="0.25">
      <c r="A50" s="134" t="s">
        <v>438</v>
      </c>
      <c r="B50" s="190" t="s">
        <v>433</v>
      </c>
      <c r="C50" s="134" t="s">
        <v>162</v>
      </c>
      <c r="D50" s="134" t="s">
        <v>163</v>
      </c>
      <c r="E50" s="187">
        <v>5157895</v>
      </c>
      <c r="F50" s="187">
        <v>5157895</v>
      </c>
      <c r="G50" s="187">
        <v>5157895</v>
      </c>
      <c r="H50" s="187">
        <v>0</v>
      </c>
      <c r="I50" s="187">
        <v>59045</v>
      </c>
      <c r="J50" s="187">
        <v>0</v>
      </c>
      <c r="K50" s="187">
        <v>5098850</v>
      </c>
      <c r="L50" s="187">
        <v>5098850</v>
      </c>
      <c r="M50" s="187">
        <v>0</v>
      </c>
      <c r="N50" s="187">
        <v>0</v>
      </c>
      <c r="O50" s="93">
        <f t="shared" si="0"/>
        <v>0.98855250058405608</v>
      </c>
      <c r="P50" s="94">
        <f t="shared" si="1"/>
        <v>5157895</v>
      </c>
      <c r="Q50" s="94">
        <f t="shared" si="2"/>
        <v>5098850</v>
      </c>
      <c r="R50" s="93">
        <f t="shared" si="3"/>
        <v>0.98855250058405608</v>
      </c>
      <c r="S50" s="99"/>
    </row>
    <row r="51" spans="1:19" s="98" customFormat="1" x14ac:dyDescent="0.25">
      <c r="A51" s="134" t="s">
        <v>438</v>
      </c>
      <c r="B51" s="190" t="s">
        <v>433</v>
      </c>
      <c r="C51" s="134" t="s">
        <v>168</v>
      </c>
      <c r="D51" s="134" t="s">
        <v>169</v>
      </c>
      <c r="E51" s="187">
        <v>3000000</v>
      </c>
      <c r="F51" s="187">
        <v>3000000</v>
      </c>
      <c r="G51" s="187">
        <v>3000000</v>
      </c>
      <c r="H51" s="187">
        <v>0</v>
      </c>
      <c r="I51" s="187">
        <v>527249</v>
      </c>
      <c r="J51" s="187">
        <v>0</v>
      </c>
      <c r="K51" s="187">
        <v>1472751</v>
      </c>
      <c r="L51" s="187">
        <v>1472751</v>
      </c>
      <c r="M51" s="187">
        <v>1000000</v>
      </c>
      <c r="N51" s="187">
        <v>1000000</v>
      </c>
      <c r="O51" s="93">
        <f t="shared" si="0"/>
        <v>0.49091699999999999</v>
      </c>
      <c r="P51" s="94">
        <f t="shared" si="1"/>
        <v>3000000</v>
      </c>
      <c r="Q51" s="94">
        <f t="shared" si="2"/>
        <v>1472751</v>
      </c>
      <c r="R51" s="93">
        <f t="shared" si="3"/>
        <v>0.49091699999999999</v>
      </c>
      <c r="S51" s="99"/>
    </row>
    <row r="52" spans="1:19" s="98" customFormat="1" x14ac:dyDescent="0.25">
      <c r="A52" s="134" t="s">
        <v>438</v>
      </c>
      <c r="B52" s="190" t="s">
        <v>433</v>
      </c>
      <c r="C52" s="134" t="s">
        <v>170</v>
      </c>
      <c r="D52" s="134" t="s">
        <v>171</v>
      </c>
      <c r="E52" s="187">
        <v>3000000</v>
      </c>
      <c r="F52" s="187">
        <v>3000000</v>
      </c>
      <c r="G52" s="187">
        <v>3000000</v>
      </c>
      <c r="H52" s="187">
        <v>0</v>
      </c>
      <c r="I52" s="187">
        <v>527249</v>
      </c>
      <c r="J52" s="187">
        <v>0</v>
      </c>
      <c r="K52" s="187">
        <v>1472751</v>
      </c>
      <c r="L52" s="187">
        <v>1472751</v>
      </c>
      <c r="M52" s="187">
        <v>1000000</v>
      </c>
      <c r="N52" s="187">
        <v>1000000</v>
      </c>
      <c r="O52" s="93">
        <f t="shared" si="0"/>
        <v>0.49091699999999999</v>
      </c>
      <c r="P52" s="94">
        <f t="shared" si="1"/>
        <v>3000000</v>
      </c>
      <c r="Q52" s="94">
        <f t="shared" si="2"/>
        <v>1472751</v>
      </c>
      <c r="R52" s="93">
        <f t="shared" si="3"/>
        <v>0.49091699999999999</v>
      </c>
      <c r="S52" s="99"/>
    </row>
    <row r="53" spans="1:19" s="98" customFormat="1" x14ac:dyDescent="0.25">
      <c r="A53" s="134" t="s">
        <v>438</v>
      </c>
      <c r="B53" s="190" t="s">
        <v>433</v>
      </c>
      <c r="C53" s="134" t="s">
        <v>172</v>
      </c>
      <c r="D53" s="134" t="s">
        <v>173</v>
      </c>
      <c r="E53" s="187">
        <v>3485875</v>
      </c>
      <c r="F53" s="187">
        <v>3485875</v>
      </c>
      <c r="G53" s="187">
        <v>3485875</v>
      </c>
      <c r="H53" s="187">
        <v>0</v>
      </c>
      <c r="I53" s="187">
        <v>696551.03</v>
      </c>
      <c r="J53" s="187">
        <v>195000</v>
      </c>
      <c r="K53" s="187">
        <v>1260530.97</v>
      </c>
      <c r="L53" s="187">
        <v>1065530.97</v>
      </c>
      <c r="M53" s="187">
        <v>1333793</v>
      </c>
      <c r="N53" s="187">
        <v>1333793</v>
      </c>
      <c r="O53" s="93">
        <f t="shared" si="0"/>
        <v>0.36161106465378134</v>
      </c>
      <c r="P53" s="94">
        <f t="shared" si="1"/>
        <v>3485875</v>
      </c>
      <c r="Q53" s="94">
        <f t="shared" si="2"/>
        <v>1260530.97</v>
      </c>
      <c r="R53" s="93">
        <f t="shared" si="3"/>
        <v>0.36161106465378134</v>
      </c>
      <c r="S53" s="99"/>
    </row>
    <row r="54" spans="1:19" s="29" customFormat="1" x14ac:dyDescent="0.25">
      <c r="A54" s="134" t="s">
        <v>438</v>
      </c>
      <c r="B54" s="190" t="s">
        <v>433</v>
      </c>
      <c r="C54" s="134" t="s">
        <v>174</v>
      </c>
      <c r="D54" s="134" t="s">
        <v>175</v>
      </c>
      <c r="E54" s="187">
        <v>2000000</v>
      </c>
      <c r="F54" s="187">
        <v>2000000</v>
      </c>
      <c r="G54" s="187">
        <v>2000000</v>
      </c>
      <c r="H54" s="187">
        <v>0</v>
      </c>
      <c r="I54" s="187">
        <v>256823.6</v>
      </c>
      <c r="J54" s="187">
        <v>195000</v>
      </c>
      <c r="K54" s="187">
        <v>720000</v>
      </c>
      <c r="L54" s="187">
        <v>525000</v>
      </c>
      <c r="M54" s="187">
        <v>828176.4</v>
      </c>
      <c r="N54" s="187">
        <v>828176.4</v>
      </c>
      <c r="O54" s="93">
        <f t="shared" si="0"/>
        <v>0.36</v>
      </c>
      <c r="P54" s="94">
        <f t="shared" si="1"/>
        <v>2000000</v>
      </c>
      <c r="Q54" s="94">
        <f t="shared" si="2"/>
        <v>720000</v>
      </c>
      <c r="R54" s="93">
        <f t="shared" si="3"/>
        <v>0.36</v>
      </c>
      <c r="S54" s="26"/>
    </row>
    <row r="55" spans="1:19" s="29" customFormat="1" x14ac:dyDescent="0.25">
      <c r="A55" s="134" t="s">
        <v>438</v>
      </c>
      <c r="B55" s="190" t="s">
        <v>433</v>
      </c>
      <c r="C55" s="134" t="s">
        <v>176</v>
      </c>
      <c r="D55" s="134" t="s">
        <v>177</v>
      </c>
      <c r="E55" s="187">
        <v>1485875</v>
      </c>
      <c r="F55" s="187">
        <v>1485875</v>
      </c>
      <c r="G55" s="187">
        <v>1485875</v>
      </c>
      <c r="H55" s="187">
        <v>0</v>
      </c>
      <c r="I55" s="187">
        <v>439727.43</v>
      </c>
      <c r="J55" s="187">
        <v>0</v>
      </c>
      <c r="K55" s="187">
        <v>540530.97</v>
      </c>
      <c r="L55" s="187">
        <v>540530.97</v>
      </c>
      <c r="M55" s="187">
        <v>505616.6</v>
      </c>
      <c r="N55" s="187">
        <v>505616.6</v>
      </c>
      <c r="O55" s="93">
        <f t="shared" si="0"/>
        <v>0.36377957095987212</v>
      </c>
      <c r="P55" s="94">
        <f t="shared" si="1"/>
        <v>1485875</v>
      </c>
      <c r="Q55" s="94">
        <f t="shared" si="2"/>
        <v>540530.97</v>
      </c>
      <c r="R55" s="93">
        <f t="shared" si="3"/>
        <v>0.36377957095987212</v>
      </c>
      <c r="S55" s="26"/>
    </row>
    <row r="56" spans="1:19" s="29" customFormat="1" x14ac:dyDescent="0.25">
      <c r="A56" s="134" t="s">
        <v>438</v>
      </c>
      <c r="B56" s="190" t="s">
        <v>433</v>
      </c>
      <c r="C56" s="134" t="s">
        <v>180</v>
      </c>
      <c r="D56" s="134" t="s">
        <v>181</v>
      </c>
      <c r="E56" s="187">
        <v>409824318</v>
      </c>
      <c r="F56" s="187">
        <v>404305188</v>
      </c>
      <c r="G56" s="187">
        <v>400144980.44</v>
      </c>
      <c r="H56" s="187">
        <v>0</v>
      </c>
      <c r="I56" s="187">
        <v>45373626.119999997</v>
      </c>
      <c r="J56" s="187">
        <v>0</v>
      </c>
      <c r="K56" s="187">
        <v>316124263.56999999</v>
      </c>
      <c r="L56" s="187">
        <v>315979013.56999999</v>
      </c>
      <c r="M56" s="187">
        <v>42807298.310000002</v>
      </c>
      <c r="N56" s="187">
        <v>38647090.75</v>
      </c>
      <c r="O56" s="93">
        <f t="shared" si="0"/>
        <v>0.78189514493689849</v>
      </c>
      <c r="P56" s="94">
        <f t="shared" si="1"/>
        <v>404305188</v>
      </c>
      <c r="Q56" s="94">
        <f t="shared" si="2"/>
        <v>316124263.56999999</v>
      </c>
      <c r="R56" s="93">
        <f t="shared" si="3"/>
        <v>0.78189514493689849</v>
      </c>
      <c r="S56" s="26"/>
    </row>
    <row r="57" spans="1:19" s="29" customFormat="1" x14ac:dyDescent="0.25">
      <c r="A57" s="134" t="s">
        <v>438</v>
      </c>
      <c r="B57" s="190" t="s">
        <v>433</v>
      </c>
      <c r="C57" s="134" t="s">
        <v>182</v>
      </c>
      <c r="D57" s="134" t="s">
        <v>183</v>
      </c>
      <c r="E57" s="187">
        <v>350000000</v>
      </c>
      <c r="F57" s="187">
        <v>344480870</v>
      </c>
      <c r="G57" s="187">
        <v>340320680.44</v>
      </c>
      <c r="H57" s="187">
        <v>0</v>
      </c>
      <c r="I57" s="187">
        <v>37523064.079999998</v>
      </c>
      <c r="J57" s="187">
        <v>0</v>
      </c>
      <c r="K57" s="187">
        <v>295282429.47000003</v>
      </c>
      <c r="L57" s="187">
        <v>295177179.47000003</v>
      </c>
      <c r="M57" s="187">
        <v>11675376.449999999</v>
      </c>
      <c r="N57" s="187">
        <v>7515186.8899999997</v>
      </c>
      <c r="O57" s="93">
        <f t="shared" si="0"/>
        <v>0.85718092116406941</v>
      </c>
      <c r="P57" s="94">
        <f t="shared" si="1"/>
        <v>344480870</v>
      </c>
      <c r="Q57" s="94">
        <f t="shared" si="2"/>
        <v>295282429.47000003</v>
      </c>
      <c r="R57" s="93">
        <f t="shared" si="3"/>
        <v>0.85718092116406941</v>
      </c>
      <c r="S57" s="26"/>
    </row>
    <row r="58" spans="1:19" s="29" customFormat="1" x14ac:dyDescent="0.25">
      <c r="A58" s="134" t="s">
        <v>438</v>
      </c>
      <c r="B58" s="190" t="s">
        <v>433</v>
      </c>
      <c r="C58" s="134" t="s">
        <v>184</v>
      </c>
      <c r="D58" s="134" t="s">
        <v>185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500000</v>
      </c>
      <c r="N58" s="187">
        <v>500000</v>
      </c>
      <c r="O58" s="93">
        <f t="shared" si="0"/>
        <v>0</v>
      </c>
      <c r="P58" s="94">
        <f t="shared" si="1"/>
        <v>500000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438</v>
      </c>
      <c r="B59" s="190" t="s">
        <v>433</v>
      </c>
      <c r="C59" s="134" t="s">
        <v>186</v>
      </c>
      <c r="D59" s="134" t="s">
        <v>187</v>
      </c>
      <c r="E59" s="187">
        <v>2000000</v>
      </c>
      <c r="F59" s="187">
        <v>2000000</v>
      </c>
      <c r="G59" s="187">
        <v>2000000</v>
      </c>
      <c r="H59" s="187">
        <v>0</v>
      </c>
      <c r="I59" s="187">
        <v>129537.92</v>
      </c>
      <c r="J59" s="187">
        <v>0</v>
      </c>
      <c r="K59" s="187">
        <v>869657.08</v>
      </c>
      <c r="L59" s="187">
        <v>829657.08</v>
      </c>
      <c r="M59" s="187">
        <v>1000805</v>
      </c>
      <c r="N59" s="187">
        <v>1000805</v>
      </c>
      <c r="O59" s="93">
        <f t="shared" si="0"/>
        <v>0.43482853999999999</v>
      </c>
      <c r="P59" s="94">
        <f t="shared" si="1"/>
        <v>2000000</v>
      </c>
      <c r="Q59" s="94">
        <f t="shared" si="2"/>
        <v>869657.08</v>
      </c>
      <c r="R59" s="93">
        <f t="shared" si="3"/>
        <v>0.43482853999999999</v>
      </c>
      <c r="S59" s="26"/>
    </row>
    <row r="60" spans="1:19" s="29" customFormat="1" x14ac:dyDescent="0.25">
      <c r="A60" s="134" t="s">
        <v>438</v>
      </c>
      <c r="B60" s="190" t="s">
        <v>433</v>
      </c>
      <c r="C60" s="134" t="s">
        <v>188</v>
      </c>
      <c r="D60" s="134" t="s">
        <v>189</v>
      </c>
      <c r="E60" s="187">
        <v>325000</v>
      </c>
      <c r="F60" s="187">
        <v>325000</v>
      </c>
      <c r="G60" s="187">
        <v>325000</v>
      </c>
      <c r="H60" s="187">
        <v>0</v>
      </c>
      <c r="I60" s="187">
        <v>0</v>
      </c>
      <c r="J60" s="187">
        <v>0</v>
      </c>
      <c r="K60" s="187">
        <v>200000</v>
      </c>
      <c r="L60" s="187">
        <v>200000</v>
      </c>
      <c r="M60" s="187">
        <v>125000</v>
      </c>
      <c r="N60" s="187">
        <v>125000</v>
      </c>
      <c r="O60" s="93">
        <f t="shared" si="0"/>
        <v>0.61538461538461542</v>
      </c>
      <c r="P60" s="94">
        <f t="shared" si="1"/>
        <v>325000</v>
      </c>
      <c r="Q60" s="94">
        <f t="shared" si="2"/>
        <v>200000</v>
      </c>
      <c r="R60" s="93">
        <f t="shared" si="3"/>
        <v>0.61538461538461542</v>
      </c>
      <c r="S60" s="26"/>
    </row>
    <row r="61" spans="1:19" s="29" customFormat="1" x14ac:dyDescent="0.25">
      <c r="A61" s="134" t="s">
        <v>438</v>
      </c>
      <c r="B61" s="190" t="s">
        <v>433</v>
      </c>
      <c r="C61" s="134" t="s">
        <v>190</v>
      </c>
      <c r="D61" s="134" t="s">
        <v>191</v>
      </c>
      <c r="E61" s="187">
        <v>1499318</v>
      </c>
      <c r="F61" s="187">
        <v>1499318</v>
      </c>
      <c r="G61" s="187">
        <v>1499300</v>
      </c>
      <c r="H61" s="187">
        <v>0</v>
      </c>
      <c r="I61" s="187">
        <v>200000</v>
      </c>
      <c r="J61" s="187">
        <v>0</v>
      </c>
      <c r="K61" s="187">
        <v>1246277.95</v>
      </c>
      <c r="L61" s="187">
        <v>1246277.95</v>
      </c>
      <c r="M61" s="187">
        <v>53040.05</v>
      </c>
      <c r="N61" s="187">
        <v>53022.05</v>
      </c>
      <c r="O61" s="93">
        <f t="shared" si="0"/>
        <v>0.8312298991941669</v>
      </c>
      <c r="P61" s="94">
        <f t="shared" si="1"/>
        <v>1499318</v>
      </c>
      <c r="Q61" s="94">
        <f t="shared" si="2"/>
        <v>1246277.95</v>
      </c>
      <c r="R61" s="93">
        <f t="shared" si="3"/>
        <v>0.8312298991941669</v>
      </c>
      <c r="S61" s="26"/>
    </row>
    <row r="62" spans="1:19" s="29" customFormat="1" x14ac:dyDescent="0.25">
      <c r="A62" s="134" t="s">
        <v>438</v>
      </c>
      <c r="B62" s="190" t="s">
        <v>433</v>
      </c>
      <c r="C62" s="134" t="s">
        <v>192</v>
      </c>
      <c r="D62" s="134" t="s">
        <v>193</v>
      </c>
      <c r="E62" s="187">
        <v>55000000</v>
      </c>
      <c r="F62" s="187">
        <v>55000000</v>
      </c>
      <c r="G62" s="187">
        <v>55000000</v>
      </c>
      <c r="H62" s="187">
        <v>0</v>
      </c>
      <c r="I62" s="187">
        <v>7521024.1200000001</v>
      </c>
      <c r="J62" s="187">
        <v>0</v>
      </c>
      <c r="K62" s="187">
        <v>18525899.07</v>
      </c>
      <c r="L62" s="187">
        <v>18525899.07</v>
      </c>
      <c r="M62" s="187">
        <v>28953076.809999999</v>
      </c>
      <c r="N62" s="187">
        <v>28953076.809999999</v>
      </c>
      <c r="O62" s="93">
        <f t="shared" si="0"/>
        <v>0.33683452854545454</v>
      </c>
      <c r="P62" s="94">
        <f t="shared" si="1"/>
        <v>55000000</v>
      </c>
      <c r="Q62" s="94">
        <f t="shared" si="2"/>
        <v>18525899.07</v>
      </c>
      <c r="R62" s="93">
        <f t="shared" si="3"/>
        <v>0.33683452854545454</v>
      </c>
      <c r="S62" s="26"/>
    </row>
    <row r="63" spans="1:19" s="29" customFormat="1" x14ac:dyDescent="0.25">
      <c r="A63" s="134" t="s">
        <v>438</v>
      </c>
      <c r="B63" s="190" t="s">
        <v>433</v>
      </c>
      <c r="C63" s="134" t="s">
        <v>194</v>
      </c>
      <c r="D63" s="134" t="s">
        <v>195</v>
      </c>
      <c r="E63" s="187">
        <v>500000</v>
      </c>
      <c r="F63" s="187">
        <v>500000</v>
      </c>
      <c r="G63" s="187">
        <v>500000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500000</v>
      </c>
      <c r="N63" s="187">
        <v>500000</v>
      </c>
      <c r="O63" s="93">
        <f t="shared" si="0"/>
        <v>0</v>
      </c>
      <c r="P63" s="94">
        <f t="shared" si="1"/>
        <v>500000</v>
      </c>
      <c r="Q63" s="94">
        <f t="shared" si="2"/>
        <v>0</v>
      </c>
      <c r="R63" s="93">
        <f t="shared" si="3"/>
        <v>0</v>
      </c>
      <c r="S63" s="26"/>
    </row>
    <row r="64" spans="1:19" s="29" customFormat="1" x14ac:dyDescent="0.25">
      <c r="A64" s="134" t="s">
        <v>438</v>
      </c>
      <c r="B64" s="190" t="s">
        <v>433</v>
      </c>
      <c r="C64" s="134" t="s">
        <v>196</v>
      </c>
      <c r="D64" s="134" t="s">
        <v>197</v>
      </c>
      <c r="E64" s="187">
        <v>300000</v>
      </c>
      <c r="F64" s="187">
        <v>120000</v>
      </c>
      <c r="G64" s="187">
        <v>120000</v>
      </c>
      <c r="H64" s="187">
        <v>0</v>
      </c>
      <c r="I64" s="187">
        <v>0</v>
      </c>
      <c r="J64" s="187">
        <v>0</v>
      </c>
      <c r="K64" s="187">
        <v>106017</v>
      </c>
      <c r="L64" s="187">
        <v>106017</v>
      </c>
      <c r="M64" s="187">
        <v>13983</v>
      </c>
      <c r="N64" s="187">
        <v>13983</v>
      </c>
      <c r="O64" s="93">
        <f t="shared" si="0"/>
        <v>0.88347500000000001</v>
      </c>
      <c r="P64" s="94">
        <f t="shared" si="1"/>
        <v>120000</v>
      </c>
      <c r="Q64" s="94">
        <f t="shared" si="2"/>
        <v>106017</v>
      </c>
      <c r="R64" s="93">
        <f t="shared" si="3"/>
        <v>0.88347500000000001</v>
      </c>
      <c r="S64" s="26"/>
    </row>
    <row r="65" spans="1:19" s="29" customFormat="1" x14ac:dyDescent="0.25">
      <c r="A65" s="134" t="s">
        <v>438</v>
      </c>
      <c r="B65" s="190" t="s">
        <v>433</v>
      </c>
      <c r="C65" s="134" t="s">
        <v>200</v>
      </c>
      <c r="D65" s="134" t="s">
        <v>201</v>
      </c>
      <c r="E65" s="187">
        <v>300000</v>
      </c>
      <c r="F65" s="187">
        <v>120000</v>
      </c>
      <c r="G65" s="187">
        <v>120000</v>
      </c>
      <c r="H65" s="187">
        <v>0</v>
      </c>
      <c r="I65" s="187">
        <v>0</v>
      </c>
      <c r="J65" s="187">
        <v>0</v>
      </c>
      <c r="K65" s="187">
        <v>106017</v>
      </c>
      <c r="L65" s="187">
        <v>106017</v>
      </c>
      <c r="M65" s="187">
        <v>13983</v>
      </c>
      <c r="N65" s="187">
        <v>13983</v>
      </c>
      <c r="O65" s="93">
        <f t="shared" si="0"/>
        <v>0.88347500000000001</v>
      </c>
      <c r="P65" s="94">
        <f t="shared" si="1"/>
        <v>120000</v>
      </c>
      <c r="Q65" s="94">
        <f t="shared" si="2"/>
        <v>106017</v>
      </c>
      <c r="R65" s="93">
        <f t="shared" si="3"/>
        <v>0.88347500000000001</v>
      </c>
      <c r="S65" s="26"/>
    </row>
    <row r="66" spans="1:19" s="29" customFormat="1" x14ac:dyDescent="0.25">
      <c r="A66" s="134" t="s">
        <v>438</v>
      </c>
      <c r="B66" s="190" t="s">
        <v>433</v>
      </c>
      <c r="C66" s="134" t="s">
        <v>202</v>
      </c>
      <c r="D66" s="134" t="s">
        <v>203</v>
      </c>
      <c r="E66" s="187">
        <v>1700000</v>
      </c>
      <c r="F66" s="187">
        <v>1700000</v>
      </c>
      <c r="G66" s="187">
        <v>1700000</v>
      </c>
      <c r="H66" s="187">
        <v>0</v>
      </c>
      <c r="I66" s="187">
        <v>300000</v>
      </c>
      <c r="J66" s="187">
        <v>0</v>
      </c>
      <c r="K66" s="187">
        <v>200000</v>
      </c>
      <c r="L66" s="187">
        <v>200000</v>
      </c>
      <c r="M66" s="187">
        <v>1200000</v>
      </c>
      <c r="N66" s="187">
        <v>1200000</v>
      </c>
      <c r="O66" s="93">
        <f t="shared" si="0"/>
        <v>0.11764705882352941</v>
      </c>
      <c r="P66" s="94">
        <f t="shared" si="1"/>
        <v>1700000</v>
      </c>
      <c r="Q66" s="94">
        <f t="shared" si="2"/>
        <v>200000</v>
      </c>
      <c r="R66" s="93">
        <f t="shared" si="3"/>
        <v>0.11764705882352941</v>
      </c>
      <c r="S66" s="26"/>
    </row>
    <row r="67" spans="1:19" s="29" customFormat="1" x14ac:dyDescent="0.25">
      <c r="A67" s="134" t="s">
        <v>438</v>
      </c>
      <c r="B67" s="190" t="s">
        <v>433</v>
      </c>
      <c r="C67" s="134" t="s">
        <v>204</v>
      </c>
      <c r="D67" s="134" t="s">
        <v>205</v>
      </c>
      <c r="E67" s="187">
        <v>200000</v>
      </c>
      <c r="F67" s="187">
        <v>200000</v>
      </c>
      <c r="G67" s="187">
        <v>200000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200000</v>
      </c>
      <c r="N67" s="187">
        <v>200000</v>
      </c>
      <c r="O67" s="93">
        <f t="shared" si="0"/>
        <v>0</v>
      </c>
      <c r="P67" s="94">
        <f t="shared" si="1"/>
        <v>200000</v>
      </c>
      <c r="Q67" s="94">
        <f t="shared" si="2"/>
        <v>0</v>
      </c>
      <c r="R67" s="93">
        <f t="shared" si="3"/>
        <v>0</v>
      </c>
      <c r="S67" s="26"/>
    </row>
    <row r="68" spans="1:19" s="26" customFormat="1" x14ac:dyDescent="0.25">
      <c r="A68" s="134" t="s">
        <v>438</v>
      </c>
      <c r="B68" s="190" t="s">
        <v>433</v>
      </c>
      <c r="C68" s="134" t="s">
        <v>206</v>
      </c>
      <c r="D68" s="134" t="s">
        <v>207</v>
      </c>
      <c r="E68" s="187">
        <v>1500000</v>
      </c>
      <c r="F68" s="187">
        <v>1500000</v>
      </c>
      <c r="G68" s="187">
        <v>1500000</v>
      </c>
      <c r="H68" s="187">
        <v>0</v>
      </c>
      <c r="I68" s="187">
        <v>300000</v>
      </c>
      <c r="J68" s="187">
        <v>0</v>
      </c>
      <c r="K68" s="187">
        <v>200000</v>
      </c>
      <c r="L68" s="187">
        <v>200000</v>
      </c>
      <c r="M68" s="187">
        <v>1000000</v>
      </c>
      <c r="N68" s="187">
        <v>1000000</v>
      </c>
      <c r="O68" s="93">
        <f t="shared" si="0"/>
        <v>0.13333333333333333</v>
      </c>
      <c r="P68" s="94">
        <f t="shared" si="1"/>
        <v>1500000</v>
      </c>
      <c r="Q68" s="94">
        <f t="shared" si="2"/>
        <v>200000</v>
      </c>
      <c r="R68" s="93">
        <f t="shared" si="3"/>
        <v>0.13333333333333333</v>
      </c>
    </row>
    <row r="69" spans="1:19" s="29" customFormat="1" x14ac:dyDescent="0.25">
      <c r="A69" s="133" t="s">
        <v>438</v>
      </c>
      <c r="B69" s="189" t="s">
        <v>433</v>
      </c>
      <c r="C69" s="133" t="s">
        <v>210</v>
      </c>
      <c r="D69" s="133" t="s">
        <v>211</v>
      </c>
      <c r="E69" s="186">
        <v>12500765</v>
      </c>
      <c r="F69" s="186">
        <v>12500765</v>
      </c>
      <c r="G69" s="186">
        <v>12500765</v>
      </c>
      <c r="H69" s="186">
        <v>0</v>
      </c>
      <c r="I69" s="186">
        <v>849546.99</v>
      </c>
      <c r="J69" s="186">
        <v>0</v>
      </c>
      <c r="K69" s="186">
        <v>6792253.0800000001</v>
      </c>
      <c r="L69" s="186">
        <v>6472427.3300000001</v>
      </c>
      <c r="M69" s="186">
        <v>4858964.93</v>
      </c>
      <c r="N69" s="186">
        <v>4858964.93</v>
      </c>
      <c r="O69" s="97">
        <f t="shared" si="0"/>
        <v>0.54334699356399385</v>
      </c>
      <c r="P69" s="28">
        <f t="shared" si="1"/>
        <v>12500765</v>
      </c>
      <c r="Q69" s="28">
        <f t="shared" si="2"/>
        <v>6792253.0800000001</v>
      </c>
      <c r="R69" s="97">
        <f t="shared" si="3"/>
        <v>0.54334699356399385</v>
      </c>
    </row>
    <row r="70" spans="1:19" s="26" customFormat="1" x14ac:dyDescent="0.25">
      <c r="A70" s="134" t="s">
        <v>438</v>
      </c>
      <c r="B70" s="190" t="s">
        <v>433</v>
      </c>
      <c r="C70" s="134" t="s">
        <v>212</v>
      </c>
      <c r="D70" s="134" t="s">
        <v>213</v>
      </c>
      <c r="E70" s="187">
        <v>6121765</v>
      </c>
      <c r="F70" s="187">
        <v>5705565</v>
      </c>
      <c r="G70" s="187">
        <v>5705565</v>
      </c>
      <c r="H70" s="187">
        <v>0</v>
      </c>
      <c r="I70" s="187">
        <v>563346.99</v>
      </c>
      <c r="J70" s="187">
        <v>0</v>
      </c>
      <c r="K70" s="187">
        <v>3906597</v>
      </c>
      <c r="L70" s="187">
        <v>3897597</v>
      </c>
      <c r="M70" s="187">
        <v>1235621.01</v>
      </c>
      <c r="N70" s="187">
        <v>1235621.01</v>
      </c>
      <c r="O70" s="93">
        <f t="shared" si="0"/>
        <v>0.68469941188997063</v>
      </c>
      <c r="P70" s="94">
        <f t="shared" si="1"/>
        <v>5705565</v>
      </c>
      <c r="Q70" s="94">
        <f t="shared" si="2"/>
        <v>3906597</v>
      </c>
      <c r="R70" s="93">
        <f t="shared" si="3"/>
        <v>0.68469941188997063</v>
      </c>
    </row>
    <row r="71" spans="1:19" s="29" customFormat="1" x14ac:dyDescent="0.25">
      <c r="A71" s="134" t="s">
        <v>438</v>
      </c>
      <c r="B71" s="190" t="s">
        <v>433</v>
      </c>
      <c r="C71" s="134" t="s">
        <v>214</v>
      </c>
      <c r="D71" s="134" t="s">
        <v>215</v>
      </c>
      <c r="E71" s="187">
        <v>2560000</v>
      </c>
      <c r="F71" s="187">
        <v>2560000</v>
      </c>
      <c r="G71" s="187">
        <v>2560000</v>
      </c>
      <c r="H71" s="187">
        <v>0</v>
      </c>
      <c r="I71" s="187">
        <v>465771</v>
      </c>
      <c r="J71" s="187">
        <v>0</v>
      </c>
      <c r="K71" s="187">
        <v>1561526</v>
      </c>
      <c r="L71" s="187">
        <v>1561526</v>
      </c>
      <c r="M71" s="187">
        <v>532703</v>
      </c>
      <c r="N71" s="187">
        <v>532703</v>
      </c>
      <c r="O71" s="93">
        <f t="shared" si="0"/>
        <v>0.60997109375000003</v>
      </c>
      <c r="P71" s="94">
        <f t="shared" si="1"/>
        <v>2560000</v>
      </c>
      <c r="Q71" s="94">
        <f t="shared" si="2"/>
        <v>1561526</v>
      </c>
      <c r="R71" s="93">
        <f t="shared" si="3"/>
        <v>0.60997109375000003</v>
      </c>
      <c r="S71" s="26"/>
    </row>
    <row r="72" spans="1:19" s="29" customFormat="1" x14ac:dyDescent="0.25">
      <c r="A72" s="134" t="s">
        <v>438</v>
      </c>
      <c r="B72" s="190" t="s">
        <v>433</v>
      </c>
      <c r="C72" s="134" t="s">
        <v>216</v>
      </c>
      <c r="D72" s="134" t="s">
        <v>217</v>
      </c>
      <c r="E72" s="187">
        <v>150000</v>
      </c>
      <c r="F72" s="187">
        <v>150000</v>
      </c>
      <c r="G72" s="187">
        <v>150000</v>
      </c>
      <c r="H72" s="187">
        <v>0</v>
      </c>
      <c r="I72" s="187">
        <v>0</v>
      </c>
      <c r="J72" s="187">
        <v>0</v>
      </c>
      <c r="K72" s="187">
        <v>101004</v>
      </c>
      <c r="L72" s="187">
        <v>92004</v>
      </c>
      <c r="M72" s="187">
        <v>48996</v>
      </c>
      <c r="N72" s="187">
        <v>48996</v>
      </c>
      <c r="O72" s="93">
        <f t="shared" ref="O72:O90" si="4">+K72/F72</f>
        <v>0.67335999999999996</v>
      </c>
      <c r="P72" s="94">
        <f t="shared" si="1"/>
        <v>150000</v>
      </c>
      <c r="Q72" s="94">
        <f t="shared" si="2"/>
        <v>101004</v>
      </c>
      <c r="R72" s="93">
        <f t="shared" si="3"/>
        <v>0.67335999999999996</v>
      </c>
      <c r="S72" s="26"/>
    </row>
    <row r="73" spans="1:19" s="29" customFormat="1" x14ac:dyDescent="0.25">
      <c r="A73" s="134" t="s">
        <v>438</v>
      </c>
      <c r="B73" s="190" t="s">
        <v>433</v>
      </c>
      <c r="C73" s="134" t="s">
        <v>218</v>
      </c>
      <c r="D73" s="134" t="s">
        <v>219</v>
      </c>
      <c r="E73" s="187">
        <v>3411765</v>
      </c>
      <c r="F73" s="187">
        <v>2995565</v>
      </c>
      <c r="G73" s="187">
        <v>2995565</v>
      </c>
      <c r="H73" s="187">
        <v>0</v>
      </c>
      <c r="I73" s="187">
        <v>97575.99</v>
      </c>
      <c r="J73" s="187">
        <v>0</v>
      </c>
      <c r="K73" s="187">
        <v>2244067</v>
      </c>
      <c r="L73" s="187">
        <v>2244067</v>
      </c>
      <c r="M73" s="187">
        <v>653922.01</v>
      </c>
      <c r="N73" s="187">
        <v>653922.01</v>
      </c>
      <c r="O73" s="93">
        <f t="shared" si="4"/>
        <v>0.74912979688305881</v>
      </c>
      <c r="P73" s="94">
        <f t="shared" si="1"/>
        <v>2995565</v>
      </c>
      <c r="Q73" s="94">
        <f t="shared" si="2"/>
        <v>2244067</v>
      </c>
      <c r="R73" s="93">
        <f t="shared" si="3"/>
        <v>0.74912979688305881</v>
      </c>
    </row>
    <row r="74" spans="1:19" s="29" customFormat="1" x14ac:dyDescent="0.25">
      <c r="A74" s="134" t="s">
        <v>438</v>
      </c>
      <c r="B74" s="190" t="s">
        <v>433</v>
      </c>
      <c r="C74" s="134" t="s">
        <v>222</v>
      </c>
      <c r="D74" s="134" t="s">
        <v>223</v>
      </c>
      <c r="E74" s="187">
        <v>0</v>
      </c>
      <c r="F74" s="187">
        <v>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0</v>
      </c>
      <c r="O74" s="93">
        <v>0</v>
      </c>
      <c r="P74" s="94">
        <f t="shared" si="1"/>
        <v>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438</v>
      </c>
      <c r="B75" s="190" t="s">
        <v>433</v>
      </c>
      <c r="C75" s="134" t="s">
        <v>226</v>
      </c>
      <c r="D75" s="134" t="s">
        <v>227</v>
      </c>
      <c r="E75" s="187">
        <v>0</v>
      </c>
      <c r="F75" s="187">
        <v>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0</v>
      </c>
      <c r="N75" s="187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438</v>
      </c>
      <c r="B76" s="190" t="s">
        <v>433</v>
      </c>
      <c r="C76" s="134" t="s">
        <v>228</v>
      </c>
      <c r="D76" s="134" t="s">
        <v>229</v>
      </c>
      <c r="E76" s="187">
        <v>2100000</v>
      </c>
      <c r="F76" s="187">
        <v>2100000</v>
      </c>
      <c r="G76" s="187">
        <v>2100000</v>
      </c>
      <c r="H76" s="187">
        <v>0</v>
      </c>
      <c r="I76" s="187">
        <v>0</v>
      </c>
      <c r="J76" s="187">
        <v>0</v>
      </c>
      <c r="K76" s="187">
        <v>892885</v>
      </c>
      <c r="L76" s="187">
        <v>892885</v>
      </c>
      <c r="M76" s="187">
        <v>1207115</v>
      </c>
      <c r="N76" s="187">
        <v>1207115</v>
      </c>
      <c r="O76" s="93">
        <f t="shared" si="4"/>
        <v>0.42518333333333336</v>
      </c>
      <c r="P76" s="94">
        <f t="shared" si="1"/>
        <v>2100000</v>
      </c>
      <c r="Q76" s="94">
        <f t="shared" si="2"/>
        <v>892885</v>
      </c>
      <c r="R76" s="93">
        <f t="shared" si="3"/>
        <v>0.42518333333333336</v>
      </c>
      <c r="S76" s="26"/>
    </row>
    <row r="77" spans="1:19" s="29" customFormat="1" x14ac:dyDescent="0.25">
      <c r="A77" s="134" t="s">
        <v>438</v>
      </c>
      <c r="B77" s="190" t="s">
        <v>433</v>
      </c>
      <c r="C77" s="134" t="s">
        <v>230</v>
      </c>
      <c r="D77" s="134" t="s">
        <v>231</v>
      </c>
      <c r="E77" s="187">
        <v>50000</v>
      </c>
      <c r="F77" s="187">
        <v>50000</v>
      </c>
      <c r="G77" s="187">
        <v>50000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50000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438</v>
      </c>
      <c r="B78" s="190" t="s">
        <v>433</v>
      </c>
      <c r="C78" s="134" t="s">
        <v>236</v>
      </c>
      <c r="D78" s="134" t="s">
        <v>237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744000</v>
      </c>
      <c r="L78" s="187">
        <v>744000</v>
      </c>
      <c r="M78" s="187">
        <v>256000</v>
      </c>
      <c r="N78" s="187">
        <v>256000</v>
      </c>
      <c r="O78" s="93">
        <f t="shared" si="4"/>
        <v>0.74399999999999999</v>
      </c>
      <c r="P78" s="94">
        <f t="shared" si="1"/>
        <v>1000000</v>
      </c>
      <c r="Q78" s="94">
        <f t="shared" si="2"/>
        <v>744000</v>
      </c>
      <c r="R78" s="93">
        <f t="shared" si="3"/>
        <v>0.74399999999999999</v>
      </c>
      <c r="S78" s="26"/>
    </row>
    <row r="79" spans="1:19" s="29" customFormat="1" x14ac:dyDescent="0.25">
      <c r="A79" s="134" t="s">
        <v>438</v>
      </c>
      <c r="B79" s="190" t="s">
        <v>433</v>
      </c>
      <c r="C79" s="134" t="s">
        <v>411</v>
      </c>
      <c r="D79" s="134" t="s">
        <v>412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148885</v>
      </c>
      <c r="L79" s="187">
        <v>148885</v>
      </c>
      <c r="M79" s="187">
        <v>351115</v>
      </c>
      <c r="N79" s="187">
        <v>351115</v>
      </c>
      <c r="O79" s="93">
        <f t="shared" si="4"/>
        <v>0.29776999999999998</v>
      </c>
      <c r="P79" s="94">
        <f t="shared" si="1"/>
        <v>500000</v>
      </c>
      <c r="Q79" s="94">
        <f t="shared" si="2"/>
        <v>148885</v>
      </c>
      <c r="R79" s="93">
        <f t="shared" si="3"/>
        <v>0.29776999999999998</v>
      </c>
      <c r="S79" s="26"/>
    </row>
    <row r="80" spans="1:19" s="29" customFormat="1" x14ac:dyDescent="0.25">
      <c r="A80" s="134" t="s">
        <v>438</v>
      </c>
      <c r="B80" s="190" t="s">
        <v>433</v>
      </c>
      <c r="C80" s="134" t="s">
        <v>238</v>
      </c>
      <c r="D80" s="134" t="s">
        <v>239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438</v>
      </c>
      <c r="B81" s="190" t="s">
        <v>433</v>
      </c>
      <c r="C81" s="134" t="s">
        <v>240</v>
      </c>
      <c r="D81" s="134" t="s">
        <v>241</v>
      </c>
      <c r="E81" s="187">
        <v>50000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 t="shared" si="1"/>
        <v>50000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438</v>
      </c>
      <c r="B82" s="190" t="s">
        <v>433</v>
      </c>
      <c r="C82" s="134" t="s">
        <v>242</v>
      </c>
      <c r="D82" s="134" t="s">
        <v>243</v>
      </c>
      <c r="E82" s="187">
        <v>879000</v>
      </c>
      <c r="F82" s="187">
        <v>1065200</v>
      </c>
      <c r="G82" s="187">
        <v>1065200</v>
      </c>
      <c r="H82" s="187">
        <v>0</v>
      </c>
      <c r="I82" s="187">
        <v>286200</v>
      </c>
      <c r="J82" s="187">
        <v>0</v>
      </c>
      <c r="K82" s="187">
        <v>0</v>
      </c>
      <c r="L82" s="187">
        <v>0</v>
      </c>
      <c r="M82" s="187">
        <v>779000</v>
      </c>
      <c r="N82" s="187">
        <v>779000</v>
      </c>
      <c r="O82" s="93">
        <v>0</v>
      </c>
      <c r="P82" s="94">
        <f t="shared" si="1"/>
        <v>1065200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438</v>
      </c>
      <c r="B83" s="190" t="s">
        <v>433</v>
      </c>
      <c r="C83" s="134" t="s">
        <v>244</v>
      </c>
      <c r="D83" s="134" t="s">
        <v>245</v>
      </c>
      <c r="E83" s="187">
        <v>100000</v>
      </c>
      <c r="F83" s="187">
        <v>286200</v>
      </c>
      <c r="G83" s="187">
        <v>286200</v>
      </c>
      <c r="H83" s="187">
        <v>0</v>
      </c>
      <c r="I83" s="187">
        <v>286200</v>
      </c>
      <c r="J83" s="187">
        <v>0</v>
      </c>
      <c r="K83" s="187">
        <v>0</v>
      </c>
      <c r="L83" s="187">
        <v>0</v>
      </c>
      <c r="M83" s="187">
        <v>0</v>
      </c>
      <c r="N83" s="187">
        <v>0</v>
      </c>
      <c r="O83" s="93">
        <f t="shared" si="4"/>
        <v>0</v>
      </c>
      <c r="P83" s="94">
        <f t="shared" si="1"/>
        <v>286200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438</v>
      </c>
      <c r="B84" s="190" t="s">
        <v>433</v>
      </c>
      <c r="C84" s="134" t="s">
        <v>246</v>
      </c>
      <c r="D84" s="134" t="s">
        <v>247</v>
      </c>
      <c r="E84" s="187">
        <v>779000</v>
      </c>
      <c r="F84" s="187">
        <v>779000</v>
      </c>
      <c r="G84" s="187">
        <v>779000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779000</v>
      </c>
      <c r="N84" s="187">
        <v>779000</v>
      </c>
      <c r="O84" s="93">
        <f t="shared" si="4"/>
        <v>0</v>
      </c>
      <c r="P84" s="94">
        <f t="shared" si="1"/>
        <v>779000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438</v>
      </c>
      <c r="B85" s="190" t="s">
        <v>433</v>
      </c>
      <c r="C85" s="134" t="s">
        <v>248</v>
      </c>
      <c r="D85" s="134" t="s">
        <v>413</v>
      </c>
      <c r="E85" s="187">
        <v>3400000</v>
      </c>
      <c r="F85" s="187">
        <v>3630000</v>
      </c>
      <c r="G85" s="187">
        <v>3630000</v>
      </c>
      <c r="H85" s="187">
        <v>0</v>
      </c>
      <c r="I85" s="187">
        <v>0</v>
      </c>
      <c r="J85" s="187">
        <v>0</v>
      </c>
      <c r="K85" s="187">
        <v>1992771.08</v>
      </c>
      <c r="L85" s="187">
        <v>1681945.33</v>
      </c>
      <c r="M85" s="187">
        <v>1637228.92</v>
      </c>
      <c r="N85" s="187">
        <v>1637228.92</v>
      </c>
      <c r="O85" s="93">
        <f t="shared" si="4"/>
        <v>0.54897274931129481</v>
      </c>
      <c r="P85" s="94">
        <f t="shared" si="1"/>
        <v>3630000</v>
      </c>
      <c r="Q85" s="94">
        <f t="shared" si="2"/>
        <v>1992771.08</v>
      </c>
      <c r="R85" s="93">
        <f t="shared" si="3"/>
        <v>0.54897274931129481</v>
      </c>
      <c r="S85" s="26"/>
    </row>
    <row r="86" spans="1:19" s="29" customFormat="1" x14ac:dyDescent="0.25">
      <c r="A86" s="134" t="s">
        <v>438</v>
      </c>
      <c r="B86" s="190" t="s">
        <v>433</v>
      </c>
      <c r="C86" s="134" t="s">
        <v>249</v>
      </c>
      <c r="D86" s="134" t="s">
        <v>250</v>
      </c>
      <c r="E86" s="187">
        <v>400000</v>
      </c>
      <c r="F86" s="187">
        <v>630000</v>
      </c>
      <c r="G86" s="187">
        <v>630000</v>
      </c>
      <c r="H86" s="187">
        <v>0</v>
      </c>
      <c r="I86" s="187">
        <v>0</v>
      </c>
      <c r="J86" s="187">
        <v>0</v>
      </c>
      <c r="K86" s="187">
        <v>392059.1</v>
      </c>
      <c r="L86" s="187">
        <v>392059.1</v>
      </c>
      <c r="M86" s="187">
        <v>237940.9</v>
      </c>
      <c r="N86" s="187">
        <v>237940.9</v>
      </c>
      <c r="O86" s="93">
        <f t="shared" si="4"/>
        <v>0.62231603174603167</v>
      </c>
      <c r="P86" s="94">
        <f t="shared" si="1"/>
        <v>630000</v>
      </c>
      <c r="Q86" s="94">
        <f t="shared" si="2"/>
        <v>392059.1</v>
      </c>
      <c r="R86" s="93">
        <f t="shared" si="3"/>
        <v>0.62231603174603167</v>
      </c>
      <c r="S86" s="26"/>
    </row>
    <row r="87" spans="1:19" s="26" customFormat="1" x14ac:dyDescent="0.25">
      <c r="A87" s="134" t="s">
        <v>438</v>
      </c>
      <c r="B87" s="190" t="s">
        <v>433</v>
      </c>
      <c r="C87" s="134" t="s">
        <v>251</v>
      </c>
      <c r="D87" s="134" t="s">
        <v>252</v>
      </c>
      <c r="E87" s="187">
        <v>500000</v>
      </c>
      <c r="F87" s="187">
        <v>500000</v>
      </c>
      <c r="G87" s="187">
        <v>500000</v>
      </c>
      <c r="H87" s="187">
        <v>0</v>
      </c>
      <c r="I87" s="187">
        <v>0</v>
      </c>
      <c r="J87" s="187">
        <v>0</v>
      </c>
      <c r="K87" s="187">
        <v>230800</v>
      </c>
      <c r="L87" s="187">
        <v>224800</v>
      </c>
      <c r="M87" s="187">
        <v>269200</v>
      </c>
      <c r="N87" s="187">
        <v>269200</v>
      </c>
      <c r="O87" s="93">
        <f t="shared" si="4"/>
        <v>0.46160000000000001</v>
      </c>
      <c r="P87" s="94">
        <f t="shared" si="1"/>
        <v>500000</v>
      </c>
      <c r="Q87" s="94">
        <f t="shared" si="2"/>
        <v>230800</v>
      </c>
      <c r="R87" s="93">
        <f t="shared" si="3"/>
        <v>0.46160000000000001</v>
      </c>
    </row>
    <row r="88" spans="1:19" s="29" customFormat="1" x14ac:dyDescent="0.25">
      <c r="A88" s="134" t="s">
        <v>438</v>
      </c>
      <c r="B88" s="190" t="s">
        <v>433</v>
      </c>
      <c r="C88" s="134" t="s">
        <v>253</v>
      </c>
      <c r="D88" s="134" t="s">
        <v>254</v>
      </c>
      <c r="E88" s="187">
        <v>1100000</v>
      </c>
      <c r="F88" s="187">
        <v>1100000</v>
      </c>
      <c r="G88" s="187">
        <v>1100000</v>
      </c>
      <c r="H88" s="187">
        <v>0</v>
      </c>
      <c r="I88" s="187">
        <v>0</v>
      </c>
      <c r="J88" s="187">
        <v>0</v>
      </c>
      <c r="K88" s="187">
        <v>898125.92</v>
      </c>
      <c r="L88" s="187">
        <v>593300.17000000004</v>
      </c>
      <c r="M88" s="187">
        <v>201874.08</v>
      </c>
      <c r="N88" s="187">
        <v>201874.08</v>
      </c>
      <c r="O88" s="93">
        <f t="shared" si="4"/>
        <v>0.81647810909090912</v>
      </c>
      <c r="P88" s="94">
        <f t="shared" si="1"/>
        <v>1100000</v>
      </c>
      <c r="Q88" s="94">
        <f t="shared" si="2"/>
        <v>898125.92</v>
      </c>
      <c r="R88" s="93">
        <f t="shared" si="3"/>
        <v>0.81647810909090912</v>
      </c>
      <c r="S88" s="26"/>
    </row>
    <row r="89" spans="1:19" s="26" customFormat="1" x14ac:dyDescent="0.25">
      <c r="A89" s="134" t="s">
        <v>438</v>
      </c>
      <c r="B89" s="190" t="s">
        <v>433</v>
      </c>
      <c r="C89" s="134" t="s">
        <v>255</v>
      </c>
      <c r="D89" s="134" t="s">
        <v>256</v>
      </c>
      <c r="E89" s="187">
        <v>500000</v>
      </c>
      <c r="F89" s="187">
        <v>500000</v>
      </c>
      <c r="G89" s="187">
        <v>500000</v>
      </c>
      <c r="H89" s="187">
        <v>0</v>
      </c>
      <c r="I89" s="187">
        <v>0</v>
      </c>
      <c r="J89" s="187">
        <v>0</v>
      </c>
      <c r="K89" s="187">
        <v>238280</v>
      </c>
      <c r="L89" s="187">
        <v>238280</v>
      </c>
      <c r="M89" s="187">
        <v>261720</v>
      </c>
      <c r="N89" s="187">
        <v>261720</v>
      </c>
      <c r="O89" s="93">
        <f t="shared" si="4"/>
        <v>0.47655999999999998</v>
      </c>
      <c r="P89" s="94">
        <f t="shared" si="1"/>
        <v>500000</v>
      </c>
      <c r="Q89" s="94">
        <f t="shared" si="2"/>
        <v>238280</v>
      </c>
      <c r="R89" s="93">
        <f t="shared" si="3"/>
        <v>0.47655999999999998</v>
      </c>
    </row>
    <row r="90" spans="1:19" s="29" customFormat="1" x14ac:dyDescent="0.25">
      <c r="A90" s="134" t="s">
        <v>438</v>
      </c>
      <c r="B90" s="190" t="s">
        <v>433</v>
      </c>
      <c r="C90" s="134" t="s">
        <v>257</v>
      </c>
      <c r="D90" s="134" t="s">
        <v>258</v>
      </c>
      <c r="E90" s="187">
        <v>100000</v>
      </c>
      <c r="F90" s="187">
        <v>100000</v>
      </c>
      <c r="G90" s="187">
        <v>100000</v>
      </c>
      <c r="H90" s="187">
        <v>0</v>
      </c>
      <c r="I90" s="187">
        <v>0</v>
      </c>
      <c r="J90" s="187">
        <v>0</v>
      </c>
      <c r="K90" s="187">
        <v>99174</v>
      </c>
      <c r="L90" s="187">
        <v>99174</v>
      </c>
      <c r="M90" s="187">
        <v>826</v>
      </c>
      <c r="N90" s="187">
        <v>826</v>
      </c>
      <c r="O90" s="93">
        <f t="shared" si="4"/>
        <v>0.99173999999999995</v>
      </c>
      <c r="P90" s="94">
        <f t="shared" si="1"/>
        <v>100000</v>
      </c>
      <c r="Q90" s="94">
        <f t="shared" si="2"/>
        <v>99174</v>
      </c>
      <c r="R90" s="93">
        <f t="shared" si="3"/>
        <v>0.99173999999999995</v>
      </c>
    </row>
    <row r="91" spans="1:19" s="26" customFormat="1" x14ac:dyDescent="0.25">
      <c r="A91" s="134" t="s">
        <v>438</v>
      </c>
      <c r="B91" s="190" t="s">
        <v>433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500000</v>
      </c>
      <c r="H91" s="187">
        <v>0</v>
      </c>
      <c r="I91" s="187">
        <v>0</v>
      </c>
      <c r="J91" s="187">
        <v>0</v>
      </c>
      <c r="K91" s="187">
        <v>105000</v>
      </c>
      <c r="L91" s="187">
        <v>105000</v>
      </c>
      <c r="M91" s="187">
        <v>395000</v>
      </c>
      <c r="N91" s="187">
        <v>395000</v>
      </c>
      <c r="O91" s="93">
        <f>+K91/F91</f>
        <v>0.21</v>
      </c>
      <c r="P91" s="94">
        <f t="shared" si="1"/>
        <v>500000</v>
      </c>
      <c r="Q91" s="94">
        <f t="shared" si="2"/>
        <v>105000</v>
      </c>
      <c r="R91" s="93">
        <f t="shared" si="3"/>
        <v>0.21</v>
      </c>
    </row>
    <row r="92" spans="1:19" s="26" customFormat="1" ht="13.7" customHeight="1" x14ac:dyDescent="0.25">
      <c r="A92" s="134" t="s">
        <v>438</v>
      </c>
      <c r="B92" s="190" t="s">
        <v>433</v>
      </c>
      <c r="C92" s="134" t="s">
        <v>263</v>
      </c>
      <c r="D92" s="134" t="s">
        <v>264</v>
      </c>
      <c r="E92" s="187">
        <v>300000</v>
      </c>
      <c r="F92" s="187">
        <v>300000</v>
      </c>
      <c r="G92" s="187">
        <v>300000</v>
      </c>
      <c r="H92" s="187">
        <v>0</v>
      </c>
      <c r="I92" s="187">
        <v>0</v>
      </c>
      <c r="J92" s="187">
        <v>0</v>
      </c>
      <c r="K92" s="187">
        <v>29332.06</v>
      </c>
      <c r="L92" s="187">
        <v>29332.06</v>
      </c>
      <c r="M92" s="187">
        <v>270667.94</v>
      </c>
      <c r="N92" s="187">
        <v>270667.94</v>
      </c>
      <c r="O92" s="93">
        <f t="shared" ref="O92:O128" si="5">+K92/F92</f>
        <v>9.7773533333333343E-2</v>
      </c>
      <c r="P92" s="94">
        <f t="shared" ref="P92:P102" si="6">+F92</f>
        <v>300000</v>
      </c>
      <c r="Q92" s="94">
        <f t="shared" ref="Q92:Q102" si="7">+K92</f>
        <v>29332.06</v>
      </c>
      <c r="R92" s="93">
        <f t="shared" ref="R92:R103" si="8">+Q92/P92</f>
        <v>9.7773533333333343E-2</v>
      </c>
    </row>
    <row r="93" spans="1:19" s="29" customFormat="1" x14ac:dyDescent="0.25">
      <c r="A93" s="133" t="s">
        <v>438</v>
      </c>
      <c r="B93" s="189" t="s">
        <v>435</v>
      </c>
      <c r="C93" s="133" t="s">
        <v>265</v>
      </c>
      <c r="D93" s="133" t="s">
        <v>266</v>
      </c>
      <c r="E93" s="186">
        <v>1267097953</v>
      </c>
      <c r="F93" s="186">
        <v>1267097953</v>
      </c>
      <c r="G93" s="186">
        <v>1267097953</v>
      </c>
      <c r="H93" s="186">
        <v>145559000</v>
      </c>
      <c r="I93" s="186">
        <v>773848982.12</v>
      </c>
      <c r="J93" s="186">
        <v>0</v>
      </c>
      <c r="K93" s="186">
        <v>222641943.97999999</v>
      </c>
      <c r="L93" s="186">
        <v>142282076.09</v>
      </c>
      <c r="M93" s="186">
        <v>125048026.90000001</v>
      </c>
      <c r="N93" s="186">
        <v>125048026.90000001</v>
      </c>
      <c r="O93" s="97">
        <f t="shared" si="5"/>
        <v>0.17571012837079375</v>
      </c>
      <c r="P93" s="28">
        <f t="shared" si="6"/>
        <v>1267097953</v>
      </c>
      <c r="Q93" s="28">
        <f t="shared" si="7"/>
        <v>222641943.97999999</v>
      </c>
      <c r="R93" s="97">
        <f t="shared" si="8"/>
        <v>0.17571012837079375</v>
      </c>
    </row>
    <row r="94" spans="1:19" s="29" customFormat="1" x14ac:dyDescent="0.25">
      <c r="A94" s="134" t="s">
        <v>438</v>
      </c>
      <c r="B94" s="190" t="s">
        <v>435</v>
      </c>
      <c r="C94" s="134" t="s">
        <v>279</v>
      </c>
      <c r="D94" s="134" t="s">
        <v>280</v>
      </c>
      <c r="E94" s="187">
        <v>1243257953</v>
      </c>
      <c r="F94" s="187">
        <v>1243257953</v>
      </c>
      <c r="G94" s="187">
        <v>1243257953</v>
      </c>
      <c r="H94" s="187">
        <v>145559000</v>
      </c>
      <c r="I94" s="187">
        <v>767909734.78999996</v>
      </c>
      <c r="J94" s="187">
        <v>0</v>
      </c>
      <c r="K94" s="187">
        <v>215332853.19</v>
      </c>
      <c r="L94" s="187">
        <v>134972985.30000001</v>
      </c>
      <c r="M94" s="187">
        <v>114456365.02</v>
      </c>
      <c r="N94" s="187">
        <v>114456365.02</v>
      </c>
      <c r="O94" s="93">
        <f t="shared" si="5"/>
        <v>0.17320046308201659</v>
      </c>
      <c r="P94" s="94">
        <f t="shared" si="6"/>
        <v>1243257953</v>
      </c>
      <c r="Q94" s="94">
        <f t="shared" si="7"/>
        <v>215332853.19</v>
      </c>
      <c r="R94" s="93">
        <f t="shared" si="8"/>
        <v>0.17320046308201659</v>
      </c>
      <c r="S94" s="26"/>
    </row>
    <row r="95" spans="1:19" s="29" customFormat="1" x14ac:dyDescent="0.25">
      <c r="A95" s="134" t="s">
        <v>438</v>
      </c>
      <c r="B95" s="190" t="s">
        <v>435</v>
      </c>
      <c r="C95" s="134" t="s">
        <v>281</v>
      </c>
      <c r="D95" s="134" t="s">
        <v>282</v>
      </c>
      <c r="E95" s="187">
        <v>0</v>
      </c>
      <c r="F95" s="187">
        <v>0</v>
      </c>
      <c r="G95" s="187">
        <v>0</v>
      </c>
      <c r="H95" s="187">
        <v>0</v>
      </c>
      <c r="I95" s="187">
        <v>0</v>
      </c>
      <c r="J95" s="187">
        <v>0</v>
      </c>
      <c r="K95" s="187">
        <v>0</v>
      </c>
      <c r="L95" s="187">
        <v>0</v>
      </c>
      <c r="M95" s="187">
        <v>0</v>
      </c>
      <c r="N95" s="187">
        <v>0</v>
      </c>
      <c r="O95" s="93">
        <v>0</v>
      </c>
      <c r="P95" s="94">
        <f t="shared" si="6"/>
        <v>0</v>
      </c>
      <c r="Q95" s="94">
        <f t="shared" si="7"/>
        <v>0</v>
      </c>
      <c r="R95" s="93">
        <v>0</v>
      </c>
      <c r="S95" s="26"/>
    </row>
    <row r="96" spans="1:19" s="29" customFormat="1" ht="14.25" customHeight="1" x14ac:dyDescent="0.25">
      <c r="A96" s="134" t="s">
        <v>438</v>
      </c>
      <c r="B96" s="190" t="s">
        <v>434</v>
      </c>
      <c r="C96" s="134" t="s">
        <v>281</v>
      </c>
      <c r="D96" s="134" t="s">
        <v>282</v>
      </c>
      <c r="E96" s="187">
        <v>1243257953</v>
      </c>
      <c r="F96" s="187">
        <v>1243257953</v>
      </c>
      <c r="G96" s="187">
        <v>1243257953</v>
      </c>
      <c r="H96" s="187">
        <v>145559000</v>
      </c>
      <c r="I96" s="187">
        <v>767909734.78999996</v>
      </c>
      <c r="J96" s="187">
        <v>0</v>
      </c>
      <c r="K96" s="187">
        <v>215332853.19</v>
      </c>
      <c r="L96" s="187">
        <v>134972985.30000001</v>
      </c>
      <c r="M96" s="187">
        <v>114456365.02</v>
      </c>
      <c r="N96" s="187">
        <v>114456365.02</v>
      </c>
      <c r="O96" s="93">
        <f t="shared" si="5"/>
        <v>0.17320046308201659</v>
      </c>
      <c r="P96" s="94">
        <f t="shared" si="6"/>
        <v>1243257953</v>
      </c>
      <c r="Q96" s="94">
        <f t="shared" si="7"/>
        <v>215332853.19</v>
      </c>
      <c r="R96" s="93">
        <f t="shared" si="8"/>
        <v>0.17320046308201659</v>
      </c>
      <c r="S96" s="26"/>
    </row>
    <row r="97" spans="1:19" s="29" customFormat="1" ht="14.25" customHeight="1" x14ac:dyDescent="0.25">
      <c r="A97" s="134" t="s">
        <v>438</v>
      </c>
      <c r="B97" s="190" t="s">
        <v>434</v>
      </c>
      <c r="C97" s="134" t="s">
        <v>267</v>
      </c>
      <c r="D97" s="134" t="s">
        <v>268</v>
      </c>
      <c r="E97" s="187">
        <v>22000000</v>
      </c>
      <c r="F97" s="187">
        <v>20900000</v>
      </c>
      <c r="G97" s="187">
        <v>20900000</v>
      </c>
      <c r="H97" s="187">
        <v>0</v>
      </c>
      <c r="I97" s="187">
        <v>4965175.79</v>
      </c>
      <c r="J97" s="187">
        <v>0</v>
      </c>
      <c r="K97" s="187">
        <v>5933458.79</v>
      </c>
      <c r="L97" s="187">
        <v>5933458.79</v>
      </c>
      <c r="M97" s="187">
        <v>10001365.42</v>
      </c>
      <c r="N97" s="187">
        <v>10001365.42</v>
      </c>
      <c r="O97" s="93">
        <f t="shared" si="5"/>
        <v>0.28389754976076553</v>
      </c>
      <c r="P97" s="94">
        <f t="shared" si="6"/>
        <v>20900000</v>
      </c>
      <c r="Q97" s="94">
        <f t="shared" si="7"/>
        <v>5933458.79</v>
      </c>
      <c r="R97" s="93">
        <f t="shared" si="8"/>
        <v>0.28389754976076553</v>
      </c>
      <c r="S97" s="26"/>
    </row>
    <row r="98" spans="1:19" s="29" customFormat="1" x14ac:dyDescent="0.25">
      <c r="A98" s="134" t="s">
        <v>438</v>
      </c>
      <c r="B98" s="190" t="s">
        <v>434</v>
      </c>
      <c r="C98" s="134" t="s">
        <v>271</v>
      </c>
      <c r="D98" s="134" t="s">
        <v>272</v>
      </c>
      <c r="E98" s="187">
        <v>2000000</v>
      </c>
      <c r="F98" s="187">
        <v>900000</v>
      </c>
      <c r="G98" s="187">
        <v>900000</v>
      </c>
      <c r="H98" s="187">
        <v>0</v>
      </c>
      <c r="I98" s="187">
        <v>0</v>
      </c>
      <c r="J98" s="187">
        <v>0</v>
      </c>
      <c r="K98" s="187">
        <v>900000</v>
      </c>
      <c r="L98" s="187">
        <v>900000</v>
      </c>
      <c r="M98" s="187">
        <v>0</v>
      </c>
      <c r="N98" s="187">
        <v>0</v>
      </c>
      <c r="O98" s="93">
        <v>0</v>
      </c>
      <c r="P98" s="94">
        <f t="shared" si="6"/>
        <v>900000</v>
      </c>
      <c r="Q98" s="94">
        <f t="shared" si="7"/>
        <v>900000</v>
      </c>
      <c r="R98" s="93">
        <f t="shared" si="8"/>
        <v>1</v>
      </c>
      <c r="S98" s="26"/>
    </row>
    <row r="99" spans="1:19" s="29" customFormat="1" x14ac:dyDescent="0.25">
      <c r="A99" s="134" t="s">
        <v>438</v>
      </c>
      <c r="B99" s="190" t="s">
        <v>434</v>
      </c>
      <c r="C99" s="134" t="s">
        <v>273</v>
      </c>
      <c r="D99" s="134" t="s">
        <v>274</v>
      </c>
      <c r="E99" s="187">
        <v>0</v>
      </c>
      <c r="F99" s="187">
        <v>0</v>
      </c>
      <c r="G99" s="187">
        <v>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0</v>
      </c>
      <c r="N99" s="187">
        <v>0</v>
      </c>
      <c r="O99" s="93">
        <v>0</v>
      </c>
      <c r="P99" s="94">
        <f t="shared" si="6"/>
        <v>0</v>
      </c>
      <c r="Q99" s="94">
        <f t="shared" si="7"/>
        <v>0</v>
      </c>
      <c r="R99" s="93">
        <v>0</v>
      </c>
      <c r="S99" s="26"/>
    </row>
    <row r="100" spans="1:19" s="29" customFormat="1" x14ac:dyDescent="0.25">
      <c r="A100" s="134" t="s">
        <v>438</v>
      </c>
      <c r="B100" s="190" t="s">
        <v>434</v>
      </c>
      <c r="C100" s="134" t="s">
        <v>275</v>
      </c>
      <c r="D100" s="134" t="s">
        <v>276</v>
      </c>
      <c r="E100" s="187">
        <v>20000000</v>
      </c>
      <c r="F100" s="187">
        <v>20000000</v>
      </c>
      <c r="G100" s="187">
        <v>20000000</v>
      </c>
      <c r="H100" s="187">
        <v>0</v>
      </c>
      <c r="I100" s="187">
        <v>4965175.79</v>
      </c>
      <c r="J100" s="187">
        <v>0</v>
      </c>
      <c r="K100" s="187">
        <v>5033458.79</v>
      </c>
      <c r="L100" s="187">
        <v>5033458.79</v>
      </c>
      <c r="M100" s="187">
        <v>10001365.42</v>
      </c>
      <c r="N100" s="187">
        <v>10001365.42</v>
      </c>
      <c r="O100" s="93">
        <f t="shared" si="5"/>
        <v>0.25167293950000003</v>
      </c>
      <c r="P100" s="94">
        <f t="shared" si="6"/>
        <v>20000000</v>
      </c>
      <c r="Q100" s="94">
        <f t="shared" si="7"/>
        <v>5033458.79</v>
      </c>
      <c r="R100" s="93">
        <f t="shared" si="8"/>
        <v>0.25167293950000003</v>
      </c>
      <c r="S100" s="26"/>
    </row>
    <row r="101" spans="1:19" s="26" customFormat="1" x14ac:dyDescent="0.25">
      <c r="A101" s="134" t="s">
        <v>438</v>
      </c>
      <c r="B101" s="190" t="s">
        <v>434</v>
      </c>
      <c r="C101" s="134" t="s">
        <v>283</v>
      </c>
      <c r="D101" s="134" t="s">
        <v>284</v>
      </c>
      <c r="E101" s="187">
        <v>1840000</v>
      </c>
      <c r="F101" s="187">
        <v>2940000</v>
      </c>
      <c r="G101" s="187">
        <v>2940000</v>
      </c>
      <c r="H101" s="187">
        <v>0</v>
      </c>
      <c r="I101" s="187">
        <v>974071.54</v>
      </c>
      <c r="J101" s="187">
        <v>0</v>
      </c>
      <c r="K101" s="187">
        <v>1375632</v>
      </c>
      <c r="L101" s="187">
        <v>1375632</v>
      </c>
      <c r="M101" s="187">
        <v>590296.46</v>
      </c>
      <c r="N101" s="187">
        <v>590296.46</v>
      </c>
      <c r="O101" s="93">
        <f t="shared" si="5"/>
        <v>0.46790204081632653</v>
      </c>
      <c r="P101" s="94">
        <f t="shared" si="6"/>
        <v>2940000</v>
      </c>
      <c r="Q101" s="94">
        <f t="shared" si="7"/>
        <v>1375632</v>
      </c>
      <c r="R101" s="93">
        <f t="shared" si="8"/>
        <v>0.46790204081632653</v>
      </c>
    </row>
    <row r="102" spans="1:19" s="29" customFormat="1" x14ac:dyDescent="0.25">
      <c r="A102" s="134" t="s">
        <v>438</v>
      </c>
      <c r="B102" s="190" t="s">
        <v>434</v>
      </c>
      <c r="C102" s="134" t="s">
        <v>285</v>
      </c>
      <c r="D102" s="134" t="s">
        <v>286</v>
      </c>
      <c r="E102" s="187">
        <v>1840000</v>
      </c>
      <c r="F102" s="187">
        <v>2940000</v>
      </c>
      <c r="G102" s="187">
        <v>2940000</v>
      </c>
      <c r="H102" s="187">
        <v>0</v>
      </c>
      <c r="I102" s="187">
        <v>974071.54</v>
      </c>
      <c r="J102" s="187">
        <v>0</v>
      </c>
      <c r="K102" s="187">
        <v>1375632</v>
      </c>
      <c r="L102" s="187">
        <v>1375632</v>
      </c>
      <c r="M102" s="187">
        <v>590296.46</v>
      </c>
      <c r="N102" s="187">
        <v>590296.46</v>
      </c>
      <c r="O102" s="93">
        <f t="shared" si="5"/>
        <v>0.46790204081632653</v>
      </c>
      <c r="P102" s="94">
        <f t="shared" si="6"/>
        <v>2940000</v>
      </c>
      <c r="Q102" s="94">
        <f t="shared" si="7"/>
        <v>1375632</v>
      </c>
      <c r="R102" s="93">
        <f t="shared" si="8"/>
        <v>0.46790204081632653</v>
      </c>
    </row>
    <row r="103" spans="1:19" s="29" customFormat="1" x14ac:dyDescent="0.25">
      <c r="A103" s="133" t="s">
        <v>438</v>
      </c>
      <c r="B103" s="189" t="s">
        <v>433</v>
      </c>
      <c r="C103" s="133" t="s">
        <v>289</v>
      </c>
      <c r="D103" s="133" t="s">
        <v>290</v>
      </c>
      <c r="E103" s="186">
        <v>8271653598</v>
      </c>
      <c r="F103" s="186">
        <v>8020424452</v>
      </c>
      <c r="G103" s="186">
        <v>8017183515.5500002</v>
      </c>
      <c r="H103" s="186">
        <v>0</v>
      </c>
      <c r="I103" s="186">
        <v>849830929.61000001</v>
      </c>
      <c r="J103" s="186">
        <v>0</v>
      </c>
      <c r="K103" s="186">
        <v>7153184269.1899996</v>
      </c>
      <c r="L103" s="186">
        <v>6794398123.1899996</v>
      </c>
      <c r="M103" s="186">
        <v>17409253.199999999</v>
      </c>
      <c r="N103" s="186">
        <v>14168316.75</v>
      </c>
      <c r="O103" s="97">
        <f t="shared" si="5"/>
        <v>0.89187103650184718</v>
      </c>
      <c r="P103" s="28">
        <f>+P115+P117+P125</f>
        <v>101500000</v>
      </c>
      <c r="Q103" s="28">
        <f>+Q115+Q117+Q125</f>
        <v>86524160.859999999</v>
      </c>
      <c r="R103" s="97">
        <f t="shared" si="8"/>
        <v>0.85245478679802955</v>
      </c>
    </row>
    <row r="104" spans="1:19" s="26" customFormat="1" x14ac:dyDescent="0.25">
      <c r="A104" s="134" t="s">
        <v>438</v>
      </c>
      <c r="B104" s="190" t="s">
        <v>433</v>
      </c>
      <c r="C104" s="134" t="s">
        <v>291</v>
      </c>
      <c r="D104" s="134" t="s">
        <v>292</v>
      </c>
      <c r="E104" s="187">
        <v>8062294991</v>
      </c>
      <c r="F104" s="187">
        <v>7895065845</v>
      </c>
      <c r="G104" s="187">
        <v>7895065843.5500002</v>
      </c>
      <c r="H104" s="187">
        <v>0</v>
      </c>
      <c r="I104" s="187">
        <v>832573284.75</v>
      </c>
      <c r="J104" s="187">
        <v>0</v>
      </c>
      <c r="K104" s="187">
        <v>7062492558.0500002</v>
      </c>
      <c r="L104" s="187">
        <v>6703706412.0500002</v>
      </c>
      <c r="M104" s="187">
        <v>2.2000000000000002</v>
      </c>
      <c r="N104" s="187">
        <v>0.75</v>
      </c>
      <c r="O104" s="93">
        <v>0</v>
      </c>
      <c r="P104" s="94"/>
      <c r="Q104" s="94"/>
      <c r="R104" s="93"/>
    </row>
    <row r="105" spans="1:19" s="26" customFormat="1" x14ac:dyDescent="0.25">
      <c r="A105" s="134" t="s">
        <v>438</v>
      </c>
      <c r="B105" s="190" t="s">
        <v>433</v>
      </c>
      <c r="C105" s="134" t="s">
        <v>301</v>
      </c>
      <c r="D105" s="134" t="s">
        <v>391</v>
      </c>
      <c r="E105" s="187">
        <v>3269297450</v>
      </c>
      <c r="F105" s="187">
        <v>3187951954</v>
      </c>
      <c r="G105" s="187">
        <v>3187951953.5</v>
      </c>
      <c r="H105" s="187">
        <v>0</v>
      </c>
      <c r="I105" s="187">
        <v>281256744</v>
      </c>
      <c r="J105" s="187">
        <v>0</v>
      </c>
      <c r="K105" s="187">
        <v>2906695209</v>
      </c>
      <c r="L105" s="187">
        <v>2774195209</v>
      </c>
      <c r="M105" s="187">
        <v>1</v>
      </c>
      <c r="N105" s="187">
        <v>0.5</v>
      </c>
      <c r="O105" s="93">
        <f t="shared" si="5"/>
        <v>0.91177509916763322</v>
      </c>
      <c r="P105" s="94"/>
      <c r="Q105" s="94"/>
      <c r="R105" s="93"/>
    </row>
    <row r="106" spans="1:19" s="29" customFormat="1" x14ac:dyDescent="0.25">
      <c r="A106" s="134" t="s">
        <v>438</v>
      </c>
      <c r="B106" s="190" t="s">
        <v>433</v>
      </c>
      <c r="C106" s="134" t="s">
        <v>304</v>
      </c>
      <c r="D106" s="134" t="s">
        <v>392</v>
      </c>
      <c r="E106" s="187">
        <v>1394735536</v>
      </c>
      <c r="F106" s="187">
        <v>1380359071</v>
      </c>
      <c r="G106" s="187">
        <v>1380359071</v>
      </c>
      <c r="H106" s="187">
        <v>0</v>
      </c>
      <c r="I106" s="187">
        <v>298985892</v>
      </c>
      <c r="J106" s="187">
        <v>0</v>
      </c>
      <c r="K106" s="187">
        <v>1081373179</v>
      </c>
      <c r="L106" s="187">
        <v>1031373179</v>
      </c>
      <c r="M106" s="187">
        <v>0</v>
      </c>
      <c r="N106" s="187">
        <v>0</v>
      </c>
      <c r="O106" s="93">
        <f t="shared" si="5"/>
        <v>0.7833999150790526</v>
      </c>
      <c r="P106" s="94"/>
      <c r="Q106" s="94"/>
      <c r="R106" s="93"/>
    </row>
    <row r="107" spans="1:19" s="29" customFormat="1" x14ac:dyDescent="0.25">
      <c r="A107" s="134" t="s">
        <v>438</v>
      </c>
      <c r="B107" s="190" t="s">
        <v>433</v>
      </c>
      <c r="C107" s="134" t="s">
        <v>307</v>
      </c>
      <c r="D107" s="134" t="s">
        <v>308</v>
      </c>
      <c r="E107" s="187">
        <v>2171182482</v>
      </c>
      <c r="F107" s="187">
        <v>2119982482</v>
      </c>
      <c r="G107" s="187">
        <v>2119982481.8</v>
      </c>
      <c r="H107" s="187">
        <v>0</v>
      </c>
      <c r="I107" s="187">
        <v>144864098.80000001</v>
      </c>
      <c r="J107" s="187">
        <v>0</v>
      </c>
      <c r="K107" s="187">
        <v>1975118383</v>
      </c>
      <c r="L107" s="187">
        <v>1846768383</v>
      </c>
      <c r="M107" s="187">
        <v>0.2</v>
      </c>
      <c r="N107" s="187">
        <v>0</v>
      </c>
      <c r="O107" s="93">
        <f t="shared" si="5"/>
        <v>0.93166731318301521</v>
      </c>
      <c r="P107" s="94"/>
      <c r="Q107" s="94"/>
      <c r="R107" s="93"/>
      <c r="S107" s="26"/>
    </row>
    <row r="108" spans="1:19" s="29" customFormat="1" x14ac:dyDescent="0.25">
      <c r="A108" s="134" t="s">
        <v>438</v>
      </c>
      <c r="B108" s="190" t="s">
        <v>433</v>
      </c>
      <c r="C108" s="134" t="s">
        <v>309</v>
      </c>
      <c r="D108" s="134" t="s">
        <v>393</v>
      </c>
      <c r="E108" s="187">
        <v>54600000</v>
      </c>
      <c r="F108" s="187">
        <v>54600000</v>
      </c>
      <c r="G108" s="187">
        <v>54600000</v>
      </c>
      <c r="H108" s="187">
        <v>0</v>
      </c>
      <c r="I108" s="187">
        <v>5100000</v>
      </c>
      <c r="J108" s="187">
        <v>0</v>
      </c>
      <c r="K108" s="187">
        <v>49500000</v>
      </c>
      <c r="L108" s="187">
        <v>49500000</v>
      </c>
      <c r="M108" s="187">
        <v>0</v>
      </c>
      <c r="N108" s="187">
        <v>0</v>
      </c>
      <c r="O108" s="93">
        <f t="shared" si="5"/>
        <v>0.90659340659340659</v>
      </c>
      <c r="P108" s="94"/>
      <c r="Q108" s="94"/>
      <c r="R108" s="93"/>
      <c r="S108" s="26"/>
    </row>
    <row r="109" spans="1:19" s="29" customFormat="1" x14ac:dyDescent="0.25">
      <c r="A109" s="134" t="s">
        <v>438</v>
      </c>
      <c r="B109" s="190" t="s">
        <v>433</v>
      </c>
      <c r="C109" s="134" t="s">
        <v>310</v>
      </c>
      <c r="D109" s="134" t="s">
        <v>311</v>
      </c>
      <c r="E109" s="187">
        <v>384662030</v>
      </c>
      <c r="F109" s="187">
        <v>373383964</v>
      </c>
      <c r="G109" s="187">
        <v>373383963.25</v>
      </c>
      <c r="H109" s="187">
        <v>0</v>
      </c>
      <c r="I109" s="187">
        <v>24323580</v>
      </c>
      <c r="J109" s="187">
        <v>0</v>
      </c>
      <c r="K109" s="187">
        <v>349060383</v>
      </c>
      <c r="L109" s="187">
        <v>335898972</v>
      </c>
      <c r="M109" s="187">
        <v>1</v>
      </c>
      <c r="N109" s="187">
        <v>0.25</v>
      </c>
      <c r="O109" s="93">
        <f t="shared" si="5"/>
        <v>0.93485638553025807</v>
      </c>
      <c r="P109" s="94"/>
      <c r="Q109" s="94"/>
      <c r="R109" s="93"/>
      <c r="S109" s="26"/>
    </row>
    <row r="110" spans="1:19" s="29" customFormat="1" x14ac:dyDescent="0.25">
      <c r="A110" s="134" t="s">
        <v>438</v>
      </c>
      <c r="B110" s="190" t="s">
        <v>433</v>
      </c>
      <c r="C110" s="134" t="s">
        <v>312</v>
      </c>
      <c r="D110" s="134" t="s">
        <v>313</v>
      </c>
      <c r="E110" s="187">
        <v>265260000</v>
      </c>
      <c r="F110" s="187">
        <v>264913778</v>
      </c>
      <c r="G110" s="187">
        <v>264913778</v>
      </c>
      <c r="H110" s="187">
        <v>0</v>
      </c>
      <c r="I110" s="187">
        <v>23106649</v>
      </c>
      <c r="J110" s="187">
        <v>0</v>
      </c>
      <c r="K110" s="187">
        <v>241807129</v>
      </c>
      <c r="L110" s="187">
        <v>229681959</v>
      </c>
      <c r="M110" s="187">
        <v>0</v>
      </c>
      <c r="N110" s="187">
        <v>0</v>
      </c>
      <c r="O110" s="93">
        <f t="shared" si="5"/>
        <v>0.91277671861974652</v>
      </c>
      <c r="P110" s="94"/>
      <c r="Q110" s="94"/>
      <c r="R110" s="93"/>
      <c r="S110" s="26"/>
    </row>
    <row r="111" spans="1:19" s="29" customFormat="1" x14ac:dyDescent="0.25">
      <c r="A111" s="134" t="s">
        <v>438</v>
      </c>
      <c r="B111" s="190" t="s">
        <v>433</v>
      </c>
      <c r="C111" s="134" t="s">
        <v>314</v>
      </c>
      <c r="D111" s="134" t="s">
        <v>420</v>
      </c>
      <c r="E111" s="187">
        <v>342490000</v>
      </c>
      <c r="F111" s="187">
        <v>335592525</v>
      </c>
      <c r="G111" s="187">
        <v>335592525</v>
      </c>
      <c r="H111" s="187">
        <v>0</v>
      </c>
      <c r="I111" s="187">
        <v>26243000</v>
      </c>
      <c r="J111" s="187">
        <v>0</v>
      </c>
      <c r="K111" s="187">
        <v>309349525</v>
      </c>
      <c r="L111" s="187">
        <v>294320386</v>
      </c>
      <c r="M111" s="187">
        <v>0</v>
      </c>
      <c r="N111" s="187">
        <v>0</v>
      </c>
      <c r="O111" s="93">
        <f t="shared" si="5"/>
        <v>0.92180099959020245</v>
      </c>
      <c r="P111" s="94"/>
      <c r="Q111" s="94"/>
      <c r="R111" s="93"/>
      <c r="S111" s="26"/>
    </row>
    <row r="112" spans="1:19" s="29" customFormat="1" x14ac:dyDescent="0.25">
      <c r="A112" s="134" t="s">
        <v>438</v>
      </c>
      <c r="B112" s="190" t="s">
        <v>433</v>
      </c>
      <c r="C112" s="134" t="s">
        <v>315</v>
      </c>
      <c r="D112" s="134" t="s">
        <v>316</v>
      </c>
      <c r="E112" s="187">
        <v>171120000</v>
      </c>
      <c r="F112" s="187">
        <v>169334578</v>
      </c>
      <c r="G112" s="187">
        <v>169334578</v>
      </c>
      <c r="H112" s="187">
        <v>0</v>
      </c>
      <c r="I112" s="187">
        <v>23511192</v>
      </c>
      <c r="J112" s="187">
        <v>0</v>
      </c>
      <c r="K112" s="187">
        <v>145823386</v>
      </c>
      <c r="L112" s="187">
        <v>138202960</v>
      </c>
      <c r="M112" s="187">
        <v>0</v>
      </c>
      <c r="N112" s="187">
        <v>0</v>
      </c>
      <c r="O112" s="93">
        <f t="shared" si="5"/>
        <v>0.86115539851524003</v>
      </c>
      <c r="P112" s="94"/>
      <c r="Q112" s="94"/>
      <c r="R112" s="93"/>
      <c r="S112" s="26"/>
    </row>
    <row r="113" spans="1:19" s="29" customFormat="1" x14ac:dyDescent="0.25">
      <c r="A113" s="134" t="s">
        <v>438</v>
      </c>
      <c r="B113" s="190" t="s">
        <v>433</v>
      </c>
      <c r="C113" s="134" t="s">
        <v>320</v>
      </c>
      <c r="D113" s="134" t="s">
        <v>421</v>
      </c>
      <c r="E113" s="187">
        <v>7446236</v>
      </c>
      <c r="F113" s="187">
        <v>7446236</v>
      </c>
      <c r="G113" s="187">
        <v>7446236</v>
      </c>
      <c r="H113" s="187">
        <v>0</v>
      </c>
      <c r="I113" s="187">
        <v>4820012.04</v>
      </c>
      <c r="J113" s="187">
        <v>0</v>
      </c>
      <c r="K113" s="187">
        <v>2626223.96</v>
      </c>
      <c r="L113" s="187">
        <v>2626223.96</v>
      </c>
      <c r="M113" s="187">
        <v>0</v>
      </c>
      <c r="N113" s="187">
        <v>0</v>
      </c>
      <c r="O113" s="93">
        <f t="shared" si="5"/>
        <v>0.35269147526347538</v>
      </c>
      <c r="P113" s="94"/>
      <c r="Q113" s="94"/>
      <c r="R113" s="93"/>
      <c r="S113" s="26"/>
    </row>
    <row r="114" spans="1:19" s="29" customFormat="1" x14ac:dyDescent="0.25">
      <c r="A114" s="134" t="s">
        <v>438</v>
      </c>
      <c r="B114" s="190" t="s">
        <v>433</v>
      </c>
      <c r="C114" s="134" t="s">
        <v>325</v>
      </c>
      <c r="D114" s="134" t="s">
        <v>422</v>
      </c>
      <c r="E114" s="187">
        <v>1501257</v>
      </c>
      <c r="F114" s="187">
        <v>1501257</v>
      </c>
      <c r="G114" s="187">
        <v>1501257</v>
      </c>
      <c r="H114" s="187">
        <v>0</v>
      </c>
      <c r="I114" s="187">
        <v>362116.91</v>
      </c>
      <c r="J114" s="187">
        <v>0</v>
      </c>
      <c r="K114" s="187">
        <v>1139140.0900000001</v>
      </c>
      <c r="L114" s="187">
        <v>1139140.0900000001</v>
      </c>
      <c r="M114" s="187">
        <v>0</v>
      </c>
      <c r="N114" s="187">
        <v>0</v>
      </c>
      <c r="O114" s="93">
        <f t="shared" si="5"/>
        <v>0.75879085992604867</v>
      </c>
      <c r="P114" s="94"/>
      <c r="Q114" s="94"/>
      <c r="R114" s="93"/>
      <c r="S114" s="26"/>
    </row>
    <row r="115" spans="1:19" s="29" customFormat="1" x14ac:dyDescent="0.25">
      <c r="A115" s="134" t="s">
        <v>438</v>
      </c>
      <c r="B115" s="190" t="s">
        <v>433</v>
      </c>
      <c r="C115" s="134" t="s">
        <v>331</v>
      </c>
      <c r="D115" s="134" t="s">
        <v>332</v>
      </c>
      <c r="E115" s="187">
        <v>33000000</v>
      </c>
      <c r="F115" s="187">
        <v>30800000</v>
      </c>
      <c r="G115" s="187">
        <v>30800000</v>
      </c>
      <c r="H115" s="187">
        <v>0</v>
      </c>
      <c r="I115" s="187">
        <v>21750</v>
      </c>
      <c r="J115" s="187">
        <v>0</v>
      </c>
      <c r="K115" s="187">
        <v>30778250</v>
      </c>
      <c r="L115" s="187">
        <v>30778250</v>
      </c>
      <c r="M115" s="187">
        <v>0</v>
      </c>
      <c r="N115" s="187">
        <v>0</v>
      </c>
      <c r="O115" s="93">
        <f t="shared" si="5"/>
        <v>0.99929383116883119</v>
      </c>
      <c r="P115" s="94">
        <f>+F115</f>
        <v>30800000</v>
      </c>
      <c r="Q115" s="94">
        <f>+K115</f>
        <v>30778250</v>
      </c>
      <c r="R115" s="93">
        <f>+Q115/P115</f>
        <v>0.99929383116883119</v>
      </c>
      <c r="S115" s="26"/>
    </row>
    <row r="116" spans="1:19" s="29" customFormat="1" x14ac:dyDescent="0.25">
      <c r="A116" s="134" t="s">
        <v>438</v>
      </c>
      <c r="B116" s="190" t="s">
        <v>433</v>
      </c>
      <c r="C116" s="134" t="s">
        <v>335</v>
      </c>
      <c r="D116" s="134" t="s">
        <v>336</v>
      </c>
      <c r="E116" s="187">
        <v>33000000</v>
      </c>
      <c r="F116" s="187">
        <v>30800000</v>
      </c>
      <c r="G116" s="187">
        <v>30800000</v>
      </c>
      <c r="H116" s="187">
        <v>0</v>
      </c>
      <c r="I116" s="187">
        <v>21750</v>
      </c>
      <c r="J116" s="187">
        <v>0</v>
      </c>
      <c r="K116" s="187">
        <v>30778250</v>
      </c>
      <c r="L116" s="187">
        <v>30778250</v>
      </c>
      <c r="M116" s="187">
        <v>0</v>
      </c>
      <c r="N116" s="187">
        <v>0</v>
      </c>
      <c r="O116" s="93">
        <f t="shared" si="5"/>
        <v>0.99929383116883119</v>
      </c>
      <c r="P116" s="94">
        <f>+F116</f>
        <v>30800000</v>
      </c>
      <c r="Q116" s="94">
        <f>+K116</f>
        <v>30778250</v>
      </c>
      <c r="R116" s="93">
        <f>+Q116/P116</f>
        <v>0.99929383116883119</v>
      </c>
      <c r="S116" s="26"/>
    </row>
    <row r="117" spans="1:19" s="29" customFormat="1" x14ac:dyDescent="0.25">
      <c r="A117" s="134" t="s">
        <v>438</v>
      </c>
      <c r="B117" s="190" t="s">
        <v>433</v>
      </c>
      <c r="C117" s="134" t="s">
        <v>337</v>
      </c>
      <c r="D117" s="134" t="s">
        <v>338</v>
      </c>
      <c r="E117" s="187">
        <v>53200000</v>
      </c>
      <c r="F117" s="187">
        <v>53200000</v>
      </c>
      <c r="G117" s="187">
        <v>53200000</v>
      </c>
      <c r="H117" s="187">
        <v>0</v>
      </c>
      <c r="I117" s="187">
        <v>785773.14</v>
      </c>
      <c r="J117" s="187">
        <v>0</v>
      </c>
      <c r="K117" s="187">
        <v>38245910.859999999</v>
      </c>
      <c r="L117" s="187">
        <v>38245910.859999999</v>
      </c>
      <c r="M117" s="187">
        <v>14168316</v>
      </c>
      <c r="N117" s="187">
        <v>14168316</v>
      </c>
      <c r="O117" s="93">
        <f t="shared" si="5"/>
        <v>0.71890809887218043</v>
      </c>
      <c r="P117" s="94">
        <f>+F117</f>
        <v>53200000</v>
      </c>
      <c r="Q117" s="94">
        <f>+K117</f>
        <v>38245910.859999999</v>
      </c>
      <c r="R117" s="93">
        <f>+Q117/P117</f>
        <v>0.71890809887218043</v>
      </c>
      <c r="S117" s="26"/>
    </row>
    <row r="118" spans="1:19" s="29" customFormat="1" x14ac:dyDescent="0.25">
      <c r="A118" s="134" t="s">
        <v>438</v>
      </c>
      <c r="B118" s="190" t="s">
        <v>433</v>
      </c>
      <c r="C118" s="134" t="s">
        <v>339</v>
      </c>
      <c r="D118" s="134" t="s">
        <v>340</v>
      </c>
      <c r="E118" s="187">
        <v>48000000</v>
      </c>
      <c r="F118" s="187">
        <v>48000000</v>
      </c>
      <c r="G118" s="187">
        <v>48000000</v>
      </c>
      <c r="H118" s="187">
        <v>0</v>
      </c>
      <c r="I118" s="187">
        <v>785773.14</v>
      </c>
      <c r="J118" s="187">
        <v>0</v>
      </c>
      <c r="K118" s="187">
        <v>37214226.859999999</v>
      </c>
      <c r="L118" s="187">
        <v>37214226.859999999</v>
      </c>
      <c r="M118" s="187">
        <v>10000000</v>
      </c>
      <c r="N118" s="187">
        <v>10000000</v>
      </c>
      <c r="O118" s="93">
        <f t="shared" si="5"/>
        <v>0.77529639291666663</v>
      </c>
      <c r="P118" s="94">
        <f>+F118</f>
        <v>48000000</v>
      </c>
      <c r="Q118" s="94">
        <f>+K118</f>
        <v>37214226.859999999</v>
      </c>
      <c r="R118" s="93">
        <f>+Q118/P118</f>
        <v>0.77529639291666663</v>
      </c>
    </row>
    <row r="119" spans="1:19" s="29" customFormat="1" x14ac:dyDescent="0.25">
      <c r="A119" s="134" t="s">
        <v>438</v>
      </c>
      <c r="B119" s="190" t="s">
        <v>433</v>
      </c>
      <c r="C119" s="134" t="s">
        <v>341</v>
      </c>
      <c r="D119" s="134" t="s">
        <v>342</v>
      </c>
      <c r="E119" s="187">
        <v>5200000</v>
      </c>
      <c r="F119" s="187">
        <v>5200000</v>
      </c>
      <c r="G119" s="187">
        <v>5200000</v>
      </c>
      <c r="H119" s="187">
        <v>0</v>
      </c>
      <c r="I119" s="187">
        <v>0</v>
      </c>
      <c r="J119" s="187">
        <v>0</v>
      </c>
      <c r="K119" s="187">
        <v>1031684</v>
      </c>
      <c r="L119" s="187">
        <v>1031684</v>
      </c>
      <c r="M119" s="187">
        <v>4168316</v>
      </c>
      <c r="N119" s="187">
        <v>4168316</v>
      </c>
      <c r="O119" s="93">
        <f t="shared" si="5"/>
        <v>0.19840076923076924</v>
      </c>
      <c r="P119" s="94">
        <f>+F119</f>
        <v>5200000</v>
      </c>
      <c r="Q119" s="94">
        <f>+K119</f>
        <v>1031684</v>
      </c>
      <c r="R119" s="93">
        <f>+Q119/P119</f>
        <v>0.19840076923076924</v>
      </c>
      <c r="S119" s="26"/>
    </row>
    <row r="120" spans="1:19" s="29" customFormat="1" x14ac:dyDescent="0.25">
      <c r="A120" s="134" t="s">
        <v>438</v>
      </c>
      <c r="B120" s="190" t="s">
        <v>433</v>
      </c>
      <c r="C120" s="134" t="s">
        <v>343</v>
      </c>
      <c r="D120" s="134" t="s">
        <v>344</v>
      </c>
      <c r="E120" s="187">
        <v>37215000</v>
      </c>
      <c r="F120" s="187">
        <v>39395000</v>
      </c>
      <c r="G120" s="187">
        <v>37215000</v>
      </c>
      <c r="H120" s="187">
        <v>0</v>
      </c>
      <c r="I120" s="187">
        <v>16145000</v>
      </c>
      <c r="J120" s="187">
        <v>0</v>
      </c>
      <c r="K120" s="187">
        <v>21070000</v>
      </c>
      <c r="L120" s="187">
        <v>21070000</v>
      </c>
      <c r="M120" s="187">
        <v>2180000</v>
      </c>
      <c r="N120" s="187">
        <v>0</v>
      </c>
      <c r="O120" s="93">
        <f t="shared" si="5"/>
        <v>0.53483944663028304</v>
      </c>
      <c r="P120" s="94"/>
      <c r="Q120" s="94"/>
      <c r="R120" s="93"/>
      <c r="S120" s="26"/>
    </row>
    <row r="121" spans="1:19" s="29" customFormat="1" x14ac:dyDescent="0.25">
      <c r="A121" s="134" t="s">
        <v>438</v>
      </c>
      <c r="B121" s="190" t="s">
        <v>433</v>
      </c>
      <c r="C121" s="134" t="s">
        <v>345</v>
      </c>
      <c r="D121" s="134" t="s">
        <v>346</v>
      </c>
      <c r="E121" s="187">
        <v>4200000</v>
      </c>
      <c r="F121" s="187">
        <v>4200000</v>
      </c>
      <c r="G121" s="187">
        <v>4200000</v>
      </c>
      <c r="H121" s="187">
        <v>0</v>
      </c>
      <c r="I121" s="187">
        <v>4200000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93">
        <f t="shared" si="5"/>
        <v>0</v>
      </c>
      <c r="P121" s="94"/>
      <c r="Q121" s="94"/>
      <c r="R121" s="93"/>
      <c r="S121" s="26"/>
    </row>
    <row r="122" spans="1:19" s="29" customFormat="1" x14ac:dyDescent="0.25">
      <c r="A122" s="134" t="s">
        <v>438</v>
      </c>
      <c r="B122" s="190" t="s">
        <v>433</v>
      </c>
      <c r="C122" s="134" t="s">
        <v>448</v>
      </c>
      <c r="D122" s="134" t="s">
        <v>449</v>
      </c>
      <c r="E122" s="187">
        <v>0</v>
      </c>
      <c r="F122" s="187">
        <v>2180000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2180000</v>
      </c>
      <c r="N122" s="187">
        <v>0</v>
      </c>
      <c r="O122" s="93">
        <f t="shared" si="5"/>
        <v>0</v>
      </c>
      <c r="P122" s="94"/>
      <c r="Q122" s="94"/>
      <c r="R122" s="93"/>
      <c r="S122" s="26"/>
    </row>
    <row r="123" spans="1:19" s="29" customFormat="1" x14ac:dyDescent="0.25">
      <c r="A123" s="134" t="s">
        <v>438</v>
      </c>
      <c r="B123" s="190" t="s">
        <v>433</v>
      </c>
      <c r="C123" s="134" t="s">
        <v>353</v>
      </c>
      <c r="D123" s="134" t="s">
        <v>397</v>
      </c>
      <c r="E123" s="187">
        <v>3570000</v>
      </c>
      <c r="F123" s="187">
        <v>3570000</v>
      </c>
      <c r="G123" s="187">
        <v>3570000</v>
      </c>
      <c r="H123" s="187">
        <v>0</v>
      </c>
      <c r="I123" s="187">
        <v>0</v>
      </c>
      <c r="J123" s="187">
        <v>0</v>
      </c>
      <c r="K123" s="187">
        <v>3570000</v>
      </c>
      <c r="L123" s="187">
        <v>3570000</v>
      </c>
      <c r="M123" s="187">
        <v>0</v>
      </c>
      <c r="N123" s="187">
        <v>0</v>
      </c>
      <c r="O123" s="93">
        <f t="shared" si="5"/>
        <v>1</v>
      </c>
      <c r="P123" s="94"/>
      <c r="Q123" s="94"/>
      <c r="R123" s="93"/>
      <c r="S123" s="26"/>
    </row>
    <row r="124" spans="1:19" s="29" customFormat="1" x14ac:dyDescent="0.25">
      <c r="A124" s="134" t="s">
        <v>438</v>
      </c>
      <c r="B124" s="190" t="s">
        <v>433</v>
      </c>
      <c r="C124" s="134" t="s">
        <v>354</v>
      </c>
      <c r="D124" s="134" t="s">
        <v>355</v>
      </c>
      <c r="E124" s="187">
        <v>11945000</v>
      </c>
      <c r="F124" s="187">
        <v>11945000</v>
      </c>
      <c r="G124" s="187">
        <v>11945000</v>
      </c>
      <c r="H124" s="187">
        <v>0</v>
      </c>
      <c r="I124" s="187">
        <v>11945000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  <c r="O124" s="93">
        <f t="shared" si="5"/>
        <v>0</v>
      </c>
      <c r="P124" s="94"/>
      <c r="Q124" s="94"/>
      <c r="R124" s="93"/>
      <c r="S124" s="26"/>
    </row>
    <row r="125" spans="1:19" s="29" customFormat="1" x14ac:dyDescent="0.25">
      <c r="A125" s="134" t="s">
        <v>438</v>
      </c>
      <c r="B125" s="190" t="s">
        <v>433</v>
      </c>
      <c r="C125" s="134" t="s">
        <v>356</v>
      </c>
      <c r="D125" s="134" t="s">
        <v>357</v>
      </c>
      <c r="E125" s="187">
        <v>17500000</v>
      </c>
      <c r="F125" s="187">
        <v>17500000</v>
      </c>
      <c r="G125" s="187">
        <v>17500000</v>
      </c>
      <c r="H125" s="187">
        <v>0</v>
      </c>
      <c r="I125" s="187">
        <v>0</v>
      </c>
      <c r="J125" s="187">
        <v>0</v>
      </c>
      <c r="K125" s="187">
        <v>17500000</v>
      </c>
      <c r="L125" s="187">
        <v>17500000</v>
      </c>
      <c r="M125" s="187">
        <v>0</v>
      </c>
      <c r="N125" s="187">
        <v>0</v>
      </c>
      <c r="O125" s="93">
        <f t="shared" si="5"/>
        <v>1</v>
      </c>
      <c r="P125" s="94">
        <f>+F125</f>
        <v>17500000</v>
      </c>
      <c r="Q125" s="94">
        <f>+K125</f>
        <v>17500000</v>
      </c>
      <c r="R125" s="93">
        <f>+Q125/P125</f>
        <v>1</v>
      </c>
      <c r="S125" s="26"/>
    </row>
    <row r="126" spans="1:19" s="29" customFormat="1" x14ac:dyDescent="0.25">
      <c r="A126" s="134" t="s">
        <v>438</v>
      </c>
      <c r="B126" s="190" t="s">
        <v>433</v>
      </c>
      <c r="C126" s="134" t="s">
        <v>384</v>
      </c>
      <c r="D126" s="134" t="s">
        <v>385</v>
      </c>
      <c r="E126" s="187">
        <v>85360935</v>
      </c>
      <c r="F126" s="187">
        <v>1360935</v>
      </c>
      <c r="G126" s="187">
        <v>300000</v>
      </c>
      <c r="H126" s="187">
        <v>0</v>
      </c>
      <c r="I126" s="187">
        <v>300000</v>
      </c>
      <c r="J126" s="187">
        <v>0</v>
      </c>
      <c r="K126" s="187">
        <v>0</v>
      </c>
      <c r="L126" s="187">
        <v>0</v>
      </c>
      <c r="M126" s="187">
        <v>1060935</v>
      </c>
      <c r="N126" s="187">
        <v>0</v>
      </c>
      <c r="O126" s="93">
        <f t="shared" si="5"/>
        <v>0</v>
      </c>
      <c r="P126" s="94">
        <f>+F126</f>
        <v>1360935</v>
      </c>
      <c r="Q126" s="94">
        <f>+K126</f>
        <v>0</v>
      </c>
      <c r="R126" s="93">
        <f>+Q126/P126</f>
        <v>0</v>
      </c>
      <c r="S126" s="26"/>
    </row>
    <row r="127" spans="1:19" s="29" customFormat="1" x14ac:dyDescent="0.25">
      <c r="A127" s="134" t="s">
        <v>438</v>
      </c>
      <c r="B127" s="190" t="s">
        <v>433</v>
      </c>
      <c r="C127" s="134" t="s">
        <v>386</v>
      </c>
      <c r="D127" s="134" t="s">
        <v>387</v>
      </c>
      <c r="E127" s="187">
        <v>85360935</v>
      </c>
      <c r="F127" s="187">
        <v>1360935</v>
      </c>
      <c r="G127" s="187">
        <v>300000</v>
      </c>
      <c r="H127" s="187">
        <v>0</v>
      </c>
      <c r="I127" s="187">
        <v>300000</v>
      </c>
      <c r="J127" s="187">
        <v>0</v>
      </c>
      <c r="K127" s="187">
        <v>0</v>
      </c>
      <c r="L127" s="187">
        <v>0</v>
      </c>
      <c r="M127" s="187">
        <v>1060935</v>
      </c>
      <c r="N127" s="187">
        <v>0</v>
      </c>
      <c r="O127" s="93">
        <f t="shared" si="5"/>
        <v>0</v>
      </c>
      <c r="P127" s="94"/>
      <c r="Q127" s="94"/>
      <c r="R127" s="93"/>
      <c r="S127" s="26"/>
    </row>
    <row r="128" spans="1:19" s="29" customFormat="1" x14ac:dyDescent="0.25">
      <c r="A128" s="134" t="s">
        <v>438</v>
      </c>
      <c r="B128" s="190" t="s">
        <v>433</v>
      </c>
      <c r="C128" s="134" t="s">
        <v>358</v>
      </c>
      <c r="D128" s="134" t="s">
        <v>359</v>
      </c>
      <c r="E128" s="187">
        <v>582672</v>
      </c>
      <c r="F128" s="187">
        <v>602672</v>
      </c>
      <c r="G128" s="187">
        <v>602672</v>
      </c>
      <c r="H128" s="187">
        <v>0</v>
      </c>
      <c r="I128" s="187">
        <v>5121.72</v>
      </c>
      <c r="J128" s="187">
        <v>0</v>
      </c>
      <c r="K128" s="187">
        <v>597550.28</v>
      </c>
      <c r="L128" s="187">
        <v>597550.28</v>
      </c>
      <c r="M128" s="187">
        <v>0</v>
      </c>
      <c r="N128" s="187">
        <v>0</v>
      </c>
      <c r="O128" s="93">
        <f t="shared" si="5"/>
        <v>0.99150164600313273</v>
      </c>
      <c r="P128" s="94"/>
      <c r="Q128" s="94"/>
      <c r="R128" s="93"/>
      <c r="S128" s="26"/>
    </row>
    <row r="129" spans="1:19" s="5" customFormat="1" x14ac:dyDescent="0.25">
      <c r="A129" s="19" t="s">
        <v>438</v>
      </c>
      <c r="B129" s="108" t="s">
        <v>433</v>
      </c>
      <c r="C129" s="19" t="s">
        <v>367</v>
      </c>
      <c r="D129" s="19" t="s">
        <v>368</v>
      </c>
      <c r="E129" s="100">
        <v>582672</v>
      </c>
      <c r="F129" s="100">
        <v>602672</v>
      </c>
      <c r="G129" s="100">
        <v>602672</v>
      </c>
      <c r="H129" s="100">
        <v>0</v>
      </c>
      <c r="I129" s="100">
        <v>5121.72</v>
      </c>
      <c r="J129" s="100">
        <v>0</v>
      </c>
      <c r="K129" s="100">
        <v>597550.28</v>
      </c>
      <c r="L129" s="100">
        <v>597550.28</v>
      </c>
      <c r="M129" s="100">
        <v>0</v>
      </c>
      <c r="N129" s="100">
        <v>0</v>
      </c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5" customFormat="1" x14ac:dyDescent="0.25">
      <c r="A132" s="19"/>
      <c r="B132" s="108"/>
      <c r="C132" s="19"/>
      <c r="D132" s="1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22"/>
      <c r="P132" s="94"/>
      <c r="Q132" s="94"/>
      <c r="R132" s="93"/>
      <c r="S132" s="8"/>
    </row>
    <row r="133" spans="1:19" s="5" customFormat="1" x14ac:dyDescent="0.25">
      <c r="A133" s="19"/>
      <c r="B133" s="108"/>
      <c r="C133" s="19"/>
      <c r="D133" s="19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22"/>
      <c r="P133" s="94"/>
      <c r="Q133" s="94"/>
      <c r="R133" s="93"/>
      <c r="S133" s="8"/>
    </row>
    <row r="134" spans="1:19" s="5" customFormat="1" x14ac:dyDescent="0.25">
      <c r="A134" s="19"/>
      <c r="B134" s="108"/>
      <c r="C134" s="19"/>
      <c r="D134" s="19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22"/>
      <c r="P134" s="94"/>
      <c r="Q134" s="94"/>
      <c r="R134" s="93"/>
      <c r="S134" s="8"/>
    </row>
    <row r="135" spans="1:19" s="3" customFormat="1" x14ac:dyDescent="0.25">
      <c r="A135"/>
      <c r="B135" s="1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5"/>
      <c r="C136" s="213" t="s">
        <v>26</v>
      </c>
      <c r="D136" s="213"/>
      <c r="E136" s="213"/>
      <c r="F136" s="213"/>
      <c r="G136" s="213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6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5"/>
      <c r="C138" s="15" t="s">
        <v>22</v>
      </c>
      <c r="D138" s="12">
        <f>+F8</f>
        <v>700255205</v>
      </c>
      <c r="E138" s="30">
        <f>+K8</f>
        <v>535137120.56999999</v>
      </c>
      <c r="F138" s="8">
        <f>+D138-E138</f>
        <v>165118084.43000001</v>
      </c>
      <c r="G138" s="41">
        <f t="shared" ref="G138:G143" si="9">+E138/D138</f>
        <v>0.76420298878035475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+F27</f>
        <v>558699679</v>
      </c>
      <c r="E139" s="26">
        <f>+K27</f>
        <v>428864102.19999999</v>
      </c>
      <c r="F139" s="8">
        <f>+K27</f>
        <v>428864102.19999999</v>
      </c>
      <c r="G139" s="41">
        <f t="shared" si="9"/>
        <v>0.76761114838585753</v>
      </c>
      <c r="H139" s="24"/>
      <c r="K139" s="8"/>
      <c r="R139" s="8"/>
    </row>
    <row r="140" spans="1:19" s="3" customFormat="1" x14ac:dyDescent="0.25">
      <c r="B140" s="115"/>
      <c r="C140" s="15" t="s">
        <v>23</v>
      </c>
      <c r="D140" s="8">
        <f>+F69</f>
        <v>12500765</v>
      </c>
      <c r="E140" s="26">
        <f>+K69</f>
        <v>6792253.0800000001</v>
      </c>
      <c r="F140" s="8">
        <f>+D140-E140</f>
        <v>5708511.9199999999</v>
      </c>
      <c r="G140" s="41">
        <f t="shared" si="9"/>
        <v>0.54334699356399385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5"/>
      <c r="C141" s="15" t="s">
        <v>24</v>
      </c>
      <c r="D141" s="3">
        <f>+F93</f>
        <v>1267097953</v>
      </c>
      <c r="E141" s="26">
        <f>+K93</f>
        <v>222641943.97999999</v>
      </c>
      <c r="F141" s="8">
        <f>+D141-E141</f>
        <v>1044456009.02</v>
      </c>
      <c r="G141" s="41">
        <f t="shared" si="9"/>
        <v>0.17571012837079375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+F103</f>
        <v>8020424452</v>
      </c>
      <c r="E142" s="26">
        <f>+K103</f>
        <v>7153184269.1899996</v>
      </c>
      <c r="F142" s="8">
        <f>+D142-E142</f>
        <v>867240182.81000042</v>
      </c>
      <c r="G142" s="41">
        <f t="shared" si="9"/>
        <v>0.89187103650184718</v>
      </c>
      <c r="H142" s="24"/>
      <c r="K142" s="8"/>
      <c r="R142" s="8"/>
    </row>
    <row r="143" spans="1:19" s="3" customFormat="1" ht="16.5" thickBot="1" x14ac:dyDescent="0.3">
      <c r="B143" s="115"/>
      <c r="C143" s="61" t="s">
        <v>10</v>
      </c>
      <c r="D143" s="61">
        <f>SUM(D138:D142)</f>
        <v>10558978054</v>
      </c>
      <c r="E143" s="61">
        <f>SUM(E138:E142)</f>
        <v>8346619689.0199995</v>
      </c>
      <c r="F143" s="61">
        <f>SUM(F138:F142)</f>
        <v>2511386890.3800001</v>
      </c>
      <c r="G143" s="62">
        <f t="shared" si="9"/>
        <v>0.79047609023660159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5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5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14" t="s">
        <v>35</v>
      </c>
      <c r="D146" s="214"/>
      <c r="E146" s="214"/>
      <c r="F146" s="214"/>
      <c r="G146" s="214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50" si="10">+D139</f>
        <v>558699679</v>
      </c>
      <c r="E148" s="8">
        <f t="shared" si="10"/>
        <v>428864102.19999999</v>
      </c>
      <c r="F148" s="8">
        <f>+D148-E148</f>
        <v>129835576.80000001</v>
      </c>
      <c r="G148" s="41">
        <f>+E148/D148</f>
        <v>0.76761114838585753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23</v>
      </c>
      <c r="D149" s="8">
        <f t="shared" si="10"/>
        <v>12500765</v>
      </c>
      <c r="E149" s="8">
        <f t="shared" si="10"/>
        <v>6792253.0800000001</v>
      </c>
      <c r="F149" s="8">
        <f>+D149-E149</f>
        <v>5708511.9199999999</v>
      </c>
      <c r="G149" s="41">
        <f>+E149/D149</f>
        <v>0.54334699356399385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 t="shared" si="10"/>
        <v>1267097953</v>
      </c>
      <c r="E150" s="3">
        <f t="shared" si="10"/>
        <v>222641943.97999999</v>
      </c>
      <c r="F150" s="8">
        <f>+D150-E150</f>
        <v>1044456009.02</v>
      </c>
      <c r="G150" s="41">
        <f>+E150/D150</f>
        <v>0.17571012837079375</v>
      </c>
      <c r="H150" s="10"/>
      <c r="I150" s="10"/>
      <c r="M150" s="3"/>
      <c r="N150" s="3"/>
    </row>
    <row r="151" spans="1:19" s="3" customFormat="1" x14ac:dyDescent="0.25">
      <c r="B151" s="115"/>
      <c r="C151" s="15" t="s">
        <v>25</v>
      </c>
      <c r="D151" s="8">
        <f>+P103</f>
        <v>101500000</v>
      </c>
      <c r="E151" s="8">
        <f>+Q103</f>
        <v>86524160.859999999</v>
      </c>
      <c r="F151" s="8">
        <f>+D151-E151</f>
        <v>14975839.140000001</v>
      </c>
      <c r="G151" s="41">
        <f>+E151/D151</f>
        <v>0.85245478679802955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5"/>
      <c r="C152" s="59" t="s">
        <v>10</v>
      </c>
      <c r="D152" s="59">
        <f>SUM(D148:D151)</f>
        <v>1939798397</v>
      </c>
      <c r="E152" s="59">
        <f>SUM(E148:E151)</f>
        <v>744822460.12</v>
      </c>
      <c r="F152" s="59">
        <f>SUM(F148:F151)</f>
        <v>1194975936.8800001</v>
      </c>
      <c r="G152" s="60">
        <f>+E152/D152</f>
        <v>0.38396900485736407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5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2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2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2"/>
      <c r="C162" s="85" t="s">
        <v>51</v>
      </c>
      <c r="D162" s="86" t="s">
        <v>52</v>
      </c>
      <c r="E162" s="86" t="s">
        <v>53</v>
      </c>
      <c r="F162" s="85" t="s">
        <v>7</v>
      </c>
      <c r="G162" s="85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22</v>
      </c>
      <c r="D163" s="88">
        <f>+G163/F163</f>
        <v>0.76420298878035475</v>
      </c>
      <c r="E163" s="88">
        <f>+(100%/12)*11</f>
        <v>0.91666666666666663</v>
      </c>
      <c r="F163" s="89">
        <f t="shared" ref="F163:G167" si="11">+D138</f>
        <v>700255205</v>
      </c>
      <c r="G163" s="89">
        <f t="shared" si="11"/>
        <v>535137120.56999999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2"/>
      <c r="C164" s="87" t="s">
        <v>109</v>
      </c>
      <c r="D164" s="88">
        <f>+G164/F164</f>
        <v>0.76761114838585753</v>
      </c>
      <c r="E164" s="88">
        <f t="shared" ref="E164:E167" si="12">+(100%/12)*11</f>
        <v>0.91666666666666663</v>
      </c>
      <c r="F164" s="89">
        <f t="shared" si="11"/>
        <v>558699679</v>
      </c>
      <c r="G164" s="89">
        <f t="shared" si="11"/>
        <v>428864102.19999999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7" t="s">
        <v>23</v>
      </c>
      <c r="D165" s="88">
        <f>+G165/F165</f>
        <v>0.54334699356399385</v>
      </c>
      <c r="E165" s="88">
        <f t="shared" si="12"/>
        <v>0.91666666666666663</v>
      </c>
      <c r="F165" s="89">
        <f t="shared" si="11"/>
        <v>12500765</v>
      </c>
      <c r="G165" s="89">
        <f t="shared" si="11"/>
        <v>6792253.0800000001</v>
      </c>
      <c r="H165" s="10"/>
      <c r="I165" s="10"/>
      <c r="M165" s="3"/>
      <c r="N165" s="3"/>
    </row>
    <row r="166" spans="1:19" s="3" customFormat="1" x14ac:dyDescent="0.25">
      <c r="A166" s="4"/>
      <c r="B166" s="115"/>
      <c r="C166" s="87" t="s">
        <v>24</v>
      </c>
      <c r="D166" s="88">
        <f>+G166/F166</f>
        <v>0.17571012837079375</v>
      </c>
      <c r="E166" s="88">
        <f t="shared" si="12"/>
        <v>0.91666666666666663</v>
      </c>
      <c r="F166" s="89">
        <f t="shared" si="11"/>
        <v>1267097953</v>
      </c>
      <c r="G166" s="89">
        <f t="shared" si="11"/>
        <v>222641943.97999999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7" t="s">
        <v>25</v>
      </c>
      <c r="D167" s="88">
        <f>+G167/F167</f>
        <v>0.89187103650184718</v>
      </c>
      <c r="E167" s="88">
        <f t="shared" si="12"/>
        <v>0.91666666666666663</v>
      </c>
      <c r="F167" s="89">
        <f t="shared" si="11"/>
        <v>8020424452</v>
      </c>
      <c r="G167" s="89">
        <f t="shared" si="11"/>
        <v>7153184269.1899996</v>
      </c>
      <c r="H167" s="10"/>
      <c r="I167" s="10"/>
    </row>
    <row r="168" spans="1:19" x14ac:dyDescent="0.25">
      <c r="A168" s="4"/>
      <c r="B168" s="115"/>
      <c r="C168" s="87"/>
      <c r="E168" s="9"/>
      <c r="F168" s="89"/>
      <c r="G168" s="9"/>
      <c r="H168" s="10"/>
      <c r="I168" s="10"/>
      <c r="M168" s="3"/>
      <c r="N168" s="3"/>
    </row>
    <row r="169" spans="1:19" s="3" customFormat="1" x14ac:dyDescent="0.25">
      <c r="A169" s="10"/>
      <c r="B169" s="112"/>
      <c r="C169" s="87"/>
      <c r="D169" s="26"/>
      <c r="E169" s="10"/>
      <c r="F169" s="89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2"/>
      <c r="C170" s="87"/>
      <c r="D170" s="26"/>
      <c r="E170" s="9"/>
      <c r="F170" s="89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194" customFormat="1" x14ac:dyDescent="0.25">
      <c r="A171" s="192"/>
      <c r="B171" s="193"/>
      <c r="D171" s="26"/>
      <c r="E171" s="98"/>
      <c r="F171" s="195"/>
      <c r="G171" s="98"/>
      <c r="H171" s="99"/>
      <c r="I171" s="99"/>
      <c r="J171" s="26"/>
      <c r="K171" s="26"/>
      <c r="M171" s="26"/>
      <c r="N171" s="26"/>
      <c r="O171" s="36"/>
      <c r="P171" s="26"/>
      <c r="Q171" s="26"/>
      <c r="R171" s="36"/>
      <c r="S171" s="26"/>
    </row>
    <row r="172" spans="1:19" s="26" customFormat="1" x14ac:dyDescent="0.25">
      <c r="A172" s="99"/>
      <c r="B172" s="196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192"/>
      <c r="B173" s="193"/>
      <c r="C173" s="194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99"/>
      <c r="B174" s="196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192"/>
      <c r="B175" s="193"/>
      <c r="C175" s="194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99"/>
      <c r="B176" s="196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192"/>
      <c r="B177" s="193"/>
      <c r="C177" s="194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99"/>
      <c r="B178" s="196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192"/>
      <c r="B179" s="193"/>
      <c r="C179" s="194"/>
      <c r="E179" s="98"/>
      <c r="F179" s="98"/>
      <c r="G179" s="98"/>
      <c r="H179" s="99"/>
      <c r="I179" s="99"/>
      <c r="O179" s="36"/>
      <c r="R179" s="36"/>
    </row>
    <row r="180" spans="1:18" s="26" customFormat="1" x14ac:dyDescent="0.25">
      <c r="A180" s="99"/>
      <c r="B180" s="196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192"/>
      <c r="B181" s="193"/>
      <c r="C181" s="194"/>
      <c r="E181" s="99"/>
      <c r="F181" s="99"/>
      <c r="G181" s="99"/>
      <c r="H181" s="99"/>
      <c r="I181" s="99"/>
      <c r="O181" s="36"/>
      <c r="R181" s="36"/>
    </row>
    <row r="182" spans="1:18" s="26" customFormat="1" x14ac:dyDescent="0.25">
      <c r="A182" s="99"/>
      <c r="B182" s="196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192"/>
      <c r="B183" s="193"/>
      <c r="C183" s="194"/>
      <c r="E183" s="98"/>
      <c r="F183" s="98"/>
      <c r="G183" s="98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99"/>
      <c r="B185" s="196"/>
      <c r="E185" s="99"/>
      <c r="F185" s="99"/>
      <c r="G185" s="99"/>
      <c r="H185" s="99"/>
      <c r="I185" s="99"/>
      <c r="O185" s="36"/>
      <c r="R185" s="36"/>
    </row>
    <row r="186" spans="1:18" s="26" customFormat="1" x14ac:dyDescent="0.25">
      <c r="A186" s="192"/>
      <c r="B186" s="193"/>
      <c r="C186" s="194"/>
      <c r="E186" s="99"/>
      <c r="F186" s="99"/>
      <c r="G186" s="99"/>
      <c r="H186" s="99"/>
      <c r="I186" s="99"/>
      <c r="O186" s="36"/>
      <c r="R186" s="36"/>
    </row>
    <row r="187" spans="1:18" x14ac:dyDescent="0.25">
      <c r="A187" s="10"/>
      <c r="E187" s="9"/>
      <c r="F187" s="9"/>
      <c r="G187" s="9"/>
      <c r="H187" s="10"/>
      <c r="I187" s="10"/>
    </row>
    <row r="188" spans="1:18" x14ac:dyDescent="0.25">
      <c r="A188" s="4"/>
      <c r="B188" s="115"/>
      <c r="C188" s="3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10"/>
      <c r="F190" s="10"/>
      <c r="G190" s="10"/>
      <c r="H190" s="10"/>
      <c r="I190" s="10"/>
    </row>
    <row r="191" spans="1:18" x14ac:dyDescent="0.25">
      <c r="A191" s="10"/>
      <c r="E191" s="9"/>
      <c r="F191" s="9"/>
      <c r="G191" s="9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4"/>
      <c r="B193" s="115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5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5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5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5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5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5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10"/>
      <c r="F212" s="10"/>
      <c r="G212" s="10"/>
      <c r="H212" s="10"/>
      <c r="I212" s="10"/>
    </row>
    <row r="213" spans="1:9" x14ac:dyDescent="0.25">
      <c r="A213" s="4"/>
      <c r="B213" s="115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5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5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5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5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5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4"/>
      <c r="B231" s="115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4"/>
      <c r="B234" s="115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4"/>
      <c r="B238" s="115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5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5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5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10"/>
      <c r="F248" s="10"/>
      <c r="G248" s="10"/>
      <c r="H248" s="10"/>
      <c r="I248" s="10"/>
    </row>
    <row r="249" spans="1:9" x14ac:dyDescent="0.25">
      <c r="A249" s="4"/>
      <c r="B249" s="115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5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5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4"/>
      <c r="B259" s="115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4"/>
      <c r="B262" s="115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10"/>
      <c r="F266" s="10"/>
      <c r="G266" s="10"/>
      <c r="H266" s="10"/>
      <c r="I266" s="10"/>
    </row>
    <row r="267" spans="1:9" x14ac:dyDescent="0.25">
      <c r="A267" s="4"/>
      <c r="B267" s="115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7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09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7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4"/>
      <c r="B277" s="115"/>
      <c r="C277" s="3"/>
      <c r="E277" s="10"/>
      <c r="F277" s="10"/>
      <c r="G277" s="10"/>
      <c r="H277" s="10"/>
      <c r="I277" s="10"/>
    </row>
    <row r="278" spans="1:9" x14ac:dyDescent="0.25">
      <c r="A278" s="9"/>
      <c r="B278" s="109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7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09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7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4"/>
      <c r="B285" s="115"/>
      <c r="C285" s="3"/>
      <c r="E285" s="10"/>
      <c r="F285" s="10"/>
      <c r="G285" s="10"/>
      <c r="H285" s="10"/>
      <c r="I285" s="10"/>
    </row>
    <row r="286" spans="1:9" x14ac:dyDescent="0.25">
      <c r="A286" s="9"/>
      <c r="B286" s="109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7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09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7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4"/>
      <c r="B294" s="115"/>
      <c r="C294" s="3"/>
      <c r="E294" s="10"/>
      <c r="F294" s="10"/>
      <c r="G294" s="10"/>
      <c r="H294" s="10"/>
      <c r="I294" s="10"/>
    </row>
    <row r="295" spans="1:9" x14ac:dyDescent="0.25">
      <c r="A295" s="9"/>
      <c r="B295" s="109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E127" sqref="E127:E130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8" s="7" customFormat="1" ht="15.75" x14ac:dyDescent="0.25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8" s="7" customFormat="1" ht="15.75" x14ac:dyDescent="0.25">
      <c r="A3" s="212" t="s">
        <v>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8" s="9" customFormat="1" ht="15.75" x14ac:dyDescent="0.25">
      <c r="A4" s="215" t="s">
        <v>452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439</v>
      </c>
      <c r="B7" s="189" t="s">
        <v>433</v>
      </c>
      <c r="C7" s="133" t="s">
        <v>437</v>
      </c>
      <c r="D7" s="133" t="s">
        <v>437</v>
      </c>
      <c r="E7" s="186">
        <v>1966800985</v>
      </c>
      <c r="F7" s="186">
        <v>1873478640</v>
      </c>
      <c r="G7" s="186">
        <v>1830767850.97</v>
      </c>
      <c r="H7" s="186">
        <v>21558400</v>
      </c>
      <c r="I7" s="186">
        <v>167118292.19999999</v>
      </c>
      <c r="J7" s="186">
        <v>2709700</v>
      </c>
      <c r="K7" s="186">
        <v>1353143354.0599999</v>
      </c>
      <c r="L7" s="186">
        <v>1302635352.55</v>
      </c>
      <c r="M7" s="186">
        <v>328948893.74000001</v>
      </c>
      <c r="N7" s="186">
        <v>286238104.70999998</v>
      </c>
      <c r="O7" s="93">
        <f>+K7/F7</f>
        <v>0.72226249350779892</v>
      </c>
      <c r="P7" s="28">
        <f>+P27+P61+P75+P81</f>
        <v>916296391</v>
      </c>
      <c r="Q7" s="28">
        <f>+Q27+Q61+Q75+Q81</f>
        <v>621783824.11000001</v>
      </c>
      <c r="R7" s="97">
        <f>+Q7/P7</f>
        <v>0.67858373144023443</v>
      </c>
    </row>
    <row r="8" spans="1:18" s="98" customFormat="1" x14ac:dyDescent="0.25">
      <c r="A8" s="133" t="s">
        <v>439</v>
      </c>
      <c r="B8" s="189" t="s">
        <v>433</v>
      </c>
      <c r="C8" s="133" t="s">
        <v>54</v>
      </c>
      <c r="D8" s="133" t="s">
        <v>22</v>
      </c>
      <c r="E8" s="186">
        <v>928188416</v>
      </c>
      <c r="F8" s="186">
        <v>835004596</v>
      </c>
      <c r="G8" s="186">
        <v>835004596</v>
      </c>
      <c r="H8" s="186">
        <v>0</v>
      </c>
      <c r="I8" s="186">
        <v>37208852.210000001</v>
      </c>
      <c r="J8" s="186">
        <v>0</v>
      </c>
      <c r="K8" s="186">
        <v>620978424.23000002</v>
      </c>
      <c r="L8" s="186">
        <v>620978424.23000002</v>
      </c>
      <c r="M8" s="186">
        <v>176817319.56</v>
      </c>
      <c r="N8" s="186">
        <v>176817319.56</v>
      </c>
      <c r="O8" s="93">
        <f t="shared" ref="O8:O71" si="0">+K8/F8</f>
        <v>0.74368264223302549</v>
      </c>
      <c r="P8" s="28"/>
      <c r="Q8" s="28"/>
      <c r="R8" s="97"/>
    </row>
    <row r="9" spans="1:18" s="98" customFormat="1" x14ac:dyDescent="0.25">
      <c r="A9" s="134" t="s">
        <v>439</v>
      </c>
      <c r="B9" s="190" t="s">
        <v>433</v>
      </c>
      <c r="C9" s="134" t="s">
        <v>55</v>
      </c>
      <c r="D9" s="134" t="s">
        <v>56</v>
      </c>
      <c r="E9" s="187">
        <v>357543600</v>
      </c>
      <c r="F9" s="187">
        <v>333868725</v>
      </c>
      <c r="G9" s="187">
        <v>333868725</v>
      </c>
      <c r="H9" s="187">
        <v>0</v>
      </c>
      <c r="I9" s="187">
        <v>0</v>
      </c>
      <c r="J9" s="187">
        <v>0</v>
      </c>
      <c r="K9" s="187">
        <v>270894948.55000001</v>
      </c>
      <c r="L9" s="187">
        <v>270894948.55000001</v>
      </c>
      <c r="M9" s="187">
        <v>62973776.450000003</v>
      </c>
      <c r="N9" s="187">
        <v>62973776.450000003</v>
      </c>
      <c r="O9" s="93">
        <f t="shared" si="0"/>
        <v>0.81138162476883691</v>
      </c>
      <c r="P9" s="94"/>
      <c r="Q9" s="94"/>
      <c r="R9" s="93"/>
    </row>
    <row r="10" spans="1:18" s="99" customFormat="1" x14ac:dyDescent="0.25">
      <c r="A10" s="134" t="s">
        <v>439</v>
      </c>
      <c r="B10" s="190" t="s">
        <v>433</v>
      </c>
      <c r="C10" s="134" t="s">
        <v>57</v>
      </c>
      <c r="D10" s="134" t="s">
        <v>58</v>
      </c>
      <c r="E10" s="187">
        <v>342543600</v>
      </c>
      <c r="F10" s="187">
        <v>318868725</v>
      </c>
      <c r="G10" s="187">
        <v>318868725</v>
      </c>
      <c r="H10" s="187">
        <v>0</v>
      </c>
      <c r="I10" s="187">
        <v>0</v>
      </c>
      <c r="J10" s="187">
        <v>0</v>
      </c>
      <c r="K10" s="187">
        <v>268468520.22000003</v>
      </c>
      <c r="L10" s="187">
        <v>268468520.22000003</v>
      </c>
      <c r="M10" s="187">
        <v>50400204.780000001</v>
      </c>
      <c r="N10" s="187">
        <v>50400204.780000001</v>
      </c>
      <c r="O10" s="93">
        <f t="shared" si="0"/>
        <v>0.841940582978152</v>
      </c>
      <c r="P10" s="94"/>
      <c r="Q10" s="94"/>
      <c r="R10" s="93"/>
    </row>
    <row r="11" spans="1:18" s="99" customFormat="1" x14ac:dyDescent="0.25">
      <c r="A11" s="134" t="s">
        <v>439</v>
      </c>
      <c r="B11" s="190" t="s">
        <v>433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2426428.33</v>
      </c>
      <c r="L11" s="187">
        <v>2426428.33</v>
      </c>
      <c r="M11" s="187">
        <v>12573571.67</v>
      </c>
      <c r="N11" s="187">
        <v>12573571.67</v>
      </c>
      <c r="O11" s="93">
        <f t="shared" si="0"/>
        <v>0.16176188866666666</v>
      </c>
      <c r="P11" s="94"/>
      <c r="Q11" s="94"/>
      <c r="R11" s="93"/>
    </row>
    <row r="12" spans="1:18" s="99" customFormat="1" x14ac:dyDescent="0.25">
      <c r="A12" s="134" t="s">
        <v>439</v>
      </c>
      <c r="B12" s="190" t="s">
        <v>433</v>
      </c>
      <c r="C12" s="134" t="s">
        <v>61</v>
      </c>
      <c r="D12" s="134" t="s">
        <v>62</v>
      </c>
      <c r="E12" s="187">
        <v>14958727</v>
      </c>
      <c r="F12" s="187">
        <v>30030277</v>
      </c>
      <c r="G12" s="187">
        <v>30030277</v>
      </c>
      <c r="H12" s="187">
        <v>0</v>
      </c>
      <c r="I12" s="187">
        <v>0</v>
      </c>
      <c r="J12" s="187">
        <v>0</v>
      </c>
      <c r="K12" s="187">
        <v>20140826</v>
      </c>
      <c r="L12" s="187">
        <v>20140826</v>
      </c>
      <c r="M12" s="187">
        <v>9889451</v>
      </c>
      <c r="N12" s="187">
        <v>9889451</v>
      </c>
      <c r="O12" s="93">
        <f t="shared" si="0"/>
        <v>0.67068399002779766</v>
      </c>
      <c r="P12" s="94"/>
      <c r="Q12" s="94"/>
      <c r="R12" s="93"/>
    </row>
    <row r="13" spans="1:18" s="99" customFormat="1" x14ac:dyDescent="0.25">
      <c r="A13" s="134" t="s">
        <v>439</v>
      </c>
      <c r="B13" s="190" t="s">
        <v>433</v>
      </c>
      <c r="C13" s="134" t="s">
        <v>63</v>
      </c>
      <c r="D13" s="134" t="s">
        <v>64</v>
      </c>
      <c r="E13" s="187">
        <v>14958727</v>
      </c>
      <c r="F13" s="187">
        <v>30030277</v>
      </c>
      <c r="G13" s="187">
        <v>30030277</v>
      </c>
      <c r="H13" s="187">
        <v>0</v>
      </c>
      <c r="I13" s="187">
        <v>0</v>
      </c>
      <c r="J13" s="187">
        <v>0</v>
      </c>
      <c r="K13" s="187">
        <v>20140826</v>
      </c>
      <c r="L13" s="187">
        <v>20140826</v>
      </c>
      <c r="M13" s="187">
        <v>9889451</v>
      </c>
      <c r="N13" s="187">
        <v>9889451</v>
      </c>
      <c r="O13" s="93">
        <f t="shared" si="0"/>
        <v>0.67068399002779766</v>
      </c>
      <c r="P13" s="94"/>
      <c r="Q13" s="94"/>
      <c r="R13" s="93"/>
    </row>
    <row r="14" spans="1:18" s="99" customFormat="1" x14ac:dyDescent="0.25">
      <c r="A14" s="134" t="s">
        <v>439</v>
      </c>
      <c r="B14" s="190" t="s">
        <v>433</v>
      </c>
      <c r="C14" s="134" t="s">
        <v>65</v>
      </c>
      <c r="D14" s="134" t="s">
        <v>66</v>
      </c>
      <c r="E14" s="187">
        <v>413305198</v>
      </c>
      <c r="F14" s="187">
        <v>334218503</v>
      </c>
      <c r="G14" s="187">
        <v>334218503</v>
      </c>
      <c r="H14" s="187">
        <v>0</v>
      </c>
      <c r="I14" s="187">
        <v>0</v>
      </c>
      <c r="J14" s="187">
        <v>0</v>
      </c>
      <c r="K14" s="187">
        <v>230264410.88999999</v>
      </c>
      <c r="L14" s="187">
        <v>230264410.88999999</v>
      </c>
      <c r="M14" s="187">
        <v>103954092.11</v>
      </c>
      <c r="N14" s="187">
        <v>103954092.11</v>
      </c>
      <c r="O14" s="93">
        <f t="shared" si="0"/>
        <v>0.68896368340803682</v>
      </c>
      <c r="P14" s="94"/>
      <c r="Q14" s="94"/>
      <c r="R14" s="93"/>
    </row>
    <row r="15" spans="1:18" s="99" customFormat="1" x14ac:dyDescent="0.25">
      <c r="A15" s="134" t="s">
        <v>439</v>
      </c>
      <c r="B15" s="190" t="s">
        <v>433</v>
      </c>
      <c r="C15" s="134" t="s">
        <v>67</v>
      </c>
      <c r="D15" s="134" t="s">
        <v>68</v>
      </c>
      <c r="E15" s="187">
        <v>117442356</v>
      </c>
      <c r="F15" s="187">
        <v>108968619</v>
      </c>
      <c r="G15" s="187">
        <v>108968619</v>
      </c>
      <c r="H15" s="187">
        <v>0</v>
      </c>
      <c r="I15" s="187">
        <v>0</v>
      </c>
      <c r="J15" s="187">
        <v>0</v>
      </c>
      <c r="K15" s="187">
        <v>68746889.219999999</v>
      </c>
      <c r="L15" s="187">
        <v>68746889.219999999</v>
      </c>
      <c r="M15" s="187">
        <v>40221729.780000001</v>
      </c>
      <c r="N15" s="187">
        <v>40221729.780000001</v>
      </c>
      <c r="O15" s="93">
        <f t="shared" si="0"/>
        <v>0.63088703748737052</v>
      </c>
      <c r="P15" s="94"/>
      <c r="Q15" s="94"/>
      <c r="R15" s="93"/>
    </row>
    <row r="16" spans="1:18" s="99" customFormat="1" x14ac:dyDescent="0.25">
      <c r="A16" s="134" t="s">
        <v>439</v>
      </c>
      <c r="B16" s="190" t="s">
        <v>433</v>
      </c>
      <c r="C16" s="134" t="s">
        <v>69</v>
      </c>
      <c r="D16" s="134" t="s">
        <v>70</v>
      </c>
      <c r="E16" s="187">
        <v>149188440</v>
      </c>
      <c r="F16" s="187">
        <v>139949883</v>
      </c>
      <c r="G16" s="187">
        <v>139949883</v>
      </c>
      <c r="H16" s="187">
        <v>0</v>
      </c>
      <c r="I16" s="187">
        <v>0</v>
      </c>
      <c r="J16" s="187">
        <v>0</v>
      </c>
      <c r="K16" s="187">
        <v>91910263.469999999</v>
      </c>
      <c r="L16" s="187">
        <v>91910263.469999999</v>
      </c>
      <c r="M16" s="187">
        <v>48039619.530000001</v>
      </c>
      <c r="N16" s="187">
        <v>48039619.530000001</v>
      </c>
      <c r="O16" s="93">
        <f t="shared" si="0"/>
        <v>0.65673697969436673</v>
      </c>
      <c r="P16" s="94"/>
      <c r="Q16" s="94"/>
      <c r="R16" s="93"/>
    </row>
    <row r="17" spans="1:18" s="99" customFormat="1" x14ac:dyDescent="0.25">
      <c r="A17" s="134" t="s">
        <v>439</v>
      </c>
      <c r="B17" s="190" t="s">
        <v>433</v>
      </c>
      <c r="C17" s="134" t="s">
        <v>73</v>
      </c>
      <c r="D17" s="134" t="s">
        <v>74</v>
      </c>
      <c r="E17" s="187">
        <v>44305490</v>
      </c>
      <c r="F17" s="187">
        <v>44305490</v>
      </c>
      <c r="G17" s="187">
        <v>44305490</v>
      </c>
      <c r="H17" s="187">
        <v>0</v>
      </c>
      <c r="I17" s="187">
        <v>0</v>
      </c>
      <c r="J17" s="187">
        <v>0</v>
      </c>
      <c r="K17" s="187">
        <v>42942646.399999999</v>
      </c>
      <c r="L17" s="187">
        <v>42942646.399999999</v>
      </c>
      <c r="M17" s="187">
        <v>1362843.6</v>
      </c>
      <c r="N17" s="187">
        <v>1362843.6</v>
      </c>
      <c r="O17" s="93">
        <f t="shared" si="0"/>
        <v>0.96923984815425801</v>
      </c>
      <c r="P17" s="94"/>
      <c r="Q17" s="94"/>
      <c r="R17" s="93"/>
    </row>
    <row r="18" spans="1:18" s="99" customFormat="1" x14ac:dyDescent="0.25">
      <c r="A18" s="134" t="s">
        <v>439</v>
      </c>
      <c r="B18" s="190" t="s">
        <v>433</v>
      </c>
      <c r="C18" s="134" t="s">
        <v>75</v>
      </c>
      <c r="D18" s="134" t="s">
        <v>76</v>
      </c>
      <c r="E18" s="187">
        <v>43100000</v>
      </c>
      <c r="F18" s="187">
        <v>40994511</v>
      </c>
      <c r="G18" s="187">
        <v>40994511</v>
      </c>
      <c r="H18" s="187">
        <v>0</v>
      </c>
      <c r="I18" s="187">
        <v>0</v>
      </c>
      <c r="J18" s="187">
        <v>0</v>
      </c>
      <c r="K18" s="187">
        <v>26664611.800000001</v>
      </c>
      <c r="L18" s="187">
        <v>26664611.800000001</v>
      </c>
      <c r="M18" s="187">
        <v>14329899.199999999</v>
      </c>
      <c r="N18" s="187">
        <v>14329899.199999999</v>
      </c>
      <c r="O18" s="93">
        <f t="shared" si="0"/>
        <v>0.65044346546785248</v>
      </c>
      <c r="P18" s="94"/>
      <c r="Q18" s="94"/>
      <c r="R18" s="93"/>
    </row>
    <row r="19" spans="1:18" s="99" customFormat="1" x14ac:dyDescent="0.25">
      <c r="A19" s="134" t="s">
        <v>439</v>
      </c>
      <c r="B19" s="190" t="s">
        <v>434</v>
      </c>
      <c r="C19" s="134" t="s">
        <v>71</v>
      </c>
      <c r="D19" s="134" t="s">
        <v>72</v>
      </c>
      <c r="E19" s="187">
        <v>59268912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93">
        <v>0</v>
      </c>
      <c r="P19" s="94"/>
      <c r="Q19" s="94"/>
      <c r="R19" s="93"/>
    </row>
    <row r="20" spans="1:18" s="99" customFormat="1" x14ac:dyDescent="0.25">
      <c r="A20" s="134" t="s">
        <v>439</v>
      </c>
      <c r="B20" s="190" t="s">
        <v>433</v>
      </c>
      <c r="C20" s="134" t="s">
        <v>77</v>
      </c>
      <c r="D20" s="134" t="s">
        <v>78</v>
      </c>
      <c r="E20" s="187">
        <v>71816538</v>
      </c>
      <c r="F20" s="187">
        <v>69045480</v>
      </c>
      <c r="G20" s="187">
        <v>69045480</v>
      </c>
      <c r="H20" s="187">
        <v>0</v>
      </c>
      <c r="I20" s="187">
        <v>18698965.18</v>
      </c>
      <c r="J20" s="187">
        <v>0</v>
      </c>
      <c r="K20" s="187">
        <v>50346514.82</v>
      </c>
      <c r="L20" s="187">
        <v>50346514.82</v>
      </c>
      <c r="M20" s="187">
        <v>0</v>
      </c>
      <c r="N20" s="187">
        <v>0</v>
      </c>
      <c r="O20" s="93">
        <f t="shared" si="0"/>
        <v>0.72917901099391302</v>
      </c>
      <c r="P20" s="94"/>
      <c r="Q20" s="94"/>
      <c r="R20" s="93"/>
    </row>
    <row r="21" spans="1:18" s="99" customFormat="1" x14ac:dyDescent="0.25">
      <c r="A21" s="134" t="s">
        <v>439</v>
      </c>
      <c r="B21" s="190" t="s">
        <v>433</v>
      </c>
      <c r="C21" s="134" t="s">
        <v>81</v>
      </c>
      <c r="D21" s="134" t="s">
        <v>401</v>
      </c>
      <c r="E21" s="187">
        <v>68133639</v>
      </c>
      <c r="F21" s="187">
        <v>65504687</v>
      </c>
      <c r="G21" s="187">
        <v>65504687</v>
      </c>
      <c r="H21" s="187">
        <v>0</v>
      </c>
      <c r="I21" s="187">
        <v>17739329.059999999</v>
      </c>
      <c r="J21" s="187">
        <v>0</v>
      </c>
      <c r="K21" s="187">
        <v>47765357.939999998</v>
      </c>
      <c r="L21" s="187">
        <v>47765357.939999998</v>
      </c>
      <c r="M21" s="187">
        <v>0</v>
      </c>
      <c r="N21" s="187">
        <v>0</v>
      </c>
      <c r="O21" s="93">
        <f t="shared" si="0"/>
        <v>0.7291899271268939</v>
      </c>
      <c r="P21" s="94"/>
      <c r="Q21" s="94"/>
      <c r="R21" s="93"/>
    </row>
    <row r="22" spans="1:18" s="99" customFormat="1" x14ac:dyDescent="0.25">
      <c r="A22" s="134" t="s">
        <v>439</v>
      </c>
      <c r="B22" s="190" t="s">
        <v>433</v>
      </c>
      <c r="C22" s="134" t="s">
        <v>86</v>
      </c>
      <c r="D22" s="134" t="s">
        <v>388</v>
      </c>
      <c r="E22" s="187">
        <v>3682899</v>
      </c>
      <c r="F22" s="187">
        <v>3540793</v>
      </c>
      <c r="G22" s="187">
        <v>3540793</v>
      </c>
      <c r="H22" s="187">
        <v>0</v>
      </c>
      <c r="I22" s="187">
        <v>959636.12</v>
      </c>
      <c r="J22" s="187">
        <v>0</v>
      </c>
      <c r="K22" s="187">
        <v>2581156.88</v>
      </c>
      <c r="L22" s="187">
        <v>2581156.88</v>
      </c>
      <c r="M22" s="187">
        <v>0</v>
      </c>
      <c r="N22" s="187">
        <v>0</v>
      </c>
      <c r="O22" s="93">
        <f t="shared" si="0"/>
        <v>0.72897706248289573</v>
      </c>
      <c r="P22" s="94"/>
      <c r="Q22" s="94"/>
      <c r="R22" s="93"/>
    </row>
    <row r="23" spans="1:18" s="99" customFormat="1" x14ac:dyDescent="0.25">
      <c r="A23" s="134" t="s">
        <v>439</v>
      </c>
      <c r="B23" s="190" t="s">
        <v>433</v>
      </c>
      <c r="C23" s="134" t="s">
        <v>89</v>
      </c>
      <c r="D23" s="134" t="s">
        <v>90</v>
      </c>
      <c r="E23" s="187">
        <v>70564353</v>
      </c>
      <c r="F23" s="187">
        <v>67841611</v>
      </c>
      <c r="G23" s="187">
        <v>67841611</v>
      </c>
      <c r="H23" s="187">
        <v>0</v>
      </c>
      <c r="I23" s="187">
        <v>18509887.030000001</v>
      </c>
      <c r="J23" s="187">
        <v>0</v>
      </c>
      <c r="K23" s="187">
        <v>49331723.969999999</v>
      </c>
      <c r="L23" s="187">
        <v>49331723.969999999</v>
      </c>
      <c r="M23" s="187">
        <v>0</v>
      </c>
      <c r="N23" s="187">
        <v>0</v>
      </c>
      <c r="O23" s="93">
        <f t="shared" si="0"/>
        <v>0.72716026702255054</v>
      </c>
      <c r="P23" s="94"/>
      <c r="Q23" s="94"/>
      <c r="R23" s="93"/>
    </row>
    <row r="24" spans="1:18" s="99" customFormat="1" x14ac:dyDescent="0.25">
      <c r="A24" s="134" t="s">
        <v>439</v>
      </c>
      <c r="B24" s="190" t="s">
        <v>433</v>
      </c>
      <c r="C24" s="134" t="s">
        <v>93</v>
      </c>
      <c r="D24" s="134" t="s">
        <v>402</v>
      </c>
      <c r="E24" s="187">
        <v>37418258</v>
      </c>
      <c r="F24" s="187">
        <v>35974466</v>
      </c>
      <c r="G24" s="187">
        <v>35974466</v>
      </c>
      <c r="H24" s="187">
        <v>0</v>
      </c>
      <c r="I24" s="187">
        <v>9873300.1799999997</v>
      </c>
      <c r="J24" s="187">
        <v>0</v>
      </c>
      <c r="K24" s="187">
        <v>26101165.82</v>
      </c>
      <c r="L24" s="187">
        <v>26101165.82</v>
      </c>
      <c r="M24" s="187">
        <v>0</v>
      </c>
      <c r="N24" s="187">
        <v>0</v>
      </c>
      <c r="O24" s="93">
        <f t="shared" si="0"/>
        <v>0.72554699825148206</v>
      </c>
      <c r="P24" s="94"/>
      <c r="Q24" s="94"/>
      <c r="R24" s="93"/>
    </row>
    <row r="25" spans="1:18" s="99" customFormat="1" x14ac:dyDescent="0.25">
      <c r="A25" s="134" t="s">
        <v>439</v>
      </c>
      <c r="B25" s="190" t="s">
        <v>433</v>
      </c>
      <c r="C25" s="134" t="s">
        <v>98</v>
      </c>
      <c r="D25" s="134" t="s">
        <v>403</v>
      </c>
      <c r="E25" s="187">
        <v>11048698</v>
      </c>
      <c r="F25" s="187">
        <v>10622381</v>
      </c>
      <c r="G25" s="187">
        <v>10622381</v>
      </c>
      <c r="H25" s="187">
        <v>0</v>
      </c>
      <c r="I25" s="187">
        <v>2878840.56</v>
      </c>
      <c r="J25" s="187">
        <v>0</v>
      </c>
      <c r="K25" s="187">
        <v>7743540.4400000004</v>
      </c>
      <c r="L25" s="187">
        <v>7743540.4400000004</v>
      </c>
      <c r="M25" s="187">
        <v>0</v>
      </c>
      <c r="N25" s="187">
        <v>0</v>
      </c>
      <c r="O25" s="93">
        <f t="shared" si="0"/>
        <v>0.72898349626133729</v>
      </c>
      <c r="P25" s="94"/>
      <c r="Q25" s="94"/>
      <c r="R25" s="93"/>
    </row>
    <row r="26" spans="1:18" s="99" customFormat="1" x14ac:dyDescent="0.25">
      <c r="A26" s="134" t="s">
        <v>439</v>
      </c>
      <c r="B26" s="190" t="s">
        <v>433</v>
      </c>
      <c r="C26" s="134" t="s">
        <v>103</v>
      </c>
      <c r="D26" s="134" t="s">
        <v>404</v>
      </c>
      <c r="E26" s="187">
        <v>22097397</v>
      </c>
      <c r="F26" s="187">
        <v>21244764</v>
      </c>
      <c r="G26" s="187">
        <v>21244764</v>
      </c>
      <c r="H26" s="187">
        <v>0</v>
      </c>
      <c r="I26" s="187">
        <v>5757746.29</v>
      </c>
      <c r="J26" s="187">
        <v>0</v>
      </c>
      <c r="K26" s="187">
        <v>15487017.710000001</v>
      </c>
      <c r="L26" s="187">
        <v>15487017.710000001</v>
      </c>
      <c r="M26" s="187">
        <v>0</v>
      </c>
      <c r="N26" s="187">
        <v>0</v>
      </c>
      <c r="O26" s="93">
        <f t="shared" si="0"/>
        <v>0.72898045419567858</v>
      </c>
      <c r="P26" s="94"/>
      <c r="Q26" s="94"/>
      <c r="R26" s="93"/>
    </row>
    <row r="27" spans="1:18" s="98" customFormat="1" x14ac:dyDescent="0.25">
      <c r="A27" s="133" t="s">
        <v>439</v>
      </c>
      <c r="B27" s="189" t="s">
        <v>433</v>
      </c>
      <c r="C27" s="133" t="s">
        <v>108</v>
      </c>
      <c r="D27" s="133" t="s">
        <v>109</v>
      </c>
      <c r="E27" s="186">
        <v>464624962</v>
      </c>
      <c r="F27" s="186">
        <v>569784962</v>
      </c>
      <c r="G27" s="186">
        <v>568784962</v>
      </c>
      <c r="H27" s="186">
        <v>20400000</v>
      </c>
      <c r="I27" s="186">
        <v>88109332.319999993</v>
      </c>
      <c r="J27" s="186">
        <v>2709700</v>
      </c>
      <c r="K27" s="186">
        <v>379381688.29000002</v>
      </c>
      <c r="L27" s="186">
        <v>362531445.44</v>
      </c>
      <c r="M27" s="186">
        <v>79184241.390000001</v>
      </c>
      <c r="N27" s="186">
        <v>78184241.390000001</v>
      </c>
      <c r="O27" s="93">
        <f t="shared" si="0"/>
        <v>0.665833101242851</v>
      </c>
      <c r="P27" s="28">
        <f>+F27</f>
        <v>569784962</v>
      </c>
      <c r="Q27" s="28">
        <f>+K27</f>
        <v>379381688.29000002</v>
      </c>
      <c r="R27" s="97">
        <f>+Q27/P27</f>
        <v>0.665833101242851</v>
      </c>
    </row>
    <row r="28" spans="1:18" s="99" customFormat="1" x14ac:dyDescent="0.25">
      <c r="A28" s="134" t="s">
        <v>439</v>
      </c>
      <c r="B28" s="190" t="s">
        <v>433</v>
      </c>
      <c r="C28" s="134" t="s">
        <v>110</v>
      </c>
      <c r="D28" s="134" t="s">
        <v>111</v>
      </c>
      <c r="E28" s="187">
        <v>5500000</v>
      </c>
      <c r="F28" s="187">
        <v>6200000</v>
      </c>
      <c r="G28" s="187">
        <v>6200000</v>
      </c>
      <c r="H28" s="187">
        <v>0</v>
      </c>
      <c r="I28" s="187">
        <v>1003334</v>
      </c>
      <c r="J28" s="187">
        <v>0</v>
      </c>
      <c r="K28" s="187">
        <v>5016670</v>
      </c>
      <c r="L28" s="187">
        <v>5016670</v>
      </c>
      <c r="M28" s="187">
        <v>179996</v>
      </c>
      <c r="N28" s="187">
        <v>179996</v>
      </c>
      <c r="O28" s="93">
        <f t="shared" si="0"/>
        <v>0.80914032258064517</v>
      </c>
      <c r="P28" s="94">
        <f>+F28</f>
        <v>6200000</v>
      </c>
      <c r="Q28" s="94">
        <f>+K28</f>
        <v>5016670</v>
      </c>
      <c r="R28" s="93">
        <f>+Q28/P28</f>
        <v>0.80914032258064517</v>
      </c>
    </row>
    <row r="29" spans="1:18" s="98" customFormat="1" x14ac:dyDescent="0.25">
      <c r="A29" s="134" t="s">
        <v>439</v>
      </c>
      <c r="B29" s="190" t="s">
        <v>433</v>
      </c>
      <c r="C29" s="134" t="s">
        <v>112</v>
      </c>
      <c r="D29" s="134" t="s">
        <v>113</v>
      </c>
      <c r="E29" s="187">
        <v>5500000</v>
      </c>
      <c r="F29" s="187">
        <v>6200000</v>
      </c>
      <c r="G29" s="187">
        <v>6200000</v>
      </c>
      <c r="H29" s="187">
        <v>0</v>
      </c>
      <c r="I29" s="187">
        <v>1003334</v>
      </c>
      <c r="J29" s="187">
        <v>0</v>
      </c>
      <c r="K29" s="187">
        <v>5016670</v>
      </c>
      <c r="L29" s="187">
        <v>5016670</v>
      </c>
      <c r="M29" s="187">
        <v>179996</v>
      </c>
      <c r="N29" s="187">
        <v>179996</v>
      </c>
      <c r="O29" s="93">
        <f t="shared" si="0"/>
        <v>0.80914032258064517</v>
      </c>
      <c r="P29" s="94">
        <f t="shared" ref="P29:P70" si="1">+F29</f>
        <v>6200000</v>
      </c>
      <c r="Q29" s="94">
        <f t="shared" ref="Q29:Q58" si="2">+K29</f>
        <v>5016670</v>
      </c>
      <c r="R29" s="93">
        <f t="shared" ref="R29:R71" si="3">+Q29/P29</f>
        <v>0.80914032258064517</v>
      </c>
    </row>
    <row r="30" spans="1:18" s="99" customFormat="1" x14ac:dyDescent="0.25">
      <c r="A30" s="134" t="s">
        <v>439</v>
      </c>
      <c r="B30" s="190" t="s">
        <v>433</v>
      </c>
      <c r="C30" s="134" t="s">
        <v>120</v>
      </c>
      <c r="D30" s="134" t="s">
        <v>121</v>
      </c>
      <c r="E30" s="187">
        <v>15653659</v>
      </c>
      <c r="F30" s="187">
        <v>17753659</v>
      </c>
      <c r="G30" s="187">
        <v>16953659</v>
      </c>
      <c r="H30" s="187">
        <v>0</v>
      </c>
      <c r="I30" s="187">
        <v>1862061.48</v>
      </c>
      <c r="J30" s="187">
        <v>0</v>
      </c>
      <c r="K30" s="187">
        <v>14346597.52</v>
      </c>
      <c r="L30" s="187">
        <v>14346597.52</v>
      </c>
      <c r="M30" s="187">
        <v>1545000</v>
      </c>
      <c r="N30" s="187">
        <v>745000</v>
      </c>
      <c r="O30" s="93">
        <f t="shared" si="0"/>
        <v>0.80809243435395484</v>
      </c>
      <c r="P30" s="94">
        <f t="shared" si="1"/>
        <v>17753659</v>
      </c>
      <c r="Q30" s="94">
        <f t="shared" si="2"/>
        <v>14346597.52</v>
      </c>
      <c r="R30" s="93">
        <f t="shared" si="3"/>
        <v>0.80809243435395484</v>
      </c>
    </row>
    <row r="31" spans="1:18" s="99" customFormat="1" x14ac:dyDescent="0.25">
      <c r="A31" s="134" t="s">
        <v>439</v>
      </c>
      <c r="B31" s="190" t="s">
        <v>433</v>
      </c>
      <c r="C31" s="134" t="s">
        <v>122</v>
      </c>
      <c r="D31" s="134" t="s">
        <v>123</v>
      </c>
      <c r="E31" s="187">
        <v>1000000</v>
      </c>
      <c r="F31" s="187">
        <v>2300000</v>
      </c>
      <c r="G31" s="187">
        <v>2300000</v>
      </c>
      <c r="H31" s="187">
        <v>0</v>
      </c>
      <c r="I31" s="187">
        <v>663866</v>
      </c>
      <c r="J31" s="187">
        <v>0</v>
      </c>
      <c r="K31" s="187">
        <v>1091134</v>
      </c>
      <c r="L31" s="187">
        <v>1091134</v>
      </c>
      <c r="M31" s="187">
        <v>545000</v>
      </c>
      <c r="N31" s="187">
        <v>545000</v>
      </c>
      <c r="O31" s="93">
        <f t="shared" si="0"/>
        <v>0.47440608695652176</v>
      </c>
      <c r="P31" s="94">
        <f t="shared" si="1"/>
        <v>2300000</v>
      </c>
      <c r="Q31" s="94">
        <f t="shared" si="2"/>
        <v>1091134</v>
      </c>
      <c r="R31" s="93">
        <f t="shared" si="3"/>
        <v>0.47440608695652176</v>
      </c>
    </row>
    <row r="32" spans="1:18" s="99" customFormat="1" x14ac:dyDescent="0.25">
      <c r="A32" s="134" t="s">
        <v>439</v>
      </c>
      <c r="B32" s="190" t="s">
        <v>433</v>
      </c>
      <c r="C32" s="134" t="s">
        <v>124</v>
      </c>
      <c r="D32" s="134" t="s">
        <v>125</v>
      </c>
      <c r="E32" s="187">
        <v>7000000</v>
      </c>
      <c r="F32" s="187">
        <v>8000000</v>
      </c>
      <c r="G32" s="187">
        <v>8000000</v>
      </c>
      <c r="H32" s="187">
        <v>0</v>
      </c>
      <c r="I32" s="187">
        <v>654483.30000000005</v>
      </c>
      <c r="J32" s="187">
        <v>0</v>
      </c>
      <c r="K32" s="187">
        <v>7345516.7000000002</v>
      </c>
      <c r="L32" s="187">
        <v>7345516.7000000002</v>
      </c>
      <c r="M32" s="187">
        <v>0</v>
      </c>
      <c r="N32" s="187">
        <v>0</v>
      </c>
      <c r="O32" s="93">
        <f t="shared" si="0"/>
        <v>0.91818958750000002</v>
      </c>
      <c r="P32" s="94">
        <f t="shared" si="1"/>
        <v>8000000</v>
      </c>
      <c r="Q32" s="94">
        <f t="shared" si="2"/>
        <v>7345516.7000000002</v>
      </c>
      <c r="R32" s="93">
        <f t="shared" si="3"/>
        <v>0.91818958750000002</v>
      </c>
    </row>
    <row r="33" spans="1:18" s="98" customFormat="1" x14ac:dyDescent="0.25">
      <c r="A33" s="134" t="s">
        <v>439</v>
      </c>
      <c r="B33" s="190" t="s">
        <v>433</v>
      </c>
      <c r="C33" s="134" t="s">
        <v>126</v>
      </c>
      <c r="D33" s="134" t="s">
        <v>127</v>
      </c>
      <c r="E33" s="187">
        <v>200000</v>
      </c>
      <c r="F33" s="187">
        <v>200000</v>
      </c>
      <c r="G33" s="187">
        <v>200000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200000</v>
      </c>
      <c r="N33" s="187">
        <v>200000</v>
      </c>
      <c r="O33" s="93">
        <f t="shared" si="0"/>
        <v>0</v>
      </c>
      <c r="P33" s="94">
        <f t="shared" si="1"/>
        <v>200000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439</v>
      </c>
      <c r="B34" s="190" t="s">
        <v>433</v>
      </c>
      <c r="C34" s="134" t="s">
        <v>128</v>
      </c>
      <c r="D34" s="134" t="s">
        <v>129</v>
      </c>
      <c r="E34" s="187">
        <v>7453659</v>
      </c>
      <c r="F34" s="187">
        <v>7253659</v>
      </c>
      <c r="G34" s="187">
        <v>6453659</v>
      </c>
      <c r="H34" s="187">
        <v>0</v>
      </c>
      <c r="I34" s="187">
        <v>543712.18000000005</v>
      </c>
      <c r="J34" s="187">
        <v>0</v>
      </c>
      <c r="K34" s="187">
        <v>5909946.8200000003</v>
      </c>
      <c r="L34" s="187">
        <v>5909946.8200000003</v>
      </c>
      <c r="M34" s="187">
        <v>800000</v>
      </c>
      <c r="N34" s="187">
        <v>0</v>
      </c>
      <c r="O34" s="93">
        <f t="shared" si="0"/>
        <v>0.81475388076555577</v>
      </c>
      <c r="P34" s="94">
        <f t="shared" si="1"/>
        <v>7253659</v>
      </c>
      <c r="Q34" s="94">
        <f t="shared" si="2"/>
        <v>5909946.8200000003</v>
      </c>
      <c r="R34" s="93">
        <f t="shared" si="3"/>
        <v>0.81475388076555577</v>
      </c>
    </row>
    <row r="35" spans="1:18" s="99" customFormat="1" x14ac:dyDescent="0.25">
      <c r="A35" s="134" t="s">
        <v>439</v>
      </c>
      <c r="B35" s="190" t="s">
        <v>433</v>
      </c>
      <c r="C35" s="134" t="s">
        <v>132</v>
      </c>
      <c r="D35" s="134" t="s">
        <v>133</v>
      </c>
      <c r="E35" s="187">
        <v>4180000</v>
      </c>
      <c r="F35" s="187">
        <v>3380000</v>
      </c>
      <c r="G35" s="187">
        <v>3180000</v>
      </c>
      <c r="H35" s="187">
        <v>0</v>
      </c>
      <c r="I35" s="187">
        <v>439640</v>
      </c>
      <c r="J35" s="187">
        <v>0</v>
      </c>
      <c r="K35" s="187">
        <v>60360</v>
      </c>
      <c r="L35" s="187">
        <v>60360</v>
      </c>
      <c r="M35" s="187">
        <v>2880000</v>
      </c>
      <c r="N35" s="187">
        <v>2680000</v>
      </c>
      <c r="O35" s="93">
        <f t="shared" si="0"/>
        <v>1.7857988165680475E-2</v>
      </c>
      <c r="P35" s="94">
        <f t="shared" si="1"/>
        <v>3380000</v>
      </c>
      <c r="Q35" s="94">
        <f t="shared" si="2"/>
        <v>60360</v>
      </c>
      <c r="R35" s="93">
        <f t="shared" si="3"/>
        <v>1.7857988165680475E-2</v>
      </c>
    </row>
    <row r="36" spans="1:18" s="99" customFormat="1" x14ac:dyDescent="0.25">
      <c r="A36" s="134" t="s">
        <v>439</v>
      </c>
      <c r="B36" s="190" t="s">
        <v>433</v>
      </c>
      <c r="C36" s="134" t="s">
        <v>134</v>
      </c>
      <c r="D36" s="134" t="s">
        <v>135</v>
      </c>
      <c r="E36" s="187">
        <v>3680000</v>
      </c>
      <c r="F36" s="187">
        <v>2880000</v>
      </c>
      <c r="G36" s="187">
        <v>2680000</v>
      </c>
      <c r="H36" s="187">
        <v>0</v>
      </c>
      <c r="I36" s="187">
        <v>439640</v>
      </c>
      <c r="J36" s="187">
        <v>0</v>
      </c>
      <c r="K36" s="187">
        <v>60360</v>
      </c>
      <c r="L36" s="187">
        <v>60360</v>
      </c>
      <c r="M36" s="187">
        <v>2380000</v>
      </c>
      <c r="N36" s="187">
        <v>2180000</v>
      </c>
      <c r="O36" s="93">
        <f t="shared" si="0"/>
        <v>2.0958333333333332E-2</v>
      </c>
      <c r="P36" s="94">
        <f t="shared" si="1"/>
        <v>2880000</v>
      </c>
      <c r="Q36" s="94">
        <f t="shared" si="2"/>
        <v>60360</v>
      </c>
      <c r="R36" s="93">
        <f t="shared" si="3"/>
        <v>2.0958333333333332E-2</v>
      </c>
    </row>
    <row r="37" spans="1:18" s="99" customFormat="1" x14ac:dyDescent="0.25">
      <c r="A37" s="134" t="s">
        <v>439</v>
      </c>
      <c r="B37" s="190" t="s">
        <v>433</v>
      </c>
      <c r="C37" s="134" t="s">
        <v>136</v>
      </c>
      <c r="D37" s="134" t="s">
        <v>137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93">
        <v>0</v>
      </c>
      <c r="P37" s="94">
        <f t="shared" si="1"/>
        <v>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439</v>
      </c>
      <c r="B38" s="190" t="s">
        <v>433</v>
      </c>
      <c r="C38" s="134" t="s">
        <v>144</v>
      </c>
      <c r="D38" s="134" t="s">
        <v>145</v>
      </c>
      <c r="E38" s="187">
        <v>500000</v>
      </c>
      <c r="F38" s="187">
        <v>500000</v>
      </c>
      <c r="G38" s="187">
        <v>500000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500000</v>
      </c>
      <c r="N38" s="187">
        <v>500000</v>
      </c>
      <c r="O38" s="93">
        <f t="shared" si="0"/>
        <v>0</v>
      </c>
      <c r="P38" s="94">
        <f t="shared" si="1"/>
        <v>500000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439</v>
      </c>
      <c r="B39" s="190" t="s">
        <v>433</v>
      </c>
      <c r="C39" s="134" t="s">
        <v>146</v>
      </c>
      <c r="D39" s="134" t="s">
        <v>147</v>
      </c>
      <c r="E39" s="187">
        <v>354783190</v>
      </c>
      <c r="F39" s="187">
        <v>449043190</v>
      </c>
      <c r="G39" s="187">
        <v>449043190</v>
      </c>
      <c r="H39" s="187">
        <v>20400000</v>
      </c>
      <c r="I39" s="187">
        <v>54549019.93</v>
      </c>
      <c r="J39" s="187">
        <v>1857700</v>
      </c>
      <c r="K39" s="187">
        <v>321994874.01999998</v>
      </c>
      <c r="L39" s="187">
        <v>305438231.17000002</v>
      </c>
      <c r="M39" s="187">
        <v>50241596.049999997</v>
      </c>
      <c r="N39" s="187">
        <v>50241596.049999997</v>
      </c>
      <c r="O39" s="93">
        <f t="shared" si="0"/>
        <v>0.71706882810092276</v>
      </c>
      <c r="P39" s="94">
        <f t="shared" si="1"/>
        <v>449043190</v>
      </c>
      <c r="Q39" s="94">
        <f t="shared" si="2"/>
        <v>321994874.01999998</v>
      </c>
      <c r="R39" s="93">
        <f t="shared" si="3"/>
        <v>0.71706882810092276</v>
      </c>
    </row>
    <row r="40" spans="1:18" s="99" customFormat="1" x14ac:dyDescent="0.25">
      <c r="A40" s="134" t="s">
        <v>439</v>
      </c>
      <c r="B40" s="190" t="s">
        <v>433</v>
      </c>
      <c r="C40" s="134" t="s">
        <v>151</v>
      </c>
      <c r="D40" s="134" t="s">
        <v>152</v>
      </c>
      <c r="E40" s="187">
        <v>28000000</v>
      </c>
      <c r="F40" s="187">
        <v>92260000</v>
      </c>
      <c r="G40" s="187">
        <v>92260000</v>
      </c>
      <c r="H40" s="187">
        <v>20400000</v>
      </c>
      <c r="I40" s="187">
        <v>19550020.719999999</v>
      </c>
      <c r="J40" s="187">
        <v>0</v>
      </c>
      <c r="K40" s="187">
        <v>25861690.899999999</v>
      </c>
      <c r="L40" s="187">
        <v>25861690.899999999</v>
      </c>
      <c r="M40" s="187">
        <v>26448288.379999999</v>
      </c>
      <c r="N40" s="187">
        <v>26448288.379999999</v>
      </c>
      <c r="O40" s="93">
        <f t="shared" si="0"/>
        <v>0.28031314654238021</v>
      </c>
      <c r="P40" s="94">
        <f t="shared" si="1"/>
        <v>92260000</v>
      </c>
      <c r="Q40" s="94">
        <f t="shared" si="2"/>
        <v>25861690.899999999</v>
      </c>
      <c r="R40" s="93">
        <f t="shared" si="3"/>
        <v>0.28031314654238021</v>
      </c>
    </row>
    <row r="41" spans="1:18" s="99" customFormat="1" x14ac:dyDescent="0.25">
      <c r="A41" s="134" t="s">
        <v>439</v>
      </c>
      <c r="B41" s="190" t="s">
        <v>433</v>
      </c>
      <c r="C41" s="134" t="s">
        <v>154</v>
      </c>
      <c r="D41" s="134" t="s">
        <v>155</v>
      </c>
      <c r="E41" s="187">
        <v>54412942</v>
      </c>
      <c r="F41" s="187">
        <v>84412942</v>
      </c>
      <c r="G41" s="187">
        <v>84412942</v>
      </c>
      <c r="H41" s="187">
        <v>0</v>
      </c>
      <c r="I41" s="187">
        <v>11027237.779999999</v>
      </c>
      <c r="J41" s="187">
        <v>1857700</v>
      </c>
      <c r="K41" s="187">
        <v>67681732.340000004</v>
      </c>
      <c r="L41" s="187">
        <v>66860888.899999999</v>
      </c>
      <c r="M41" s="187">
        <v>3846271.88</v>
      </c>
      <c r="N41" s="187">
        <v>3846271.88</v>
      </c>
      <c r="O41" s="93">
        <f t="shared" si="0"/>
        <v>0.80179331197815618</v>
      </c>
      <c r="P41" s="94">
        <f t="shared" si="1"/>
        <v>84412942</v>
      </c>
      <c r="Q41" s="94">
        <f t="shared" si="2"/>
        <v>67681732.340000004</v>
      </c>
      <c r="R41" s="93">
        <f t="shared" si="3"/>
        <v>0.80179331197815618</v>
      </c>
    </row>
    <row r="42" spans="1:18" s="99" customFormat="1" x14ac:dyDescent="0.25">
      <c r="A42" s="134" t="s">
        <v>439</v>
      </c>
      <c r="B42" s="190" t="s">
        <v>433</v>
      </c>
      <c r="C42" s="134" t="s">
        <v>156</v>
      </c>
      <c r="D42" s="134" t="s">
        <v>157</v>
      </c>
      <c r="E42" s="187">
        <v>272370248</v>
      </c>
      <c r="F42" s="187">
        <v>272370248</v>
      </c>
      <c r="G42" s="187">
        <v>272370248</v>
      </c>
      <c r="H42" s="187">
        <v>0</v>
      </c>
      <c r="I42" s="187">
        <v>23971761.43</v>
      </c>
      <c r="J42" s="187">
        <v>0</v>
      </c>
      <c r="K42" s="187">
        <v>228451450.78</v>
      </c>
      <c r="L42" s="187">
        <v>212715651.37</v>
      </c>
      <c r="M42" s="187">
        <v>19947035.789999999</v>
      </c>
      <c r="N42" s="187">
        <v>19947035.789999999</v>
      </c>
      <c r="O42" s="93">
        <f t="shared" si="0"/>
        <v>0.83875332367432442</v>
      </c>
      <c r="P42" s="94">
        <f t="shared" si="1"/>
        <v>272370248</v>
      </c>
      <c r="Q42" s="94">
        <f t="shared" si="2"/>
        <v>228451450.78</v>
      </c>
      <c r="R42" s="93">
        <f t="shared" si="3"/>
        <v>0.83875332367432442</v>
      </c>
    </row>
    <row r="43" spans="1:18" s="99" customFormat="1" x14ac:dyDescent="0.25">
      <c r="A43" s="134" t="s">
        <v>439</v>
      </c>
      <c r="B43" s="190" t="s">
        <v>433</v>
      </c>
      <c r="C43" s="134" t="s">
        <v>158</v>
      </c>
      <c r="D43" s="134" t="s">
        <v>159</v>
      </c>
      <c r="E43" s="187">
        <v>27274286</v>
      </c>
      <c r="F43" s="187">
        <v>30174286</v>
      </c>
      <c r="G43" s="187">
        <v>30174286</v>
      </c>
      <c r="H43" s="187">
        <v>0</v>
      </c>
      <c r="I43" s="187">
        <v>6520085.2400000002</v>
      </c>
      <c r="J43" s="187">
        <v>0</v>
      </c>
      <c r="K43" s="187">
        <v>20963757.52</v>
      </c>
      <c r="L43" s="187">
        <v>20670157.52</v>
      </c>
      <c r="M43" s="187">
        <v>2690443.24</v>
      </c>
      <c r="N43" s="187">
        <v>2690443.24</v>
      </c>
      <c r="O43" s="93">
        <f t="shared" si="0"/>
        <v>0.69475571087249588</v>
      </c>
      <c r="P43" s="94">
        <f t="shared" si="1"/>
        <v>30174286</v>
      </c>
      <c r="Q43" s="94">
        <f t="shared" si="2"/>
        <v>20963757.52</v>
      </c>
      <c r="R43" s="93">
        <f t="shared" si="3"/>
        <v>0.69475571087249588</v>
      </c>
    </row>
    <row r="44" spans="1:18" s="99" customFormat="1" x14ac:dyDescent="0.25">
      <c r="A44" s="134" t="s">
        <v>439</v>
      </c>
      <c r="B44" s="190" t="s">
        <v>433</v>
      </c>
      <c r="C44" s="134" t="s">
        <v>160</v>
      </c>
      <c r="D44" s="134" t="s">
        <v>161</v>
      </c>
      <c r="E44" s="187">
        <v>2114286</v>
      </c>
      <c r="F44" s="187">
        <v>2514286</v>
      </c>
      <c r="G44" s="187">
        <v>2514286</v>
      </c>
      <c r="H44" s="187">
        <v>0</v>
      </c>
      <c r="I44" s="187">
        <v>68976.02</v>
      </c>
      <c r="J44" s="187">
        <v>0</v>
      </c>
      <c r="K44" s="187">
        <v>2401565.98</v>
      </c>
      <c r="L44" s="187">
        <v>2392665.98</v>
      </c>
      <c r="M44" s="187">
        <v>43744</v>
      </c>
      <c r="N44" s="187">
        <v>43744</v>
      </c>
      <c r="O44" s="93">
        <f t="shared" si="0"/>
        <v>0.95516817895816153</v>
      </c>
      <c r="P44" s="94">
        <f t="shared" si="1"/>
        <v>2514286</v>
      </c>
      <c r="Q44" s="94">
        <f t="shared" si="2"/>
        <v>2401565.98</v>
      </c>
      <c r="R44" s="93">
        <f t="shared" si="3"/>
        <v>0.95516817895816153</v>
      </c>
    </row>
    <row r="45" spans="1:18" s="99" customFormat="1" x14ac:dyDescent="0.25">
      <c r="A45" s="134" t="s">
        <v>439</v>
      </c>
      <c r="B45" s="190" t="s">
        <v>433</v>
      </c>
      <c r="C45" s="134" t="s">
        <v>162</v>
      </c>
      <c r="D45" s="134" t="s">
        <v>163</v>
      </c>
      <c r="E45" s="187">
        <v>23660000</v>
      </c>
      <c r="F45" s="187">
        <v>26160000</v>
      </c>
      <c r="G45" s="187">
        <v>26160000</v>
      </c>
      <c r="H45" s="187">
        <v>0</v>
      </c>
      <c r="I45" s="187">
        <v>6233100.6200000001</v>
      </c>
      <c r="J45" s="187">
        <v>0</v>
      </c>
      <c r="K45" s="187">
        <v>18148539.379999999</v>
      </c>
      <c r="L45" s="187">
        <v>17863839.379999999</v>
      </c>
      <c r="M45" s="187">
        <v>1778360</v>
      </c>
      <c r="N45" s="187">
        <v>1778360</v>
      </c>
      <c r="O45" s="93">
        <f t="shared" si="0"/>
        <v>0.69375150535168195</v>
      </c>
      <c r="P45" s="94">
        <f t="shared" si="1"/>
        <v>26160000</v>
      </c>
      <c r="Q45" s="94">
        <f t="shared" si="2"/>
        <v>18148539.379999999</v>
      </c>
      <c r="R45" s="93">
        <f t="shared" si="3"/>
        <v>0.69375150535168195</v>
      </c>
    </row>
    <row r="46" spans="1:18" s="99" customFormat="1" x14ac:dyDescent="0.25">
      <c r="A46" s="134" t="s">
        <v>439</v>
      </c>
      <c r="B46" s="190" t="s">
        <v>433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1000000</v>
      </c>
      <c r="H46" s="187">
        <v>0</v>
      </c>
      <c r="I46" s="187">
        <v>218008.6</v>
      </c>
      <c r="J46" s="187">
        <v>0</v>
      </c>
      <c r="K46" s="187">
        <v>181991.4</v>
      </c>
      <c r="L46" s="187">
        <v>181991.4</v>
      </c>
      <c r="M46" s="187">
        <v>600000</v>
      </c>
      <c r="N46" s="187">
        <v>600000</v>
      </c>
      <c r="O46" s="93">
        <f t="shared" si="0"/>
        <v>0.1819914</v>
      </c>
      <c r="P46" s="94">
        <f t="shared" si="1"/>
        <v>1000000</v>
      </c>
      <c r="Q46" s="94">
        <f t="shared" si="2"/>
        <v>181991.4</v>
      </c>
      <c r="R46" s="93">
        <f t="shared" si="3"/>
        <v>0.1819914</v>
      </c>
    </row>
    <row r="47" spans="1:18" s="99" customFormat="1" x14ac:dyDescent="0.25">
      <c r="A47" s="134" t="s">
        <v>439</v>
      </c>
      <c r="B47" s="190" t="s">
        <v>433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500000</v>
      </c>
      <c r="H47" s="187">
        <v>0</v>
      </c>
      <c r="I47" s="187">
        <v>0</v>
      </c>
      <c r="J47" s="187">
        <v>0</v>
      </c>
      <c r="K47" s="187">
        <v>231660.76</v>
      </c>
      <c r="L47" s="187">
        <v>231660.76</v>
      </c>
      <c r="M47" s="187">
        <v>268339.24</v>
      </c>
      <c r="N47" s="187">
        <v>268339.24</v>
      </c>
      <c r="O47" s="93">
        <f t="shared" si="0"/>
        <v>0.46332152000000004</v>
      </c>
      <c r="P47" s="94">
        <f t="shared" si="1"/>
        <v>500000</v>
      </c>
      <c r="Q47" s="94">
        <f t="shared" si="2"/>
        <v>231660.76</v>
      </c>
      <c r="R47" s="93">
        <f t="shared" si="3"/>
        <v>0.46332152000000004</v>
      </c>
    </row>
    <row r="48" spans="1:18" s="99" customFormat="1" x14ac:dyDescent="0.25">
      <c r="A48" s="134" t="s">
        <v>439</v>
      </c>
      <c r="B48" s="190" t="s">
        <v>433</v>
      </c>
      <c r="C48" s="134" t="s">
        <v>168</v>
      </c>
      <c r="D48" s="134" t="s">
        <v>169</v>
      </c>
      <c r="E48" s="187">
        <v>10678261</v>
      </c>
      <c r="F48" s="187">
        <v>16678261</v>
      </c>
      <c r="G48" s="187">
        <v>16678261</v>
      </c>
      <c r="H48" s="187">
        <v>0</v>
      </c>
      <c r="I48" s="187">
        <v>0</v>
      </c>
      <c r="J48" s="187">
        <v>0</v>
      </c>
      <c r="K48" s="187">
        <v>9198175</v>
      </c>
      <c r="L48" s="187">
        <v>9198175</v>
      </c>
      <c r="M48" s="187">
        <v>7480086</v>
      </c>
      <c r="N48" s="187">
        <v>7480086</v>
      </c>
      <c r="O48" s="93">
        <f t="shared" si="0"/>
        <v>0.55150683875255335</v>
      </c>
      <c r="P48" s="94">
        <f t="shared" si="1"/>
        <v>16678261</v>
      </c>
      <c r="Q48" s="94">
        <f t="shared" si="2"/>
        <v>9198175</v>
      </c>
      <c r="R48" s="93">
        <f t="shared" si="3"/>
        <v>0.55150683875255335</v>
      </c>
    </row>
    <row r="49" spans="1:19" s="99" customFormat="1" x14ac:dyDescent="0.25">
      <c r="A49" s="134" t="s">
        <v>439</v>
      </c>
      <c r="B49" s="190" t="s">
        <v>433</v>
      </c>
      <c r="C49" s="134" t="s">
        <v>170</v>
      </c>
      <c r="D49" s="134" t="s">
        <v>171</v>
      </c>
      <c r="E49" s="187">
        <v>10678261</v>
      </c>
      <c r="F49" s="187">
        <v>16678261</v>
      </c>
      <c r="G49" s="187">
        <v>16678261</v>
      </c>
      <c r="H49" s="187">
        <v>0</v>
      </c>
      <c r="I49" s="187">
        <v>0</v>
      </c>
      <c r="J49" s="187">
        <v>0</v>
      </c>
      <c r="K49" s="187">
        <v>9198175</v>
      </c>
      <c r="L49" s="187">
        <v>9198175</v>
      </c>
      <c r="M49" s="187">
        <v>7480086</v>
      </c>
      <c r="N49" s="187">
        <v>7480086</v>
      </c>
      <c r="O49" s="93">
        <f t="shared" si="0"/>
        <v>0.55150683875255335</v>
      </c>
      <c r="P49" s="94">
        <f t="shared" si="1"/>
        <v>16678261</v>
      </c>
      <c r="Q49" s="94">
        <f t="shared" si="2"/>
        <v>9198175</v>
      </c>
      <c r="R49" s="93">
        <f t="shared" si="3"/>
        <v>0.55150683875255335</v>
      </c>
    </row>
    <row r="50" spans="1:19" s="99" customFormat="1" x14ac:dyDescent="0.25">
      <c r="A50" s="134" t="s">
        <v>439</v>
      </c>
      <c r="B50" s="190" t="s">
        <v>433</v>
      </c>
      <c r="C50" s="134" t="s">
        <v>172</v>
      </c>
      <c r="D50" s="134" t="s">
        <v>173</v>
      </c>
      <c r="E50" s="187">
        <v>2864706</v>
      </c>
      <c r="F50" s="187">
        <v>2864706</v>
      </c>
      <c r="G50" s="187">
        <v>2864706</v>
      </c>
      <c r="H50" s="187">
        <v>0</v>
      </c>
      <c r="I50" s="187">
        <v>300000</v>
      </c>
      <c r="J50" s="187">
        <v>780000</v>
      </c>
      <c r="K50" s="187">
        <v>0</v>
      </c>
      <c r="L50" s="187">
        <v>0</v>
      </c>
      <c r="M50" s="187">
        <v>1784706</v>
      </c>
      <c r="N50" s="187">
        <v>1784706</v>
      </c>
      <c r="O50" s="93">
        <f t="shared" si="0"/>
        <v>0</v>
      </c>
      <c r="P50" s="94">
        <f t="shared" si="1"/>
        <v>2864706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439</v>
      </c>
      <c r="B51" s="190" t="s">
        <v>433</v>
      </c>
      <c r="C51" s="134" t="s">
        <v>174</v>
      </c>
      <c r="D51" s="134" t="s">
        <v>175</v>
      </c>
      <c r="E51" s="187">
        <v>1364706</v>
      </c>
      <c r="F51" s="187">
        <v>1364706</v>
      </c>
      <c r="G51" s="187">
        <v>1364706</v>
      </c>
      <c r="H51" s="187">
        <v>0</v>
      </c>
      <c r="I51" s="187">
        <v>0</v>
      </c>
      <c r="J51" s="187">
        <v>780000</v>
      </c>
      <c r="K51" s="187">
        <v>0</v>
      </c>
      <c r="L51" s="187">
        <v>0</v>
      </c>
      <c r="M51" s="187">
        <v>584706</v>
      </c>
      <c r="N51" s="187">
        <v>584706</v>
      </c>
      <c r="O51" s="93">
        <f t="shared" si="0"/>
        <v>0</v>
      </c>
      <c r="P51" s="94">
        <f t="shared" si="1"/>
        <v>1364706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439</v>
      </c>
      <c r="B52" s="190" t="s">
        <v>433</v>
      </c>
      <c r="C52" s="134" t="s">
        <v>176</v>
      </c>
      <c r="D52" s="134" t="s">
        <v>177</v>
      </c>
      <c r="E52" s="187">
        <v>1500000</v>
      </c>
      <c r="F52" s="187">
        <v>1500000</v>
      </c>
      <c r="G52" s="187">
        <v>1500000</v>
      </c>
      <c r="H52" s="187">
        <v>0</v>
      </c>
      <c r="I52" s="187">
        <v>300000</v>
      </c>
      <c r="J52" s="187">
        <v>0</v>
      </c>
      <c r="K52" s="187">
        <v>0</v>
      </c>
      <c r="L52" s="187">
        <v>0</v>
      </c>
      <c r="M52" s="187">
        <v>1200000</v>
      </c>
      <c r="N52" s="187">
        <v>1200000</v>
      </c>
      <c r="O52" s="93">
        <f t="shared" si="0"/>
        <v>0</v>
      </c>
      <c r="P52" s="94">
        <f t="shared" si="1"/>
        <v>1500000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439</v>
      </c>
      <c r="B53" s="190" t="s">
        <v>433</v>
      </c>
      <c r="C53" s="134" t="s">
        <v>180</v>
      </c>
      <c r="D53" s="134" t="s">
        <v>181</v>
      </c>
      <c r="E53" s="187">
        <v>42740860</v>
      </c>
      <c r="F53" s="187">
        <v>42740860</v>
      </c>
      <c r="G53" s="187">
        <v>42740860</v>
      </c>
      <c r="H53" s="187">
        <v>0</v>
      </c>
      <c r="I53" s="187">
        <v>23435191.670000002</v>
      </c>
      <c r="J53" s="187">
        <v>72000</v>
      </c>
      <c r="K53" s="187">
        <v>7294108.2300000004</v>
      </c>
      <c r="L53" s="187">
        <v>7294108.2300000004</v>
      </c>
      <c r="M53" s="187">
        <v>11939560.1</v>
      </c>
      <c r="N53" s="187">
        <v>11939560.1</v>
      </c>
      <c r="O53" s="93">
        <f t="shared" si="0"/>
        <v>0.17065890180965007</v>
      </c>
      <c r="P53" s="94">
        <f t="shared" si="1"/>
        <v>42740860</v>
      </c>
      <c r="Q53" s="94">
        <f t="shared" si="2"/>
        <v>7294108.2300000004</v>
      </c>
      <c r="R53" s="93">
        <f t="shared" si="3"/>
        <v>0.17065890180965007</v>
      </c>
    </row>
    <row r="54" spans="1:19" s="99" customFormat="1" x14ac:dyDescent="0.25">
      <c r="A54" s="134" t="s">
        <v>439</v>
      </c>
      <c r="B54" s="190" t="s">
        <v>433</v>
      </c>
      <c r="C54" s="134" t="s">
        <v>182</v>
      </c>
      <c r="D54" s="134" t="s">
        <v>183</v>
      </c>
      <c r="E54" s="187">
        <v>35000000</v>
      </c>
      <c r="F54" s="187">
        <v>35000000</v>
      </c>
      <c r="G54" s="187">
        <v>35000000</v>
      </c>
      <c r="H54" s="187">
        <v>0</v>
      </c>
      <c r="I54" s="187">
        <v>23404430.390000001</v>
      </c>
      <c r="J54" s="187">
        <v>0</v>
      </c>
      <c r="K54" s="187">
        <v>5020851.41</v>
      </c>
      <c r="L54" s="187">
        <v>5020851.41</v>
      </c>
      <c r="M54" s="187">
        <v>6574718.2000000002</v>
      </c>
      <c r="N54" s="187">
        <v>6574718.2000000002</v>
      </c>
      <c r="O54" s="93">
        <f t="shared" si="0"/>
        <v>0.14345289742857142</v>
      </c>
      <c r="P54" s="94">
        <f t="shared" si="1"/>
        <v>35000000</v>
      </c>
      <c r="Q54" s="94">
        <f t="shared" si="2"/>
        <v>5020851.41</v>
      </c>
      <c r="R54" s="93">
        <f t="shared" si="3"/>
        <v>0.14345289742857142</v>
      </c>
    </row>
    <row r="55" spans="1:19" s="99" customFormat="1" x14ac:dyDescent="0.25">
      <c r="A55" s="134" t="s">
        <v>439</v>
      </c>
      <c r="B55" s="190" t="s">
        <v>433</v>
      </c>
      <c r="C55" s="134" t="s">
        <v>186</v>
      </c>
      <c r="D55" s="134" t="s">
        <v>187</v>
      </c>
      <c r="E55" s="187">
        <v>5846154</v>
      </c>
      <c r="F55" s="187">
        <v>5846154</v>
      </c>
      <c r="G55" s="187">
        <v>5846154</v>
      </c>
      <c r="H55" s="187">
        <v>0</v>
      </c>
      <c r="I55" s="187">
        <v>30761.279999999999</v>
      </c>
      <c r="J55" s="187">
        <v>72000</v>
      </c>
      <c r="K55" s="187">
        <v>2273256.8199999998</v>
      </c>
      <c r="L55" s="187">
        <v>2273256.8199999998</v>
      </c>
      <c r="M55" s="187">
        <v>3470135.9</v>
      </c>
      <c r="N55" s="187">
        <v>3470135.9</v>
      </c>
      <c r="O55" s="93">
        <f t="shared" si="0"/>
        <v>0.38884655108298549</v>
      </c>
      <c r="P55" s="94">
        <f t="shared" si="1"/>
        <v>5846154</v>
      </c>
      <c r="Q55" s="94">
        <f t="shared" si="2"/>
        <v>2273256.8199999998</v>
      </c>
      <c r="R55" s="93">
        <f t="shared" si="3"/>
        <v>0.38884655108298549</v>
      </c>
    </row>
    <row r="56" spans="1:19" s="99" customFormat="1" x14ac:dyDescent="0.25">
      <c r="A56" s="134" t="s">
        <v>439</v>
      </c>
      <c r="B56" s="190" t="s">
        <v>433</v>
      </c>
      <c r="C56" s="134" t="s">
        <v>192</v>
      </c>
      <c r="D56" s="134" t="s">
        <v>193</v>
      </c>
      <c r="E56" s="187">
        <v>1894706</v>
      </c>
      <c r="F56" s="187">
        <v>1894706</v>
      </c>
      <c r="G56" s="187">
        <v>1894706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1894706</v>
      </c>
      <c r="N56" s="187">
        <v>1894706</v>
      </c>
      <c r="O56" s="93">
        <f t="shared" si="0"/>
        <v>0</v>
      </c>
      <c r="P56" s="94">
        <f t="shared" si="1"/>
        <v>1894706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439</v>
      </c>
      <c r="B57" s="190" t="s">
        <v>433</v>
      </c>
      <c r="C57" s="134" t="s">
        <v>196</v>
      </c>
      <c r="D57" s="134" t="s">
        <v>197</v>
      </c>
      <c r="E57" s="187">
        <v>400000</v>
      </c>
      <c r="F57" s="187">
        <v>400000</v>
      </c>
      <c r="G57" s="187">
        <v>400000</v>
      </c>
      <c r="H57" s="187">
        <v>0</v>
      </c>
      <c r="I57" s="187">
        <v>0</v>
      </c>
      <c r="J57" s="187">
        <v>0</v>
      </c>
      <c r="K57" s="187">
        <v>307146</v>
      </c>
      <c r="L57" s="187">
        <v>307146</v>
      </c>
      <c r="M57" s="187">
        <v>92854</v>
      </c>
      <c r="N57" s="187">
        <v>92854</v>
      </c>
      <c r="O57" s="93">
        <f t="shared" si="0"/>
        <v>0.76786500000000002</v>
      </c>
      <c r="P57" s="94">
        <f t="shared" si="1"/>
        <v>400000</v>
      </c>
      <c r="Q57" s="94">
        <f t="shared" si="2"/>
        <v>307146</v>
      </c>
      <c r="R57" s="93">
        <f t="shared" si="3"/>
        <v>0.76786500000000002</v>
      </c>
    </row>
    <row r="58" spans="1:19" s="99" customFormat="1" x14ac:dyDescent="0.25">
      <c r="A58" s="134" t="s">
        <v>439</v>
      </c>
      <c r="B58" s="190" t="s">
        <v>433</v>
      </c>
      <c r="C58" s="134" t="s">
        <v>200</v>
      </c>
      <c r="D58" s="134" t="s">
        <v>201</v>
      </c>
      <c r="E58" s="187">
        <v>400000</v>
      </c>
      <c r="F58" s="187">
        <v>400000</v>
      </c>
      <c r="G58" s="187">
        <v>400000</v>
      </c>
      <c r="H58" s="187">
        <v>0</v>
      </c>
      <c r="I58" s="187">
        <v>0</v>
      </c>
      <c r="J58" s="187">
        <v>0</v>
      </c>
      <c r="K58" s="187">
        <v>307146</v>
      </c>
      <c r="L58" s="187">
        <v>307146</v>
      </c>
      <c r="M58" s="187">
        <v>92854</v>
      </c>
      <c r="N58" s="187">
        <v>92854</v>
      </c>
      <c r="O58" s="93">
        <f t="shared" si="0"/>
        <v>0.76786500000000002</v>
      </c>
      <c r="P58" s="94">
        <f t="shared" si="1"/>
        <v>400000</v>
      </c>
      <c r="Q58" s="94">
        <f t="shared" si="2"/>
        <v>307146</v>
      </c>
      <c r="R58" s="93">
        <f t="shared" si="3"/>
        <v>0.76786500000000002</v>
      </c>
    </row>
    <row r="59" spans="1:19" s="99" customFormat="1" x14ac:dyDescent="0.25">
      <c r="A59" s="134" t="s">
        <v>439</v>
      </c>
      <c r="B59" s="190" t="s">
        <v>433</v>
      </c>
      <c r="C59" s="134" t="s">
        <v>202</v>
      </c>
      <c r="D59" s="134" t="s">
        <v>203</v>
      </c>
      <c r="E59" s="187">
        <v>550000</v>
      </c>
      <c r="F59" s="187">
        <v>550000</v>
      </c>
      <c r="G59" s="187">
        <v>550000</v>
      </c>
      <c r="H59" s="187">
        <v>0</v>
      </c>
      <c r="I59" s="187">
        <v>0</v>
      </c>
      <c r="J59" s="187">
        <v>0</v>
      </c>
      <c r="K59" s="187">
        <v>200000</v>
      </c>
      <c r="L59" s="187">
        <v>200000</v>
      </c>
      <c r="M59" s="187">
        <v>350000</v>
      </c>
      <c r="N59" s="187">
        <v>350000</v>
      </c>
      <c r="O59" s="93">
        <f t="shared" si="0"/>
        <v>0.36363636363636365</v>
      </c>
      <c r="P59" s="94">
        <f t="shared" si="1"/>
        <v>550000</v>
      </c>
      <c r="Q59" s="94">
        <f t="shared" ref="Q59:Q71" si="4">+K59</f>
        <v>200000</v>
      </c>
      <c r="R59" s="93">
        <f t="shared" si="3"/>
        <v>0.36363636363636365</v>
      </c>
    </row>
    <row r="60" spans="1:19" s="99" customFormat="1" ht="15" customHeight="1" x14ac:dyDescent="0.25">
      <c r="A60" s="134" t="s">
        <v>439</v>
      </c>
      <c r="B60" s="190" t="s">
        <v>433</v>
      </c>
      <c r="C60" s="134" t="s">
        <v>206</v>
      </c>
      <c r="D60" s="134" t="s">
        <v>207</v>
      </c>
      <c r="E60" s="187">
        <v>550000</v>
      </c>
      <c r="F60" s="187">
        <v>550000</v>
      </c>
      <c r="G60" s="187">
        <v>550000</v>
      </c>
      <c r="H60" s="187">
        <v>0</v>
      </c>
      <c r="I60" s="187">
        <v>0</v>
      </c>
      <c r="J60" s="187">
        <v>0</v>
      </c>
      <c r="K60" s="187">
        <v>200000</v>
      </c>
      <c r="L60" s="187">
        <v>200000</v>
      </c>
      <c r="M60" s="187">
        <v>350000</v>
      </c>
      <c r="N60" s="187">
        <v>350000</v>
      </c>
      <c r="O60" s="93">
        <f t="shared" si="0"/>
        <v>0.36363636363636365</v>
      </c>
      <c r="P60" s="94">
        <f t="shared" si="1"/>
        <v>550000</v>
      </c>
      <c r="Q60" s="94">
        <f t="shared" si="4"/>
        <v>200000</v>
      </c>
      <c r="R60" s="93">
        <f t="shared" si="3"/>
        <v>0.36363636363636365</v>
      </c>
    </row>
    <row r="61" spans="1:19" s="98" customFormat="1" ht="15" customHeight="1" x14ac:dyDescent="0.25">
      <c r="A61" s="133" t="s">
        <v>439</v>
      </c>
      <c r="B61" s="189" t="s">
        <v>433</v>
      </c>
      <c r="C61" s="133" t="s">
        <v>210</v>
      </c>
      <c r="D61" s="133" t="s">
        <v>211</v>
      </c>
      <c r="E61" s="186">
        <v>21871429</v>
      </c>
      <c r="F61" s="186">
        <v>17871429</v>
      </c>
      <c r="G61" s="186">
        <v>17871428.219999999</v>
      </c>
      <c r="H61" s="186">
        <v>0</v>
      </c>
      <c r="I61" s="186">
        <v>1157707.6299999999</v>
      </c>
      <c r="J61" s="186">
        <v>0</v>
      </c>
      <c r="K61" s="186">
        <v>11386532.470000001</v>
      </c>
      <c r="L61" s="186">
        <v>11070638.810000001</v>
      </c>
      <c r="M61" s="186">
        <v>5327188.9000000004</v>
      </c>
      <c r="N61" s="186">
        <v>5327188.12</v>
      </c>
      <c r="O61" s="93">
        <f t="shared" si="0"/>
        <v>0.6371360941534111</v>
      </c>
      <c r="P61" s="28">
        <f t="shared" si="1"/>
        <v>17871429</v>
      </c>
      <c r="Q61" s="28">
        <f t="shared" si="4"/>
        <v>11386532.470000001</v>
      </c>
      <c r="R61" s="97">
        <f t="shared" si="3"/>
        <v>0.6371360941534111</v>
      </c>
    </row>
    <row r="62" spans="1:19" s="99" customFormat="1" x14ac:dyDescent="0.25">
      <c r="A62" s="134" t="s">
        <v>439</v>
      </c>
      <c r="B62" s="190" t="s">
        <v>433</v>
      </c>
      <c r="C62" s="134" t="s">
        <v>212</v>
      </c>
      <c r="D62" s="134" t="s">
        <v>213</v>
      </c>
      <c r="E62" s="187">
        <v>8500000</v>
      </c>
      <c r="F62" s="187">
        <v>8960841.0700000003</v>
      </c>
      <c r="G62" s="187">
        <v>8960841.0700000003</v>
      </c>
      <c r="H62" s="187">
        <v>0</v>
      </c>
      <c r="I62" s="187">
        <v>584647.26</v>
      </c>
      <c r="J62" s="187">
        <v>0</v>
      </c>
      <c r="K62" s="187">
        <v>8104586.1699999999</v>
      </c>
      <c r="L62" s="187">
        <v>8104586.1699999999</v>
      </c>
      <c r="M62" s="187">
        <v>271607.64</v>
      </c>
      <c r="N62" s="187">
        <v>271607.64</v>
      </c>
      <c r="O62" s="93">
        <f t="shared" si="0"/>
        <v>0.90444480676410433</v>
      </c>
      <c r="P62" s="94">
        <f t="shared" si="1"/>
        <v>8960841.0700000003</v>
      </c>
      <c r="Q62" s="94">
        <f t="shared" si="4"/>
        <v>8104586.1699999999</v>
      </c>
      <c r="R62" s="93">
        <f t="shared" si="3"/>
        <v>0.90444480676410433</v>
      </c>
    </row>
    <row r="63" spans="1:19" s="98" customFormat="1" x14ac:dyDescent="0.25">
      <c r="A63" s="134" t="s">
        <v>439</v>
      </c>
      <c r="B63" s="190" t="s">
        <v>433</v>
      </c>
      <c r="C63" s="134" t="s">
        <v>214</v>
      </c>
      <c r="D63" s="134" t="s">
        <v>215</v>
      </c>
      <c r="E63" s="187">
        <v>7000000</v>
      </c>
      <c r="F63" s="187">
        <v>7000000</v>
      </c>
      <c r="G63" s="187">
        <v>7000000</v>
      </c>
      <c r="H63" s="187">
        <v>0</v>
      </c>
      <c r="I63" s="187">
        <v>584647.26</v>
      </c>
      <c r="J63" s="187">
        <v>0</v>
      </c>
      <c r="K63" s="187">
        <v>6277652.7400000002</v>
      </c>
      <c r="L63" s="187">
        <v>6277652.7400000002</v>
      </c>
      <c r="M63" s="187">
        <v>137700</v>
      </c>
      <c r="N63" s="187">
        <v>137700</v>
      </c>
      <c r="O63" s="93">
        <f t="shared" si="0"/>
        <v>0.89680753428571436</v>
      </c>
      <c r="P63" s="94">
        <f t="shared" si="1"/>
        <v>7000000</v>
      </c>
      <c r="Q63" s="94">
        <f t="shared" si="4"/>
        <v>6277652.7400000002</v>
      </c>
      <c r="R63" s="93">
        <f t="shared" si="3"/>
        <v>0.89680753428571436</v>
      </c>
      <c r="S63" s="99"/>
    </row>
    <row r="64" spans="1:19" s="99" customFormat="1" x14ac:dyDescent="0.25">
      <c r="A64" s="134" t="s">
        <v>439</v>
      </c>
      <c r="B64" s="190" t="s">
        <v>433</v>
      </c>
      <c r="C64" s="134" t="s">
        <v>218</v>
      </c>
      <c r="D64" s="134" t="s">
        <v>219</v>
      </c>
      <c r="E64" s="187">
        <v>1500000</v>
      </c>
      <c r="F64" s="187">
        <v>1960841.07</v>
      </c>
      <c r="G64" s="187">
        <v>1960841.07</v>
      </c>
      <c r="H64" s="187">
        <v>0</v>
      </c>
      <c r="I64" s="187">
        <v>0</v>
      </c>
      <c r="J64" s="187">
        <v>0</v>
      </c>
      <c r="K64" s="187">
        <v>1826933.43</v>
      </c>
      <c r="L64" s="187">
        <v>1826933.43</v>
      </c>
      <c r="M64" s="187">
        <v>133907.64000000001</v>
      </c>
      <c r="N64" s="187">
        <v>133907.64000000001</v>
      </c>
      <c r="O64" s="93">
        <f t="shared" si="0"/>
        <v>0.93170908032847344</v>
      </c>
      <c r="P64" s="94">
        <f t="shared" si="1"/>
        <v>1960841.07</v>
      </c>
      <c r="Q64" s="94">
        <f t="shared" si="4"/>
        <v>1826933.43</v>
      </c>
      <c r="R64" s="93">
        <f t="shared" si="3"/>
        <v>0.93170908032847344</v>
      </c>
    </row>
    <row r="65" spans="1:19" s="99" customFormat="1" x14ac:dyDescent="0.25">
      <c r="A65" s="134" t="s">
        <v>439</v>
      </c>
      <c r="B65" s="190" t="s">
        <v>433</v>
      </c>
      <c r="C65" s="134" t="s">
        <v>228</v>
      </c>
      <c r="D65" s="134" t="s">
        <v>229</v>
      </c>
      <c r="E65" s="187">
        <v>600000</v>
      </c>
      <c r="F65" s="187">
        <v>600000</v>
      </c>
      <c r="G65" s="187">
        <v>600000</v>
      </c>
      <c r="H65" s="187">
        <v>0</v>
      </c>
      <c r="I65" s="187">
        <v>93423.5</v>
      </c>
      <c r="J65" s="187">
        <v>0</v>
      </c>
      <c r="K65" s="187">
        <v>315576.5</v>
      </c>
      <c r="L65" s="187">
        <v>315576.5</v>
      </c>
      <c r="M65" s="187">
        <v>191000</v>
      </c>
      <c r="N65" s="187">
        <v>191000</v>
      </c>
      <c r="O65" s="93">
        <f t="shared" si="0"/>
        <v>0.52596083333333332</v>
      </c>
      <c r="P65" s="94">
        <f t="shared" si="1"/>
        <v>600000</v>
      </c>
      <c r="Q65" s="94">
        <f t="shared" si="4"/>
        <v>315576.5</v>
      </c>
      <c r="R65" s="93">
        <v>0</v>
      </c>
    </row>
    <row r="66" spans="1:19" s="99" customFormat="1" x14ac:dyDescent="0.25">
      <c r="A66" s="134" t="s">
        <v>439</v>
      </c>
      <c r="B66" s="190" t="s">
        <v>433</v>
      </c>
      <c r="C66" s="134" t="s">
        <v>230</v>
      </c>
      <c r="D66" s="134" t="s">
        <v>231</v>
      </c>
      <c r="E66" s="187">
        <v>300000</v>
      </c>
      <c r="F66" s="187">
        <v>300000</v>
      </c>
      <c r="G66" s="187">
        <v>300000</v>
      </c>
      <c r="H66" s="187">
        <v>0</v>
      </c>
      <c r="I66" s="187">
        <v>93423.5</v>
      </c>
      <c r="J66" s="187">
        <v>0</v>
      </c>
      <c r="K66" s="187">
        <v>16576.5</v>
      </c>
      <c r="L66" s="187">
        <v>16576.5</v>
      </c>
      <c r="M66" s="187">
        <v>190000</v>
      </c>
      <c r="N66" s="187">
        <v>190000</v>
      </c>
      <c r="O66" s="93">
        <f t="shared" si="0"/>
        <v>5.5254999999999999E-2</v>
      </c>
      <c r="P66" s="94">
        <f t="shared" si="1"/>
        <v>300000</v>
      </c>
      <c r="Q66" s="94">
        <f t="shared" si="4"/>
        <v>16576.5</v>
      </c>
      <c r="R66" s="93">
        <f t="shared" si="3"/>
        <v>5.5254999999999999E-2</v>
      </c>
    </row>
    <row r="67" spans="1:19" s="99" customFormat="1" ht="14.1" customHeight="1" x14ac:dyDescent="0.25">
      <c r="A67" s="134" t="s">
        <v>439</v>
      </c>
      <c r="B67" s="190" t="s">
        <v>433</v>
      </c>
      <c r="C67" s="134" t="s">
        <v>236</v>
      </c>
      <c r="D67" s="134" t="s">
        <v>237</v>
      </c>
      <c r="E67" s="187">
        <v>300000</v>
      </c>
      <c r="F67" s="187">
        <v>300000</v>
      </c>
      <c r="G67" s="187">
        <v>300000</v>
      </c>
      <c r="H67" s="187">
        <v>0</v>
      </c>
      <c r="I67" s="187">
        <v>0</v>
      </c>
      <c r="J67" s="187">
        <v>0</v>
      </c>
      <c r="K67" s="187">
        <v>299000</v>
      </c>
      <c r="L67" s="187">
        <v>299000</v>
      </c>
      <c r="M67" s="187">
        <v>1000</v>
      </c>
      <c r="N67" s="187">
        <v>1000</v>
      </c>
      <c r="O67" s="93">
        <f t="shared" si="0"/>
        <v>0.9966666666666667</v>
      </c>
      <c r="P67" s="94">
        <f t="shared" si="1"/>
        <v>300000</v>
      </c>
      <c r="Q67" s="94">
        <f t="shared" si="4"/>
        <v>299000</v>
      </c>
      <c r="R67" s="93">
        <f t="shared" si="3"/>
        <v>0.9966666666666667</v>
      </c>
    </row>
    <row r="68" spans="1:19" s="99" customFormat="1" x14ac:dyDescent="0.25">
      <c r="A68" s="134" t="s">
        <v>439</v>
      </c>
      <c r="B68" s="190" t="s">
        <v>433</v>
      </c>
      <c r="C68" s="134" t="s">
        <v>242</v>
      </c>
      <c r="D68" s="134" t="s">
        <v>243</v>
      </c>
      <c r="E68" s="187">
        <v>771429</v>
      </c>
      <c r="F68" s="187">
        <v>771429</v>
      </c>
      <c r="G68" s="187">
        <v>771429</v>
      </c>
      <c r="H68" s="187">
        <v>0</v>
      </c>
      <c r="I68" s="187">
        <v>88000</v>
      </c>
      <c r="J68" s="187">
        <v>0</v>
      </c>
      <c r="K68" s="187">
        <v>0</v>
      </c>
      <c r="L68" s="187">
        <v>0</v>
      </c>
      <c r="M68" s="187">
        <v>683429</v>
      </c>
      <c r="N68" s="187">
        <v>683429</v>
      </c>
      <c r="O68" s="93">
        <f t="shared" si="0"/>
        <v>0</v>
      </c>
      <c r="P68" s="94">
        <f t="shared" si="1"/>
        <v>771429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439</v>
      </c>
      <c r="B69" s="190" t="s">
        <v>433</v>
      </c>
      <c r="C69" s="134" t="s">
        <v>246</v>
      </c>
      <c r="D69" s="134" t="s">
        <v>247</v>
      </c>
      <c r="E69" s="187">
        <v>771429</v>
      </c>
      <c r="F69" s="187">
        <v>771429</v>
      </c>
      <c r="G69" s="187">
        <v>771429</v>
      </c>
      <c r="H69" s="187">
        <v>0</v>
      </c>
      <c r="I69" s="187">
        <v>88000</v>
      </c>
      <c r="J69" s="187">
        <v>0</v>
      </c>
      <c r="K69" s="187">
        <v>0</v>
      </c>
      <c r="L69" s="187">
        <v>0</v>
      </c>
      <c r="M69" s="187">
        <v>683429</v>
      </c>
      <c r="N69" s="187">
        <v>683429</v>
      </c>
      <c r="O69" s="93">
        <f t="shared" si="0"/>
        <v>0</v>
      </c>
      <c r="P69" s="94">
        <f t="shared" si="1"/>
        <v>771429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439</v>
      </c>
      <c r="B70" s="190" t="s">
        <v>433</v>
      </c>
      <c r="C70" s="134" t="s">
        <v>248</v>
      </c>
      <c r="D70" s="134" t="s">
        <v>413</v>
      </c>
      <c r="E70" s="187">
        <v>12000000</v>
      </c>
      <c r="F70" s="187">
        <v>7539158.9299999997</v>
      </c>
      <c r="G70" s="187">
        <v>7539158.1500000004</v>
      </c>
      <c r="H70" s="187">
        <v>0</v>
      </c>
      <c r="I70" s="187">
        <v>391636.87</v>
      </c>
      <c r="J70" s="187">
        <v>0</v>
      </c>
      <c r="K70" s="187">
        <v>2966369.8</v>
      </c>
      <c r="L70" s="187">
        <v>2650476.14</v>
      </c>
      <c r="M70" s="187">
        <v>4181152.26</v>
      </c>
      <c r="N70" s="187">
        <v>4181151.48</v>
      </c>
      <c r="O70" s="93">
        <f t="shared" si="0"/>
        <v>0.39346163511637233</v>
      </c>
      <c r="P70" s="94">
        <f t="shared" si="1"/>
        <v>7539158.9299999997</v>
      </c>
      <c r="Q70" s="94">
        <f t="shared" si="4"/>
        <v>2966369.8</v>
      </c>
      <c r="R70" s="93">
        <f t="shared" si="3"/>
        <v>0.39346163511637233</v>
      </c>
    </row>
    <row r="71" spans="1:19" s="99" customFormat="1" x14ac:dyDescent="0.25">
      <c r="A71" s="134" t="s">
        <v>439</v>
      </c>
      <c r="B71" s="190" t="s">
        <v>433</v>
      </c>
      <c r="C71" s="134" t="s">
        <v>249</v>
      </c>
      <c r="D71" s="134" t="s">
        <v>250</v>
      </c>
      <c r="E71" s="187">
        <v>5000000</v>
      </c>
      <c r="F71" s="187">
        <v>2539158.9300000002</v>
      </c>
      <c r="G71" s="187">
        <v>2539158.15</v>
      </c>
      <c r="H71" s="187">
        <v>0</v>
      </c>
      <c r="I71" s="187">
        <v>331744.34999999998</v>
      </c>
      <c r="J71" s="187">
        <v>0</v>
      </c>
      <c r="K71" s="187">
        <v>1433794.4</v>
      </c>
      <c r="L71" s="187">
        <v>1433794.4</v>
      </c>
      <c r="M71" s="187">
        <v>773620.18</v>
      </c>
      <c r="N71" s="187">
        <v>773619.4</v>
      </c>
      <c r="O71" s="93">
        <f t="shared" si="0"/>
        <v>0.56467296436619652</v>
      </c>
      <c r="P71" s="94">
        <f>+F71</f>
        <v>2539158.9300000002</v>
      </c>
      <c r="Q71" s="94">
        <f t="shared" si="4"/>
        <v>1433794.4</v>
      </c>
      <c r="R71" s="93">
        <f t="shared" si="3"/>
        <v>0.56467296436619652</v>
      </c>
    </row>
    <row r="72" spans="1:19" s="98" customFormat="1" x14ac:dyDescent="0.25">
      <c r="A72" s="134" t="s">
        <v>439</v>
      </c>
      <c r="B72" s="190" t="s">
        <v>433</v>
      </c>
      <c r="C72" s="134" t="s">
        <v>253</v>
      </c>
      <c r="D72" s="134" t="s">
        <v>254</v>
      </c>
      <c r="E72" s="187">
        <v>6000000</v>
      </c>
      <c r="F72" s="187">
        <v>4000000</v>
      </c>
      <c r="G72" s="187">
        <v>4000000</v>
      </c>
      <c r="H72" s="187">
        <v>0</v>
      </c>
      <c r="I72" s="187">
        <v>10114.799999999999</v>
      </c>
      <c r="J72" s="187">
        <v>0</v>
      </c>
      <c r="K72" s="187">
        <v>1216681.74</v>
      </c>
      <c r="L72" s="187">
        <v>1216681.74</v>
      </c>
      <c r="M72" s="187">
        <v>2773203.46</v>
      </c>
      <c r="N72" s="187">
        <v>2773203.46</v>
      </c>
      <c r="O72" s="93">
        <f t="shared" ref="O72:O91" si="5">+K72/F72</f>
        <v>0.30417043500000002</v>
      </c>
      <c r="P72" s="94">
        <f t="shared" ref="P72:P80" si="6">+F72</f>
        <v>4000000</v>
      </c>
      <c r="Q72" s="94">
        <f t="shared" ref="Q72:Q80" si="7">+K72</f>
        <v>1216681.74</v>
      </c>
      <c r="R72" s="93">
        <f t="shared" ref="R72:R81" si="8">+Q72/P72</f>
        <v>0.30417043500000002</v>
      </c>
    </row>
    <row r="73" spans="1:19" s="99" customFormat="1" x14ac:dyDescent="0.25">
      <c r="A73" s="134" t="s">
        <v>439</v>
      </c>
      <c r="B73" s="190" t="s">
        <v>433</v>
      </c>
      <c r="C73" s="134" t="s">
        <v>257</v>
      </c>
      <c r="D73" s="134" t="s">
        <v>258</v>
      </c>
      <c r="E73" s="187">
        <v>500000</v>
      </c>
      <c r="F73" s="187">
        <v>500000</v>
      </c>
      <c r="G73" s="187">
        <v>500000</v>
      </c>
      <c r="H73" s="187">
        <v>0</v>
      </c>
      <c r="I73" s="187">
        <v>49777.72</v>
      </c>
      <c r="J73" s="187">
        <v>0</v>
      </c>
      <c r="K73" s="187">
        <v>315893.65999999997</v>
      </c>
      <c r="L73" s="187">
        <v>0</v>
      </c>
      <c r="M73" s="187">
        <v>134328.62</v>
      </c>
      <c r="N73" s="187">
        <v>134328.62</v>
      </c>
      <c r="O73" s="93">
        <f t="shared" si="5"/>
        <v>0.63178731999999993</v>
      </c>
      <c r="P73" s="94">
        <f t="shared" si="6"/>
        <v>500000</v>
      </c>
      <c r="Q73" s="94">
        <f t="shared" si="7"/>
        <v>315893.65999999997</v>
      </c>
      <c r="R73" s="93">
        <f t="shared" si="8"/>
        <v>0.63178731999999993</v>
      </c>
      <c r="S73" s="93"/>
    </row>
    <row r="74" spans="1:19" s="99" customFormat="1" x14ac:dyDescent="0.25">
      <c r="A74" s="134" t="s">
        <v>439</v>
      </c>
      <c r="B74" s="190" t="s">
        <v>433</v>
      </c>
      <c r="C74" s="134" t="s">
        <v>261</v>
      </c>
      <c r="D74" s="134" t="s">
        <v>262</v>
      </c>
      <c r="E74" s="187">
        <v>500000</v>
      </c>
      <c r="F74" s="187">
        <v>500000</v>
      </c>
      <c r="G74" s="187">
        <v>500000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500000</v>
      </c>
      <c r="N74" s="187">
        <v>500000</v>
      </c>
      <c r="O74" s="93">
        <f t="shared" si="5"/>
        <v>0</v>
      </c>
      <c r="P74" s="94">
        <f t="shared" si="6"/>
        <v>500000</v>
      </c>
      <c r="Q74" s="94">
        <f t="shared" si="7"/>
        <v>0</v>
      </c>
      <c r="R74" s="93">
        <f t="shared" si="8"/>
        <v>0</v>
      </c>
      <c r="S74" s="93"/>
    </row>
    <row r="75" spans="1:19" s="98" customFormat="1" x14ac:dyDescent="0.25">
      <c r="A75" s="133" t="s">
        <v>439</v>
      </c>
      <c r="B75" s="189" t="s">
        <v>434</v>
      </c>
      <c r="C75" s="133" t="s">
        <v>265</v>
      </c>
      <c r="D75" s="133" t="s">
        <v>266</v>
      </c>
      <c r="E75" s="186">
        <v>18000000</v>
      </c>
      <c r="F75" s="186">
        <v>18000000</v>
      </c>
      <c r="G75" s="186">
        <v>18000000</v>
      </c>
      <c r="H75" s="186">
        <v>1158400</v>
      </c>
      <c r="I75" s="186">
        <v>3067573.01</v>
      </c>
      <c r="J75" s="186">
        <v>0</v>
      </c>
      <c r="K75" s="186">
        <v>0</v>
      </c>
      <c r="L75" s="186">
        <v>0</v>
      </c>
      <c r="M75" s="186">
        <v>13774026.99</v>
      </c>
      <c r="N75" s="186">
        <v>13774026.99</v>
      </c>
      <c r="O75" s="93">
        <f t="shared" si="5"/>
        <v>0</v>
      </c>
      <c r="P75" s="28">
        <f t="shared" si="6"/>
        <v>18000000</v>
      </c>
      <c r="Q75" s="28">
        <f t="shared" si="7"/>
        <v>0</v>
      </c>
      <c r="R75" s="97">
        <f t="shared" si="8"/>
        <v>0</v>
      </c>
      <c r="S75" s="97"/>
    </row>
    <row r="76" spans="1:19" s="99" customFormat="1" x14ac:dyDescent="0.25">
      <c r="A76" s="134" t="s">
        <v>439</v>
      </c>
      <c r="B76" s="190" t="s">
        <v>434</v>
      </c>
      <c r="C76" s="134" t="s">
        <v>267</v>
      </c>
      <c r="D76" s="134" t="s">
        <v>268</v>
      </c>
      <c r="E76" s="187">
        <v>18000000</v>
      </c>
      <c r="F76" s="187">
        <v>18000000</v>
      </c>
      <c r="G76" s="187">
        <v>18000000</v>
      </c>
      <c r="H76" s="187">
        <v>1158400</v>
      </c>
      <c r="I76" s="187">
        <v>3067573.01</v>
      </c>
      <c r="J76" s="187">
        <v>0</v>
      </c>
      <c r="K76" s="187">
        <v>0</v>
      </c>
      <c r="L76" s="187">
        <v>0</v>
      </c>
      <c r="M76" s="187">
        <v>13774026.99</v>
      </c>
      <c r="N76" s="187">
        <v>13774026.99</v>
      </c>
      <c r="O76" s="93">
        <f t="shared" si="5"/>
        <v>0</v>
      </c>
      <c r="P76" s="94">
        <f t="shared" si="6"/>
        <v>18000000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439</v>
      </c>
      <c r="B77" s="190" t="s">
        <v>434</v>
      </c>
      <c r="C77" s="134" t="s">
        <v>271</v>
      </c>
      <c r="D77" s="134" t="s">
        <v>272</v>
      </c>
      <c r="E77" s="187">
        <v>1500000</v>
      </c>
      <c r="F77" s="187">
        <v>1500000</v>
      </c>
      <c r="G77" s="187">
        <v>1500000</v>
      </c>
      <c r="H77" s="187">
        <v>1158400</v>
      </c>
      <c r="I77" s="187">
        <v>0</v>
      </c>
      <c r="J77" s="187">
        <v>0</v>
      </c>
      <c r="K77" s="187">
        <v>0</v>
      </c>
      <c r="L77" s="187">
        <v>0</v>
      </c>
      <c r="M77" s="187">
        <v>341600</v>
      </c>
      <c r="N77" s="187">
        <v>341600</v>
      </c>
      <c r="O77" s="93">
        <f t="shared" si="5"/>
        <v>0</v>
      </c>
      <c r="P77" s="94">
        <f t="shared" si="6"/>
        <v>1500000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439</v>
      </c>
      <c r="B78" s="190" t="s">
        <v>434</v>
      </c>
      <c r="C78" s="134" t="s">
        <v>273</v>
      </c>
      <c r="D78" s="134" t="s">
        <v>274</v>
      </c>
      <c r="E78" s="187">
        <v>2000000</v>
      </c>
      <c r="F78" s="187">
        <v>2000000</v>
      </c>
      <c r="G78" s="187">
        <v>2000000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2000000</v>
      </c>
      <c r="O78" s="93">
        <f t="shared" si="5"/>
        <v>0</v>
      </c>
      <c r="P78" s="94">
        <f t="shared" si="6"/>
        <v>2000000</v>
      </c>
      <c r="Q78" s="94">
        <f t="shared" si="7"/>
        <v>0</v>
      </c>
      <c r="R78" s="93">
        <f t="shared" si="8"/>
        <v>0</v>
      </c>
      <c r="S78" s="93"/>
    </row>
    <row r="79" spans="1:19" s="99" customFormat="1" x14ac:dyDescent="0.25">
      <c r="A79" s="134" t="s">
        <v>439</v>
      </c>
      <c r="B79" s="190" t="s">
        <v>434</v>
      </c>
      <c r="C79" s="134" t="s">
        <v>275</v>
      </c>
      <c r="D79" s="134" t="s">
        <v>276</v>
      </c>
      <c r="E79" s="187">
        <v>13000000</v>
      </c>
      <c r="F79" s="187">
        <v>13000000</v>
      </c>
      <c r="G79" s="187">
        <v>13000000</v>
      </c>
      <c r="H79" s="187">
        <v>0</v>
      </c>
      <c r="I79" s="187">
        <v>3067573.01</v>
      </c>
      <c r="J79" s="187">
        <v>0</v>
      </c>
      <c r="K79" s="187">
        <v>0</v>
      </c>
      <c r="L79" s="187">
        <v>0</v>
      </c>
      <c r="M79" s="187">
        <v>9932426.9900000002</v>
      </c>
      <c r="N79" s="187">
        <v>9932426.9900000002</v>
      </c>
      <c r="O79" s="93">
        <f t="shared" si="5"/>
        <v>0</v>
      </c>
      <c r="P79" s="94">
        <f t="shared" si="6"/>
        <v>13000000</v>
      </c>
      <c r="Q79" s="94">
        <f t="shared" si="7"/>
        <v>0</v>
      </c>
      <c r="R79" s="93">
        <f t="shared" si="8"/>
        <v>0</v>
      </c>
      <c r="S79" s="93"/>
    </row>
    <row r="80" spans="1:19" s="98" customFormat="1" x14ac:dyDescent="0.25">
      <c r="A80" s="134" t="s">
        <v>439</v>
      </c>
      <c r="B80" s="190" t="s">
        <v>434</v>
      </c>
      <c r="C80" s="134" t="s">
        <v>277</v>
      </c>
      <c r="D80" s="134" t="s">
        <v>278</v>
      </c>
      <c r="E80" s="187">
        <v>1500000</v>
      </c>
      <c r="F80" s="187">
        <v>1500000</v>
      </c>
      <c r="G80" s="187">
        <v>1500000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1500000</v>
      </c>
      <c r="N80" s="187">
        <v>1500000</v>
      </c>
      <c r="O80" s="93">
        <f t="shared" si="5"/>
        <v>0</v>
      </c>
      <c r="P80" s="94">
        <f t="shared" si="6"/>
        <v>1500000</v>
      </c>
      <c r="Q80" s="94">
        <f t="shared" si="7"/>
        <v>0</v>
      </c>
      <c r="R80" s="93">
        <f t="shared" si="8"/>
        <v>0</v>
      </c>
      <c r="S80" s="97"/>
    </row>
    <row r="81" spans="1:19" s="98" customFormat="1" x14ac:dyDescent="0.25">
      <c r="A81" s="133" t="s">
        <v>439</v>
      </c>
      <c r="B81" s="189" t="s">
        <v>433</v>
      </c>
      <c r="C81" s="133" t="s">
        <v>289</v>
      </c>
      <c r="D81" s="133" t="s">
        <v>290</v>
      </c>
      <c r="E81" s="186">
        <v>534116178</v>
      </c>
      <c r="F81" s="186">
        <v>432817653</v>
      </c>
      <c r="G81" s="186">
        <v>391106864.75</v>
      </c>
      <c r="H81" s="186">
        <v>0</v>
      </c>
      <c r="I81" s="186">
        <v>37574827.030000001</v>
      </c>
      <c r="J81" s="186">
        <v>0</v>
      </c>
      <c r="K81" s="186">
        <v>341396709.06999999</v>
      </c>
      <c r="L81" s="186">
        <v>308054844.06999999</v>
      </c>
      <c r="M81" s="186">
        <v>53846116.899999999</v>
      </c>
      <c r="N81" s="186">
        <v>12135328.65</v>
      </c>
      <c r="O81" s="93">
        <f t="shared" si="5"/>
        <v>0.78877722917184245</v>
      </c>
      <c r="P81" s="28">
        <f>+P86+P88</f>
        <v>310640000</v>
      </c>
      <c r="Q81" s="28">
        <f>+Q86+Q88</f>
        <v>231015603.34999999</v>
      </c>
      <c r="R81" s="97">
        <f t="shared" si="8"/>
        <v>0.74367629201004382</v>
      </c>
      <c r="S81" s="97"/>
    </row>
    <row r="82" spans="1:19" s="99" customFormat="1" x14ac:dyDescent="0.25">
      <c r="A82" s="134" t="s">
        <v>439</v>
      </c>
      <c r="B82" s="190" t="s">
        <v>433</v>
      </c>
      <c r="C82" s="134" t="s">
        <v>291</v>
      </c>
      <c r="D82" s="134" t="s">
        <v>292</v>
      </c>
      <c r="E82" s="187">
        <v>101631178</v>
      </c>
      <c r="F82" s="187">
        <v>101492653</v>
      </c>
      <c r="G82" s="187">
        <v>101492652.75</v>
      </c>
      <c r="H82" s="187">
        <v>0</v>
      </c>
      <c r="I82" s="187">
        <v>11184827.029999999</v>
      </c>
      <c r="J82" s="187">
        <v>0</v>
      </c>
      <c r="K82" s="187">
        <v>90307825.719999999</v>
      </c>
      <c r="L82" s="187">
        <v>85945960.719999999</v>
      </c>
      <c r="M82" s="187">
        <v>0.25</v>
      </c>
      <c r="N82" s="187">
        <v>0</v>
      </c>
      <c r="O82" s="93">
        <f t="shared" si="5"/>
        <v>0.88979668035675452</v>
      </c>
      <c r="P82" s="94"/>
      <c r="Q82" s="94"/>
      <c r="R82" s="93"/>
      <c r="S82" s="93"/>
    </row>
    <row r="83" spans="1:19" s="99" customFormat="1" x14ac:dyDescent="0.25">
      <c r="A83" s="134" t="s">
        <v>439</v>
      </c>
      <c r="B83" s="190" t="s">
        <v>433</v>
      </c>
      <c r="C83" s="134" t="s">
        <v>317</v>
      </c>
      <c r="D83" s="134" t="s">
        <v>318</v>
      </c>
      <c r="E83" s="187">
        <v>90656137</v>
      </c>
      <c r="F83" s="187">
        <v>90517612</v>
      </c>
      <c r="G83" s="187">
        <v>90517611.75</v>
      </c>
      <c r="H83" s="187">
        <v>0</v>
      </c>
      <c r="I83" s="187">
        <v>4494548.75</v>
      </c>
      <c r="J83" s="187">
        <v>0</v>
      </c>
      <c r="K83" s="187">
        <v>86023063</v>
      </c>
      <c r="L83" s="187">
        <v>81661198</v>
      </c>
      <c r="M83" s="187">
        <v>0.25</v>
      </c>
      <c r="N83" s="187">
        <v>0</v>
      </c>
      <c r="O83" s="93">
        <f t="shared" si="5"/>
        <v>0.95034613816369795</v>
      </c>
      <c r="P83" s="94"/>
      <c r="Q83" s="94"/>
      <c r="R83" s="93"/>
      <c r="S83" s="93"/>
    </row>
    <row r="84" spans="1:19" s="99" customFormat="1" x14ac:dyDescent="0.25">
      <c r="A84" s="134" t="s">
        <v>439</v>
      </c>
      <c r="B84" s="190" t="s">
        <v>433</v>
      </c>
      <c r="C84" s="134" t="s">
        <v>321</v>
      </c>
      <c r="D84" s="134" t="s">
        <v>421</v>
      </c>
      <c r="E84" s="187">
        <v>9133591</v>
      </c>
      <c r="F84" s="187">
        <v>9133591</v>
      </c>
      <c r="G84" s="187">
        <v>9133591</v>
      </c>
      <c r="H84" s="187">
        <v>0</v>
      </c>
      <c r="I84" s="187">
        <v>6139419.4699999997</v>
      </c>
      <c r="J84" s="187">
        <v>0</v>
      </c>
      <c r="K84" s="187">
        <v>2994171.53</v>
      </c>
      <c r="L84" s="187">
        <v>2994171.53</v>
      </c>
      <c r="M84" s="187">
        <v>0</v>
      </c>
      <c r="N84" s="187">
        <v>0</v>
      </c>
      <c r="O84" s="93">
        <f t="shared" si="5"/>
        <v>0.32781975128949825</v>
      </c>
      <c r="P84" s="94"/>
      <c r="Q84" s="94"/>
      <c r="R84" s="93"/>
      <c r="S84" s="93"/>
    </row>
    <row r="85" spans="1:19" s="99" customFormat="1" x14ac:dyDescent="0.25">
      <c r="A85" s="134" t="s">
        <v>439</v>
      </c>
      <c r="B85" s="190" t="s">
        <v>433</v>
      </c>
      <c r="C85" s="134" t="s">
        <v>326</v>
      </c>
      <c r="D85" s="134" t="s">
        <v>422</v>
      </c>
      <c r="E85" s="187">
        <v>1841450</v>
      </c>
      <c r="F85" s="187">
        <v>1841450</v>
      </c>
      <c r="G85" s="187">
        <v>1841450</v>
      </c>
      <c r="H85" s="187">
        <v>0</v>
      </c>
      <c r="I85" s="187">
        <v>550858.81000000006</v>
      </c>
      <c r="J85" s="187">
        <v>0</v>
      </c>
      <c r="K85" s="187">
        <v>1290591.19</v>
      </c>
      <c r="L85" s="187">
        <v>1290591.19</v>
      </c>
      <c r="M85" s="187">
        <v>0</v>
      </c>
      <c r="N85" s="187">
        <v>0</v>
      </c>
      <c r="O85" s="93">
        <f t="shared" si="5"/>
        <v>0.70085595047381133</v>
      </c>
      <c r="P85" s="94"/>
      <c r="Q85" s="94"/>
      <c r="R85" s="93"/>
      <c r="S85" s="93"/>
    </row>
    <row r="86" spans="1:19" s="99" customFormat="1" x14ac:dyDescent="0.25">
      <c r="A86" s="134" t="s">
        <v>439</v>
      </c>
      <c r="B86" s="190" t="s">
        <v>433</v>
      </c>
      <c r="C86" s="134" t="s">
        <v>331</v>
      </c>
      <c r="D86" s="134" t="s">
        <v>332</v>
      </c>
      <c r="E86" s="187">
        <v>375000000</v>
      </c>
      <c r="F86" s="187">
        <v>273240000</v>
      </c>
      <c r="G86" s="187">
        <v>232129212</v>
      </c>
      <c r="H86" s="187">
        <v>0</v>
      </c>
      <c r="I86" s="187">
        <v>26390000</v>
      </c>
      <c r="J86" s="187">
        <v>0</v>
      </c>
      <c r="K86" s="187">
        <v>204642310</v>
      </c>
      <c r="L86" s="187">
        <v>175662310</v>
      </c>
      <c r="M86" s="187">
        <v>42207690</v>
      </c>
      <c r="N86" s="187">
        <v>1096902</v>
      </c>
      <c r="O86" s="93">
        <f t="shared" si="5"/>
        <v>0.74894711608842046</v>
      </c>
      <c r="P86" s="94">
        <f>+F86</f>
        <v>273240000</v>
      </c>
      <c r="Q86" s="94">
        <f>+K86</f>
        <v>204642310</v>
      </c>
      <c r="R86" s="93">
        <f>+Q86/P86</f>
        <v>0.74894711608842046</v>
      </c>
      <c r="S86" s="93"/>
    </row>
    <row r="87" spans="1:19" s="99" customFormat="1" x14ac:dyDescent="0.25">
      <c r="A87" s="134" t="s">
        <v>439</v>
      </c>
      <c r="B87" s="190" t="s">
        <v>433</v>
      </c>
      <c r="C87" s="134" t="s">
        <v>335</v>
      </c>
      <c r="D87" s="134" t="s">
        <v>336</v>
      </c>
      <c r="E87" s="187">
        <v>375000000</v>
      </c>
      <c r="F87" s="187">
        <v>273240000</v>
      </c>
      <c r="G87" s="187">
        <v>232129212</v>
      </c>
      <c r="H87" s="187">
        <v>0</v>
      </c>
      <c r="I87" s="187">
        <v>26390000</v>
      </c>
      <c r="J87" s="187">
        <v>0</v>
      </c>
      <c r="K87" s="187">
        <v>204642310</v>
      </c>
      <c r="L87" s="187">
        <v>175662310</v>
      </c>
      <c r="M87" s="187">
        <v>42207690</v>
      </c>
      <c r="N87" s="187">
        <v>1096902</v>
      </c>
      <c r="O87" s="93">
        <f t="shared" si="5"/>
        <v>0.74894711608842046</v>
      </c>
      <c r="P87" s="94">
        <f>+F87</f>
        <v>273240000</v>
      </c>
      <c r="Q87" s="94">
        <f>+K87</f>
        <v>204642310</v>
      </c>
      <c r="R87" s="93">
        <f>+Q87/P87</f>
        <v>0.74894711608842046</v>
      </c>
      <c r="S87" s="93"/>
    </row>
    <row r="88" spans="1:19" s="99" customFormat="1" x14ac:dyDescent="0.25">
      <c r="A88" s="134" t="s">
        <v>439</v>
      </c>
      <c r="B88" s="190" t="s">
        <v>433</v>
      </c>
      <c r="C88" s="134" t="s">
        <v>337</v>
      </c>
      <c r="D88" s="134" t="s">
        <v>338</v>
      </c>
      <c r="E88" s="187">
        <v>37400000</v>
      </c>
      <c r="F88" s="187">
        <v>37400000</v>
      </c>
      <c r="G88" s="187">
        <v>37400000</v>
      </c>
      <c r="H88" s="187">
        <v>0</v>
      </c>
      <c r="I88" s="187">
        <v>0</v>
      </c>
      <c r="J88" s="187">
        <v>0</v>
      </c>
      <c r="K88" s="187">
        <v>26373293.350000001</v>
      </c>
      <c r="L88" s="187">
        <v>26373293.350000001</v>
      </c>
      <c r="M88" s="187">
        <v>11026706.65</v>
      </c>
      <c r="N88" s="187">
        <v>11026706.65</v>
      </c>
      <c r="O88" s="93">
        <f t="shared" si="5"/>
        <v>0.70516827139037441</v>
      </c>
      <c r="P88" s="94">
        <f>+F88</f>
        <v>37400000</v>
      </c>
      <c r="Q88" s="94">
        <f>+K88</f>
        <v>26373293.350000001</v>
      </c>
      <c r="R88" s="93">
        <f>+Q88/P88</f>
        <v>0.70516827139037441</v>
      </c>
      <c r="S88" s="93"/>
    </row>
    <row r="89" spans="1:19" s="99" customFormat="1" x14ac:dyDescent="0.25">
      <c r="A89" s="134" t="s">
        <v>439</v>
      </c>
      <c r="B89" s="190" t="s">
        <v>433</v>
      </c>
      <c r="C89" s="134" t="s">
        <v>339</v>
      </c>
      <c r="D89" s="134" t="s">
        <v>340</v>
      </c>
      <c r="E89" s="187">
        <v>27000000</v>
      </c>
      <c r="F89" s="187">
        <v>27000000</v>
      </c>
      <c r="G89" s="187">
        <v>27000000</v>
      </c>
      <c r="H89" s="187">
        <v>0</v>
      </c>
      <c r="I89" s="187">
        <v>0</v>
      </c>
      <c r="J89" s="187">
        <v>0</v>
      </c>
      <c r="K89" s="187">
        <v>22819958.350000001</v>
      </c>
      <c r="L89" s="187">
        <v>22819958.350000001</v>
      </c>
      <c r="M89" s="187">
        <v>4180041.65</v>
      </c>
      <c r="N89" s="187">
        <v>4180041.65</v>
      </c>
      <c r="O89" s="93">
        <f t="shared" si="5"/>
        <v>0.8451836425925926</v>
      </c>
      <c r="P89" s="94">
        <f>+F89</f>
        <v>27000000</v>
      </c>
      <c r="Q89" s="94">
        <f>+K89</f>
        <v>22819958.350000001</v>
      </c>
      <c r="R89" s="93">
        <f>+Q89/P89</f>
        <v>0.8451836425925926</v>
      </c>
      <c r="S89" s="93"/>
    </row>
    <row r="90" spans="1:19" s="99" customFormat="1" x14ac:dyDescent="0.25">
      <c r="A90" s="134" t="s">
        <v>439</v>
      </c>
      <c r="B90" s="190" t="s">
        <v>433</v>
      </c>
      <c r="C90" s="134" t="s">
        <v>341</v>
      </c>
      <c r="D90" s="134" t="s">
        <v>342</v>
      </c>
      <c r="E90" s="187">
        <v>10400000</v>
      </c>
      <c r="F90" s="187">
        <v>10400000</v>
      </c>
      <c r="G90" s="187">
        <v>10400000</v>
      </c>
      <c r="H90" s="187">
        <v>0</v>
      </c>
      <c r="I90" s="187">
        <v>0</v>
      </c>
      <c r="J90" s="187">
        <v>0</v>
      </c>
      <c r="K90" s="187">
        <v>3553335</v>
      </c>
      <c r="L90" s="187">
        <v>3553335</v>
      </c>
      <c r="M90" s="187">
        <v>6846665</v>
      </c>
      <c r="N90" s="187">
        <v>6846665</v>
      </c>
      <c r="O90" s="93">
        <f t="shared" si="5"/>
        <v>0.34166682692307693</v>
      </c>
      <c r="P90" s="94">
        <f>+F90</f>
        <v>10400000</v>
      </c>
      <c r="Q90" s="94">
        <f>+K90</f>
        <v>3553335</v>
      </c>
      <c r="R90" s="93">
        <f>+Q90/P90</f>
        <v>0.34166682692307693</v>
      </c>
      <c r="S90" s="93"/>
    </row>
    <row r="91" spans="1:19" s="99" customFormat="1" x14ac:dyDescent="0.25">
      <c r="A91" s="134" t="s">
        <v>439</v>
      </c>
      <c r="B91" s="190" t="s">
        <v>433</v>
      </c>
      <c r="C91" s="134" t="s">
        <v>343</v>
      </c>
      <c r="D91" s="134" t="s">
        <v>344</v>
      </c>
      <c r="E91" s="187">
        <v>5160000</v>
      </c>
      <c r="F91" s="187">
        <v>5160000</v>
      </c>
      <c r="G91" s="187">
        <v>5160000</v>
      </c>
      <c r="H91" s="187">
        <v>0</v>
      </c>
      <c r="I91" s="187">
        <v>0</v>
      </c>
      <c r="J91" s="187">
        <v>0</v>
      </c>
      <c r="K91" s="187">
        <v>5160000</v>
      </c>
      <c r="L91" s="187">
        <v>5160000</v>
      </c>
      <c r="M91" s="187">
        <v>0</v>
      </c>
      <c r="N91" s="187">
        <v>0</v>
      </c>
      <c r="O91" s="93">
        <f t="shared" si="5"/>
        <v>1</v>
      </c>
      <c r="P91" s="94"/>
      <c r="Q91" s="94"/>
      <c r="R91" s="93"/>
    </row>
    <row r="92" spans="1:19" s="99" customFormat="1" x14ac:dyDescent="0.25">
      <c r="A92" s="134" t="s">
        <v>439</v>
      </c>
      <c r="B92" s="190" t="s">
        <v>433</v>
      </c>
      <c r="C92" s="134" t="s">
        <v>347</v>
      </c>
      <c r="D92" s="134" t="s">
        <v>394</v>
      </c>
      <c r="E92" s="187">
        <v>5160000</v>
      </c>
      <c r="F92" s="187">
        <v>5160000</v>
      </c>
      <c r="G92" s="187">
        <v>5160000</v>
      </c>
      <c r="H92" s="187">
        <v>0</v>
      </c>
      <c r="I92" s="187">
        <v>0</v>
      </c>
      <c r="J92" s="187">
        <v>0</v>
      </c>
      <c r="K92" s="187">
        <v>5160000</v>
      </c>
      <c r="L92" s="187">
        <v>5160000</v>
      </c>
      <c r="M92" s="187">
        <v>0</v>
      </c>
      <c r="N92" s="187">
        <v>0</v>
      </c>
      <c r="O92" s="93">
        <f>+K92/F92</f>
        <v>1</v>
      </c>
      <c r="P92" s="94"/>
      <c r="Q92" s="94"/>
      <c r="R92" s="93"/>
    </row>
    <row r="93" spans="1:19" x14ac:dyDescent="0.25">
      <c r="A93" s="49" t="s">
        <v>439</v>
      </c>
      <c r="B93" s="191" t="s">
        <v>433</v>
      </c>
      <c r="C93" s="49" t="s">
        <v>384</v>
      </c>
      <c r="D93" s="49" t="s">
        <v>385</v>
      </c>
      <c r="E93" s="188">
        <v>0</v>
      </c>
      <c r="F93" s="188">
        <v>600000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600000</v>
      </c>
      <c r="N93" s="188">
        <v>0</v>
      </c>
      <c r="O93" s="93">
        <v>0</v>
      </c>
      <c r="P93" s="94"/>
      <c r="Q93" s="94"/>
      <c r="R93" s="93"/>
    </row>
    <row r="94" spans="1:19" x14ac:dyDescent="0.25">
      <c r="A94" s="49" t="s">
        <v>439</v>
      </c>
      <c r="B94" s="191" t="s">
        <v>433</v>
      </c>
      <c r="C94" s="49" t="s">
        <v>386</v>
      </c>
      <c r="D94" s="49" t="s">
        <v>387</v>
      </c>
      <c r="E94" s="188">
        <v>0</v>
      </c>
      <c r="F94" s="188">
        <v>600000</v>
      </c>
      <c r="G94" s="188">
        <v>0</v>
      </c>
      <c r="H94" s="188">
        <v>0</v>
      </c>
      <c r="I94" s="188">
        <v>0</v>
      </c>
      <c r="J94" s="188">
        <v>0</v>
      </c>
      <c r="K94" s="188">
        <v>0</v>
      </c>
      <c r="L94" s="188">
        <v>0</v>
      </c>
      <c r="M94" s="188">
        <v>600000</v>
      </c>
      <c r="N94" s="188">
        <v>0</v>
      </c>
      <c r="O94" s="93">
        <v>0</v>
      </c>
      <c r="P94" s="94"/>
      <c r="Q94" s="94"/>
      <c r="R94" s="93"/>
    </row>
    <row r="95" spans="1:19" x14ac:dyDescent="0.25">
      <c r="A95" s="19" t="s">
        <v>439</v>
      </c>
      <c r="B95" s="108" t="s">
        <v>433</v>
      </c>
      <c r="C95" s="19" t="s">
        <v>358</v>
      </c>
      <c r="D95" s="19" t="s">
        <v>359</v>
      </c>
      <c r="E95" s="100">
        <v>14925000</v>
      </c>
      <c r="F95" s="100">
        <v>14925000</v>
      </c>
      <c r="G95" s="100">
        <v>14925000</v>
      </c>
      <c r="H95" s="100">
        <v>0</v>
      </c>
      <c r="I95" s="100">
        <v>0</v>
      </c>
      <c r="J95" s="100">
        <v>0</v>
      </c>
      <c r="K95" s="100">
        <v>14913280</v>
      </c>
      <c r="L95" s="100">
        <v>14913280</v>
      </c>
      <c r="M95" s="100">
        <v>11720</v>
      </c>
      <c r="N95" s="100">
        <v>11720</v>
      </c>
      <c r="O95" s="22"/>
      <c r="P95" s="94"/>
      <c r="Q95" s="94"/>
      <c r="R95" s="93"/>
    </row>
    <row r="96" spans="1:19" x14ac:dyDescent="0.25">
      <c r="A96" s="19" t="s">
        <v>439</v>
      </c>
      <c r="B96" s="108" t="s">
        <v>433</v>
      </c>
      <c r="C96" s="19" t="s">
        <v>361</v>
      </c>
      <c r="D96" s="19" t="s">
        <v>362</v>
      </c>
      <c r="E96" s="100">
        <v>14925000</v>
      </c>
      <c r="F96" s="100">
        <v>14925000</v>
      </c>
      <c r="G96" s="100">
        <v>14925000</v>
      </c>
      <c r="H96" s="100">
        <v>0</v>
      </c>
      <c r="I96" s="100">
        <v>0</v>
      </c>
      <c r="J96" s="100">
        <v>0</v>
      </c>
      <c r="K96" s="100">
        <v>14913280</v>
      </c>
      <c r="L96" s="100">
        <v>14913280</v>
      </c>
      <c r="M96" s="100">
        <v>11720</v>
      </c>
      <c r="N96" s="100">
        <v>11720</v>
      </c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17" t="s">
        <v>26</v>
      </c>
      <c r="D101" s="217"/>
      <c r="E101" s="217"/>
      <c r="F101" s="217"/>
      <c r="G101" s="217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835004596</v>
      </c>
      <c r="E103" s="30">
        <f>+K8</f>
        <v>620978424.23000002</v>
      </c>
      <c r="F103" s="8">
        <f>+D103-E103</f>
        <v>214026171.76999998</v>
      </c>
      <c r="G103" s="54">
        <f t="shared" ref="G103:G108" si="9">+E103/D103</f>
        <v>0.74368264223302549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569784962</v>
      </c>
      <c r="E104" s="26">
        <f>+K27</f>
        <v>379381688.29000002</v>
      </c>
      <c r="F104" s="8">
        <f>+D104-E104</f>
        <v>190403273.70999998</v>
      </c>
      <c r="G104" s="54">
        <f t="shared" si="9"/>
        <v>0.665833101242851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+F61</f>
        <v>17871429</v>
      </c>
      <c r="E105" s="26">
        <f>+K61</f>
        <v>11386532.470000001</v>
      </c>
      <c r="F105" s="8">
        <f>+D105-E105</f>
        <v>6484896.5299999993</v>
      </c>
      <c r="G105" s="54">
        <f t="shared" si="9"/>
        <v>0.6371360941534111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+F75</f>
        <v>18000000</v>
      </c>
      <c r="E106" s="26">
        <f>+K75</f>
        <v>0</v>
      </c>
      <c r="F106" s="8">
        <f>+D106-E106</f>
        <v>18000000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+E81</f>
        <v>534116178</v>
      </c>
      <c r="E107" s="26">
        <f>+K81</f>
        <v>341396709.06999999</v>
      </c>
      <c r="F107" s="8">
        <f>+D107-E107</f>
        <v>192719468.93000001</v>
      </c>
      <c r="G107" s="54">
        <f t="shared" si="9"/>
        <v>0.63918061862189091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1974777165</v>
      </c>
      <c r="E108" s="57">
        <f>SUM(E103:E107)</f>
        <v>1353143354.0599999</v>
      </c>
      <c r="F108" s="57">
        <f>SUM(F103:F107)</f>
        <v>621633810.93999994</v>
      </c>
      <c r="G108" s="47">
        <f t="shared" si="9"/>
        <v>0.68521318660275266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16" t="s">
        <v>27</v>
      </c>
      <c r="D110" s="216"/>
      <c r="E110" s="216"/>
      <c r="F110" s="216"/>
      <c r="G110" s="216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569784962</v>
      </c>
      <c r="E112" s="8">
        <f t="shared" si="10"/>
        <v>379381688.29000002</v>
      </c>
      <c r="F112" s="8">
        <f>+D112-E112</f>
        <v>190403273.70999998</v>
      </c>
      <c r="G112" s="54">
        <f>+E112/D112</f>
        <v>0.665833101242851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17871429</v>
      </c>
      <c r="E113" s="8">
        <f t="shared" si="10"/>
        <v>11386532.470000001</v>
      </c>
      <c r="F113" s="8">
        <f>+D113-E113</f>
        <v>6484896.5299999993</v>
      </c>
      <c r="G113" s="54">
        <f>+E113/D113</f>
        <v>0.6371360941534111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18000000</v>
      </c>
      <c r="E114" s="8">
        <f t="shared" si="10"/>
        <v>0</v>
      </c>
      <c r="F114" s="8">
        <f>+D114-E114</f>
        <v>18000000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310640000</v>
      </c>
      <c r="E115" s="8">
        <f>+Q81</f>
        <v>231015603.34999999</v>
      </c>
      <c r="F115" s="8">
        <f>+D115-E115</f>
        <v>79624396.650000006</v>
      </c>
      <c r="G115" s="54">
        <f>+E115/D115</f>
        <v>0.74367629201004382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916296391</v>
      </c>
      <c r="E116" s="52">
        <f>SUM(E112:E115)</f>
        <v>621783824.11000001</v>
      </c>
      <c r="F116" s="52">
        <f>SUM(F112:F115)</f>
        <v>294512566.88999999</v>
      </c>
      <c r="G116" s="53">
        <f>+E116/D116</f>
        <v>0.67858373144023443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0.74368264223302549</v>
      </c>
      <c r="E126" s="88">
        <f>+(100%/12)*11</f>
        <v>0.91666666666666663</v>
      </c>
      <c r="F126" s="89">
        <f>+D103</f>
        <v>835004596</v>
      </c>
      <c r="G126" s="89">
        <f>+E103</f>
        <v>620978424.23000002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0.665833101242851</v>
      </c>
      <c r="E127" s="88">
        <f t="shared" ref="E127:E130" si="11">+(100%/12)*11</f>
        <v>0.91666666666666663</v>
      </c>
      <c r="F127" s="89">
        <f t="shared" ref="F127:G130" si="12">+D104</f>
        <v>569784962</v>
      </c>
      <c r="G127" s="89">
        <f t="shared" si="12"/>
        <v>379381688.29000002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0.6371360941534111</v>
      </c>
      <c r="E128" s="88">
        <f t="shared" si="11"/>
        <v>0.91666666666666663</v>
      </c>
      <c r="F128" s="89">
        <f t="shared" si="12"/>
        <v>17871429</v>
      </c>
      <c r="G128" s="89">
        <f t="shared" si="12"/>
        <v>11386532.470000001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0.91666666666666663</v>
      </c>
      <c r="F129" s="89">
        <f t="shared" si="12"/>
        <v>18000000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0.63918061862189091</v>
      </c>
      <c r="E130" s="88">
        <f t="shared" si="11"/>
        <v>0.91666666666666663</v>
      </c>
      <c r="F130" s="89">
        <f t="shared" si="12"/>
        <v>534116178</v>
      </c>
      <c r="G130" s="89">
        <f t="shared" si="12"/>
        <v>341396709.06999999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O20" sqref="O20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8" s="119" customForma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8" s="119" customFormat="1" x14ac:dyDescent="0.2">
      <c r="A3" s="210" t="s">
        <v>38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8" s="17" customFormat="1" x14ac:dyDescent="0.2">
      <c r="A4" s="209" t="s">
        <v>452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432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440</v>
      </c>
      <c r="B7" s="189" t="s">
        <v>433</v>
      </c>
      <c r="C7" s="133" t="s">
        <v>437</v>
      </c>
      <c r="D7" s="133" t="s">
        <v>437</v>
      </c>
      <c r="E7" s="186">
        <v>4238942013</v>
      </c>
      <c r="F7" s="186">
        <v>4078427151</v>
      </c>
      <c r="G7" s="186">
        <v>4060432120</v>
      </c>
      <c r="H7" s="186">
        <v>25445376.739999998</v>
      </c>
      <c r="I7" s="186">
        <v>369698863.22000003</v>
      </c>
      <c r="J7" s="186">
        <v>37329354.640000001</v>
      </c>
      <c r="K7" s="186">
        <v>3015142644.5100002</v>
      </c>
      <c r="L7" s="186">
        <v>3012977161.5100002</v>
      </c>
      <c r="M7" s="186">
        <v>630810911.88999999</v>
      </c>
      <c r="N7" s="186">
        <v>612815880.88999999</v>
      </c>
      <c r="O7" s="93">
        <f>+K7/F7</f>
        <v>0.73929054826214313</v>
      </c>
      <c r="P7" s="28">
        <f>+P27+P72+P95+P106</f>
        <v>923450506</v>
      </c>
      <c r="Q7" s="28">
        <f>+Q27+Q72+Q95+Q106</f>
        <v>501951571.48999995</v>
      </c>
      <c r="R7" s="97">
        <f>+Q7/P7</f>
        <v>0.5435608819624167</v>
      </c>
    </row>
    <row r="8" spans="1:18" s="104" customFormat="1" x14ac:dyDescent="0.2">
      <c r="A8" s="133" t="s">
        <v>440</v>
      </c>
      <c r="B8" s="189" t="s">
        <v>433</v>
      </c>
      <c r="C8" s="133" t="s">
        <v>54</v>
      </c>
      <c r="D8" s="133" t="s">
        <v>22</v>
      </c>
      <c r="E8" s="186">
        <v>3257231948</v>
      </c>
      <c r="F8" s="186">
        <v>2971211966</v>
      </c>
      <c r="G8" s="186">
        <v>2971161966</v>
      </c>
      <c r="H8" s="186">
        <v>0</v>
      </c>
      <c r="I8" s="186">
        <v>98010441.489999995</v>
      </c>
      <c r="J8" s="186">
        <v>0</v>
      </c>
      <c r="K8" s="186">
        <v>2351656474.6199999</v>
      </c>
      <c r="L8" s="186">
        <v>2351656474.6199999</v>
      </c>
      <c r="M8" s="186">
        <v>521545049.88999999</v>
      </c>
      <c r="N8" s="186">
        <v>521495049.88999999</v>
      </c>
      <c r="O8" s="93">
        <f t="shared" ref="O8:O71" si="0">+K8/F8</f>
        <v>0.79148054784725508</v>
      </c>
      <c r="P8" s="28"/>
      <c r="Q8" s="28"/>
      <c r="R8" s="97"/>
    </row>
    <row r="9" spans="1:18" s="104" customFormat="1" x14ac:dyDescent="0.2">
      <c r="A9" s="134" t="s">
        <v>440</v>
      </c>
      <c r="B9" s="190" t="s">
        <v>433</v>
      </c>
      <c r="C9" s="134" t="s">
        <v>55</v>
      </c>
      <c r="D9" s="134" t="s">
        <v>56</v>
      </c>
      <c r="E9" s="187">
        <v>1219195000</v>
      </c>
      <c r="F9" s="187">
        <v>1176173100</v>
      </c>
      <c r="G9" s="187">
        <v>1176123100</v>
      </c>
      <c r="H9" s="187">
        <v>0</v>
      </c>
      <c r="I9" s="187">
        <v>0</v>
      </c>
      <c r="J9" s="187">
        <v>0</v>
      </c>
      <c r="K9" s="187">
        <v>1012100601.3099999</v>
      </c>
      <c r="L9" s="187">
        <v>1012100601.3099999</v>
      </c>
      <c r="M9" s="187">
        <v>164072498.69</v>
      </c>
      <c r="N9" s="187">
        <v>164022498.69</v>
      </c>
      <c r="O9" s="93">
        <f t="shared" si="0"/>
        <v>0.86050310223044546</v>
      </c>
      <c r="P9" s="94"/>
      <c r="Q9" s="94"/>
      <c r="R9" s="93"/>
    </row>
    <row r="10" spans="1:18" s="103" customFormat="1" x14ac:dyDescent="0.2">
      <c r="A10" s="134" t="s">
        <v>440</v>
      </c>
      <c r="B10" s="190" t="s">
        <v>433</v>
      </c>
      <c r="C10" s="134" t="s">
        <v>57</v>
      </c>
      <c r="D10" s="134" t="s">
        <v>58</v>
      </c>
      <c r="E10" s="187">
        <v>1211790000</v>
      </c>
      <c r="F10" s="187">
        <v>1168768100</v>
      </c>
      <c r="G10" s="187">
        <v>1168718100</v>
      </c>
      <c r="H10" s="187">
        <v>0</v>
      </c>
      <c r="I10" s="187">
        <v>0</v>
      </c>
      <c r="J10" s="187">
        <v>0</v>
      </c>
      <c r="K10" s="187">
        <v>1006523634.63</v>
      </c>
      <c r="L10" s="187">
        <v>1006523634.63</v>
      </c>
      <c r="M10" s="187">
        <v>162244465.37</v>
      </c>
      <c r="N10" s="187">
        <v>162194465.37</v>
      </c>
      <c r="O10" s="93">
        <f t="shared" si="0"/>
        <v>0.8611833559026808</v>
      </c>
      <c r="P10" s="94"/>
      <c r="Q10" s="94"/>
      <c r="R10" s="93"/>
    </row>
    <row r="11" spans="1:18" s="103" customFormat="1" x14ac:dyDescent="0.2">
      <c r="A11" s="134" t="s">
        <v>440</v>
      </c>
      <c r="B11" s="190" t="s">
        <v>433</v>
      </c>
      <c r="C11" s="134" t="s">
        <v>59</v>
      </c>
      <c r="D11" s="134" t="s">
        <v>60</v>
      </c>
      <c r="E11" s="187">
        <v>7405000</v>
      </c>
      <c r="F11" s="187">
        <v>7405000</v>
      </c>
      <c r="G11" s="187">
        <v>7405000</v>
      </c>
      <c r="H11" s="187">
        <v>0</v>
      </c>
      <c r="I11" s="187">
        <v>0</v>
      </c>
      <c r="J11" s="187">
        <v>0</v>
      </c>
      <c r="K11" s="187">
        <v>5576966.6799999997</v>
      </c>
      <c r="L11" s="187">
        <v>5576966.6799999997</v>
      </c>
      <c r="M11" s="187">
        <v>1828033.32</v>
      </c>
      <c r="N11" s="187">
        <v>1828033.32</v>
      </c>
      <c r="O11" s="93">
        <f t="shared" si="0"/>
        <v>0.75313527076299791</v>
      </c>
      <c r="P11" s="94"/>
      <c r="Q11" s="94"/>
      <c r="R11" s="93"/>
    </row>
    <row r="12" spans="1:18" s="103" customFormat="1" x14ac:dyDescent="0.2">
      <c r="A12" s="134" t="s">
        <v>440</v>
      </c>
      <c r="B12" s="190" t="s">
        <v>433</v>
      </c>
      <c r="C12" s="134" t="s">
        <v>61</v>
      </c>
      <c r="D12" s="134" t="s">
        <v>62</v>
      </c>
      <c r="E12" s="187">
        <v>6039131</v>
      </c>
      <c r="F12" s="187">
        <v>7839131</v>
      </c>
      <c r="G12" s="187">
        <v>7839131</v>
      </c>
      <c r="H12" s="187">
        <v>0</v>
      </c>
      <c r="I12" s="187">
        <v>0</v>
      </c>
      <c r="J12" s="187">
        <v>0</v>
      </c>
      <c r="K12" s="187">
        <v>2956146</v>
      </c>
      <c r="L12" s="187">
        <v>2956146</v>
      </c>
      <c r="M12" s="187">
        <v>4882985</v>
      </c>
      <c r="N12" s="187">
        <v>4882985</v>
      </c>
      <c r="O12" s="93">
        <f t="shared" si="0"/>
        <v>0.37710123736929513</v>
      </c>
      <c r="P12" s="94"/>
      <c r="Q12" s="94"/>
      <c r="R12" s="93"/>
    </row>
    <row r="13" spans="1:18" s="103" customFormat="1" x14ac:dyDescent="0.2">
      <c r="A13" s="134" t="s">
        <v>440</v>
      </c>
      <c r="B13" s="190" t="s">
        <v>433</v>
      </c>
      <c r="C13" s="134" t="s">
        <v>63</v>
      </c>
      <c r="D13" s="134" t="s">
        <v>64</v>
      </c>
      <c r="E13" s="187">
        <v>6039131</v>
      </c>
      <c r="F13" s="187">
        <v>7839131</v>
      </c>
      <c r="G13" s="187">
        <v>7839131</v>
      </c>
      <c r="H13" s="187">
        <v>0</v>
      </c>
      <c r="I13" s="187">
        <v>0</v>
      </c>
      <c r="J13" s="187">
        <v>0</v>
      </c>
      <c r="K13" s="187">
        <v>2956146</v>
      </c>
      <c r="L13" s="187">
        <v>2956146</v>
      </c>
      <c r="M13" s="187">
        <v>4882985</v>
      </c>
      <c r="N13" s="187">
        <v>4882985</v>
      </c>
      <c r="O13" s="93">
        <f t="shared" si="0"/>
        <v>0.37710123736929513</v>
      </c>
      <c r="P13" s="94"/>
      <c r="Q13" s="94"/>
      <c r="R13" s="93"/>
    </row>
    <row r="14" spans="1:18" s="103" customFormat="1" x14ac:dyDescent="0.2">
      <c r="A14" s="134" t="s">
        <v>440</v>
      </c>
      <c r="B14" s="190" t="s">
        <v>433</v>
      </c>
      <c r="C14" s="134" t="s">
        <v>65</v>
      </c>
      <c r="D14" s="134" t="s">
        <v>66</v>
      </c>
      <c r="E14" s="187">
        <v>1539183941</v>
      </c>
      <c r="F14" s="187">
        <v>1306780822</v>
      </c>
      <c r="G14" s="187">
        <v>1306780822</v>
      </c>
      <c r="H14" s="187">
        <v>0</v>
      </c>
      <c r="I14" s="187">
        <v>0</v>
      </c>
      <c r="J14" s="187">
        <v>0</v>
      </c>
      <c r="K14" s="187">
        <v>954191255.79999995</v>
      </c>
      <c r="L14" s="187">
        <v>954191255.79999995</v>
      </c>
      <c r="M14" s="187">
        <v>352589566.19999999</v>
      </c>
      <c r="N14" s="187">
        <v>352589566.19999999</v>
      </c>
      <c r="O14" s="93">
        <f t="shared" si="0"/>
        <v>0.7301846183659404</v>
      </c>
      <c r="P14" s="94"/>
      <c r="Q14" s="94"/>
      <c r="R14" s="93"/>
    </row>
    <row r="15" spans="1:18" s="103" customFormat="1" x14ac:dyDescent="0.2">
      <c r="A15" s="134" t="s">
        <v>440</v>
      </c>
      <c r="B15" s="190" t="s">
        <v>433</v>
      </c>
      <c r="C15" s="134" t="s">
        <v>67</v>
      </c>
      <c r="D15" s="134" t="s">
        <v>68</v>
      </c>
      <c r="E15" s="187">
        <v>566508408</v>
      </c>
      <c r="F15" s="187">
        <v>554300182</v>
      </c>
      <c r="G15" s="187">
        <v>554300182</v>
      </c>
      <c r="H15" s="187">
        <v>0</v>
      </c>
      <c r="I15" s="187">
        <v>0</v>
      </c>
      <c r="J15" s="187">
        <v>0</v>
      </c>
      <c r="K15" s="187">
        <v>374661448.99000001</v>
      </c>
      <c r="L15" s="187">
        <v>374661448.99000001</v>
      </c>
      <c r="M15" s="187">
        <v>179638733.00999999</v>
      </c>
      <c r="N15" s="187">
        <v>179638733.00999999</v>
      </c>
      <c r="O15" s="93">
        <f t="shared" si="0"/>
        <v>0.67591796134391313</v>
      </c>
      <c r="P15" s="94"/>
      <c r="Q15" s="94"/>
      <c r="R15" s="93"/>
    </row>
    <row r="16" spans="1:18" s="103" customFormat="1" x14ac:dyDescent="0.2">
      <c r="A16" s="134" t="s">
        <v>440</v>
      </c>
      <c r="B16" s="190" t="s">
        <v>433</v>
      </c>
      <c r="C16" s="134" t="s">
        <v>69</v>
      </c>
      <c r="D16" s="134" t="s">
        <v>70</v>
      </c>
      <c r="E16" s="187">
        <v>452790120</v>
      </c>
      <c r="F16" s="187">
        <v>444943105</v>
      </c>
      <c r="G16" s="187">
        <v>444943105</v>
      </c>
      <c r="H16" s="187">
        <v>0</v>
      </c>
      <c r="I16" s="187">
        <v>0</v>
      </c>
      <c r="J16" s="187">
        <v>0</v>
      </c>
      <c r="K16" s="187">
        <v>325591585.91000003</v>
      </c>
      <c r="L16" s="187">
        <v>325591585.91000003</v>
      </c>
      <c r="M16" s="187">
        <v>119351519.09</v>
      </c>
      <c r="N16" s="187">
        <v>119351519.09</v>
      </c>
      <c r="O16" s="93">
        <f t="shared" si="0"/>
        <v>0.73176004359029234</v>
      </c>
      <c r="P16" s="94"/>
      <c r="Q16" s="94"/>
      <c r="R16" s="93"/>
    </row>
    <row r="17" spans="1:18" s="103" customFormat="1" x14ac:dyDescent="0.2">
      <c r="A17" s="134" t="s">
        <v>440</v>
      </c>
      <c r="B17" s="190" t="s">
        <v>433</v>
      </c>
      <c r="C17" s="134" t="s">
        <v>73</v>
      </c>
      <c r="D17" s="134" t="s">
        <v>74</v>
      </c>
      <c r="E17" s="187">
        <v>172383331</v>
      </c>
      <c r="F17" s="187">
        <v>172383331</v>
      </c>
      <c r="G17" s="187">
        <v>172383331</v>
      </c>
      <c r="H17" s="187">
        <v>0</v>
      </c>
      <c r="I17" s="187">
        <v>0</v>
      </c>
      <c r="J17" s="187">
        <v>0</v>
      </c>
      <c r="K17" s="187">
        <v>169140964.44</v>
      </c>
      <c r="L17" s="187">
        <v>169140964.44</v>
      </c>
      <c r="M17" s="187">
        <v>3242366.56</v>
      </c>
      <c r="N17" s="187">
        <v>3242366.56</v>
      </c>
      <c r="O17" s="93">
        <f t="shared" si="0"/>
        <v>0.9811909507654194</v>
      </c>
      <c r="P17" s="94"/>
      <c r="Q17" s="94"/>
      <c r="R17" s="93"/>
    </row>
    <row r="18" spans="1:18" s="103" customFormat="1" x14ac:dyDescent="0.2">
      <c r="A18" s="134" t="s">
        <v>440</v>
      </c>
      <c r="B18" s="190" t="s">
        <v>433</v>
      </c>
      <c r="C18" s="134" t="s">
        <v>75</v>
      </c>
      <c r="D18" s="134" t="s">
        <v>76</v>
      </c>
      <c r="E18" s="187">
        <v>138000000</v>
      </c>
      <c r="F18" s="187">
        <v>135154204</v>
      </c>
      <c r="G18" s="187">
        <v>135154204</v>
      </c>
      <c r="H18" s="187">
        <v>0</v>
      </c>
      <c r="I18" s="187">
        <v>0</v>
      </c>
      <c r="J18" s="187">
        <v>0</v>
      </c>
      <c r="K18" s="187">
        <v>84797256.459999993</v>
      </c>
      <c r="L18" s="187">
        <v>84797256.459999993</v>
      </c>
      <c r="M18" s="187">
        <v>50356947.539999999</v>
      </c>
      <c r="N18" s="187">
        <v>50356947.539999999</v>
      </c>
      <c r="O18" s="93">
        <f t="shared" si="0"/>
        <v>0.62741116406560316</v>
      </c>
      <c r="P18" s="94"/>
      <c r="Q18" s="94"/>
      <c r="R18" s="93"/>
    </row>
    <row r="19" spans="1:18" s="103" customFormat="1" x14ac:dyDescent="0.2">
      <c r="A19" s="134" t="s">
        <v>440</v>
      </c>
      <c r="B19" s="190" t="s">
        <v>434</v>
      </c>
      <c r="C19" s="134" t="s">
        <v>71</v>
      </c>
      <c r="D19" s="134" t="s">
        <v>72</v>
      </c>
      <c r="E19" s="187">
        <v>209502082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93">
        <v>0</v>
      </c>
      <c r="P19" s="94"/>
      <c r="Q19" s="94"/>
      <c r="R19" s="93"/>
    </row>
    <row r="20" spans="1:18" s="103" customFormat="1" x14ac:dyDescent="0.2">
      <c r="A20" s="134" t="s">
        <v>440</v>
      </c>
      <c r="B20" s="190" t="s">
        <v>433</v>
      </c>
      <c r="C20" s="134" t="s">
        <v>77</v>
      </c>
      <c r="D20" s="134" t="s">
        <v>78</v>
      </c>
      <c r="E20" s="187">
        <v>248573993</v>
      </c>
      <c r="F20" s="187">
        <v>242322007</v>
      </c>
      <c r="G20" s="187">
        <v>242322007</v>
      </c>
      <c r="H20" s="187">
        <v>0</v>
      </c>
      <c r="I20" s="187">
        <v>48325584.450000003</v>
      </c>
      <c r="J20" s="187">
        <v>0</v>
      </c>
      <c r="K20" s="187">
        <v>193996422.55000001</v>
      </c>
      <c r="L20" s="187">
        <v>193996422.55000001</v>
      </c>
      <c r="M20" s="187">
        <v>0</v>
      </c>
      <c r="N20" s="187">
        <v>0</v>
      </c>
      <c r="O20" s="93">
        <f t="shared" si="0"/>
        <v>0.80057286150654905</v>
      </c>
      <c r="P20" s="94"/>
      <c r="Q20" s="94"/>
      <c r="R20" s="93"/>
    </row>
    <row r="21" spans="1:18" s="103" customFormat="1" x14ac:dyDescent="0.2">
      <c r="A21" s="134" t="s">
        <v>440</v>
      </c>
      <c r="B21" s="190" t="s">
        <v>433</v>
      </c>
      <c r="C21" s="134" t="s">
        <v>82</v>
      </c>
      <c r="D21" s="134" t="s">
        <v>401</v>
      </c>
      <c r="E21" s="187">
        <v>235826609</v>
      </c>
      <c r="F21" s="187">
        <v>229895237</v>
      </c>
      <c r="G21" s="187">
        <v>229895237</v>
      </c>
      <c r="H21" s="187">
        <v>0</v>
      </c>
      <c r="I21" s="187">
        <v>45758404.75</v>
      </c>
      <c r="J21" s="187">
        <v>0</v>
      </c>
      <c r="K21" s="187">
        <v>184136832.25</v>
      </c>
      <c r="L21" s="187">
        <v>184136832.25</v>
      </c>
      <c r="M21" s="187">
        <v>0</v>
      </c>
      <c r="N21" s="187">
        <v>0</v>
      </c>
      <c r="O21" s="93">
        <f t="shared" si="0"/>
        <v>0.80095975302872413</v>
      </c>
      <c r="P21" s="94"/>
      <c r="Q21" s="94"/>
      <c r="R21" s="93"/>
    </row>
    <row r="22" spans="1:18" s="103" customFormat="1" x14ac:dyDescent="0.2">
      <c r="A22" s="134" t="s">
        <v>440</v>
      </c>
      <c r="B22" s="190" t="s">
        <v>433</v>
      </c>
      <c r="C22" s="134" t="s">
        <v>87</v>
      </c>
      <c r="D22" s="134" t="s">
        <v>388</v>
      </c>
      <c r="E22" s="187">
        <v>12747384</v>
      </c>
      <c r="F22" s="187">
        <v>12426770</v>
      </c>
      <c r="G22" s="187">
        <v>12426770</v>
      </c>
      <c r="H22" s="187">
        <v>0</v>
      </c>
      <c r="I22" s="187">
        <v>2567179.7000000002</v>
      </c>
      <c r="J22" s="187">
        <v>0</v>
      </c>
      <c r="K22" s="187">
        <v>9859590.3000000007</v>
      </c>
      <c r="L22" s="187">
        <v>9859590.3000000007</v>
      </c>
      <c r="M22" s="187">
        <v>0</v>
      </c>
      <c r="N22" s="187">
        <v>0</v>
      </c>
      <c r="O22" s="93">
        <f t="shared" si="0"/>
        <v>0.7934153685953792</v>
      </c>
      <c r="P22" s="94"/>
      <c r="Q22" s="94"/>
      <c r="R22" s="93"/>
    </row>
    <row r="23" spans="1:18" s="103" customFormat="1" x14ac:dyDescent="0.2">
      <c r="A23" s="134" t="s">
        <v>440</v>
      </c>
      <c r="B23" s="190" t="s">
        <v>433</v>
      </c>
      <c r="C23" s="134" t="s">
        <v>89</v>
      </c>
      <c r="D23" s="134" t="s">
        <v>90</v>
      </c>
      <c r="E23" s="187">
        <v>244239883</v>
      </c>
      <c r="F23" s="187">
        <v>238096906</v>
      </c>
      <c r="G23" s="187">
        <v>238096906</v>
      </c>
      <c r="H23" s="187">
        <v>0</v>
      </c>
      <c r="I23" s="187">
        <v>49684857.039999999</v>
      </c>
      <c r="J23" s="187">
        <v>0</v>
      </c>
      <c r="K23" s="187">
        <v>188412048.96000001</v>
      </c>
      <c r="L23" s="187">
        <v>188412048.96000001</v>
      </c>
      <c r="M23" s="187">
        <v>0</v>
      </c>
      <c r="N23" s="187">
        <v>0</v>
      </c>
      <c r="O23" s="93">
        <f t="shared" si="0"/>
        <v>0.79132506224167398</v>
      </c>
      <c r="P23" s="94"/>
      <c r="Q23" s="94"/>
      <c r="R23" s="93"/>
    </row>
    <row r="24" spans="1:18" s="103" customFormat="1" x14ac:dyDescent="0.2">
      <c r="A24" s="134" t="s">
        <v>440</v>
      </c>
      <c r="B24" s="190" t="s">
        <v>433</v>
      </c>
      <c r="C24" s="134" t="s">
        <v>94</v>
      </c>
      <c r="D24" s="134" t="s">
        <v>402</v>
      </c>
      <c r="E24" s="187">
        <v>129513424</v>
      </c>
      <c r="F24" s="187">
        <v>126255979</v>
      </c>
      <c r="G24" s="187">
        <v>126255979</v>
      </c>
      <c r="H24" s="187">
        <v>0</v>
      </c>
      <c r="I24" s="187">
        <v>26579757.609999999</v>
      </c>
      <c r="J24" s="187">
        <v>0</v>
      </c>
      <c r="K24" s="187">
        <v>99676221.390000001</v>
      </c>
      <c r="L24" s="187">
        <v>99676221.390000001</v>
      </c>
      <c r="M24" s="187">
        <v>0</v>
      </c>
      <c r="N24" s="187">
        <v>0</v>
      </c>
      <c r="O24" s="93">
        <f t="shared" si="0"/>
        <v>0.78947723648002444</v>
      </c>
      <c r="P24" s="94"/>
      <c r="Q24" s="94"/>
      <c r="R24" s="93"/>
    </row>
    <row r="25" spans="1:18" s="103" customFormat="1" x14ac:dyDescent="0.2">
      <c r="A25" s="134" t="s">
        <v>440</v>
      </c>
      <c r="B25" s="190" t="s">
        <v>433</v>
      </c>
      <c r="C25" s="134" t="s">
        <v>99</v>
      </c>
      <c r="D25" s="134" t="s">
        <v>403</v>
      </c>
      <c r="E25" s="187">
        <v>38242153</v>
      </c>
      <c r="F25" s="187">
        <v>37280309</v>
      </c>
      <c r="G25" s="187">
        <v>37280309</v>
      </c>
      <c r="H25" s="187">
        <v>0</v>
      </c>
      <c r="I25" s="187">
        <v>7701674.96</v>
      </c>
      <c r="J25" s="187">
        <v>0</v>
      </c>
      <c r="K25" s="187">
        <v>29578634.039999999</v>
      </c>
      <c r="L25" s="187">
        <v>29578634.039999999</v>
      </c>
      <c r="M25" s="187">
        <v>0</v>
      </c>
      <c r="N25" s="187">
        <v>0</v>
      </c>
      <c r="O25" s="93">
        <f t="shared" si="0"/>
        <v>0.79341171877089323</v>
      </c>
      <c r="P25" s="94"/>
      <c r="Q25" s="94"/>
      <c r="R25" s="93"/>
    </row>
    <row r="26" spans="1:18" s="103" customFormat="1" x14ac:dyDescent="0.2">
      <c r="A26" s="134" t="s">
        <v>440</v>
      </c>
      <c r="B26" s="190" t="s">
        <v>433</v>
      </c>
      <c r="C26" s="134" t="s">
        <v>104</v>
      </c>
      <c r="D26" s="134" t="s">
        <v>404</v>
      </c>
      <c r="E26" s="187">
        <v>76484306</v>
      </c>
      <c r="F26" s="187">
        <v>74560618</v>
      </c>
      <c r="G26" s="187">
        <v>74560618</v>
      </c>
      <c r="H26" s="187">
        <v>0</v>
      </c>
      <c r="I26" s="187">
        <v>15403424.470000001</v>
      </c>
      <c r="J26" s="187">
        <v>0</v>
      </c>
      <c r="K26" s="187">
        <v>59157193.530000001</v>
      </c>
      <c r="L26" s="187">
        <v>59157193.530000001</v>
      </c>
      <c r="M26" s="187">
        <v>0</v>
      </c>
      <c r="N26" s="187">
        <v>0</v>
      </c>
      <c r="O26" s="93">
        <f t="shared" si="0"/>
        <v>0.79341071891330084</v>
      </c>
      <c r="P26" s="94"/>
      <c r="Q26" s="94"/>
      <c r="R26" s="93"/>
    </row>
    <row r="27" spans="1:18" s="104" customFormat="1" x14ac:dyDescent="0.2">
      <c r="A27" s="133" t="s">
        <v>440</v>
      </c>
      <c r="B27" s="189" t="s">
        <v>433</v>
      </c>
      <c r="C27" s="133" t="s">
        <v>108</v>
      </c>
      <c r="D27" s="133" t="s">
        <v>109</v>
      </c>
      <c r="E27" s="186">
        <v>610711344</v>
      </c>
      <c r="F27" s="186">
        <v>618139250</v>
      </c>
      <c r="G27" s="186">
        <v>608918050</v>
      </c>
      <c r="H27" s="186">
        <v>17941879.510000002</v>
      </c>
      <c r="I27" s="186">
        <v>163768667.77000001</v>
      </c>
      <c r="J27" s="186">
        <v>35214216.240000002</v>
      </c>
      <c r="K27" s="186">
        <v>355568751.95999998</v>
      </c>
      <c r="L27" s="186">
        <v>354736601.95999998</v>
      </c>
      <c r="M27" s="186">
        <v>45645734.520000003</v>
      </c>
      <c r="N27" s="186">
        <v>36424534.520000003</v>
      </c>
      <c r="O27" s="93">
        <f t="shared" si="0"/>
        <v>0.57522435593598042</v>
      </c>
      <c r="P27" s="28">
        <f>+F27</f>
        <v>618139250</v>
      </c>
      <c r="Q27" s="28">
        <f t="shared" ref="Q27:Q36" si="1">+K27</f>
        <v>355568751.95999998</v>
      </c>
      <c r="R27" s="97">
        <f t="shared" ref="R27:R36" si="2">+Q27/P27</f>
        <v>0.57522435593598042</v>
      </c>
    </row>
    <row r="28" spans="1:18" s="103" customFormat="1" x14ac:dyDescent="0.2">
      <c r="A28" s="134" t="s">
        <v>440</v>
      </c>
      <c r="B28" s="190" t="s">
        <v>433</v>
      </c>
      <c r="C28" s="134" t="s">
        <v>110</v>
      </c>
      <c r="D28" s="134" t="s">
        <v>111</v>
      </c>
      <c r="E28" s="187">
        <v>500000</v>
      </c>
      <c r="F28" s="187">
        <v>50000</v>
      </c>
      <c r="G28" s="187">
        <v>50000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</v>
      </c>
      <c r="N28" s="187">
        <v>50000</v>
      </c>
      <c r="O28" s="93">
        <f t="shared" si="0"/>
        <v>0</v>
      </c>
      <c r="P28" s="94">
        <f t="shared" ref="P28:P36" si="3">+F28</f>
        <v>50000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440</v>
      </c>
      <c r="B29" s="190" t="s">
        <v>433</v>
      </c>
      <c r="C29" s="134" t="s">
        <v>118</v>
      </c>
      <c r="D29" s="134" t="s">
        <v>119</v>
      </c>
      <c r="E29" s="187">
        <v>500000</v>
      </c>
      <c r="F29" s="187">
        <v>50000</v>
      </c>
      <c r="G29" s="187">
        <v>50000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</v>
      </c>
      <c r="N29" s="187">
        <v>50000</v>
      </c>
      <c r="O29" s="93">
        <f t="shared" si="0"/>
        <v>0</v>
      </c>
      <c r="P29" s="94">
        <f t="shared" si="3"/>
        <v>50000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440</v>
      </c>
      <c r="B30" s="190" t="s">
        <v>433</v>
      </c>
      <c r="C30" s="134" t="s">
        <v>120</v>
      </c>
      <c r="D30" s="134" t="s">
        <v>121</v>
      </c>
      <c r="E30" s="187">
        <v>95922173</v>
      </c>
      <c r="F30" s="187">
        <v>109679833</v>
      </c>
      <c r="G30" s="187">
        <v>106251927</v>
      </c>
      <c r="H30" s="187">
        <v>0</v>
      </c>
      <c r="I30" s="187">
        <v>7884934.6399999997</v>
      </c>
      <c r="J30" s="187">
        <v>0</v>
      </c>
      <c r="K30" s="187">
        <v>89262684.609999999</v>
      </c>
      <c r="L30" s="187">
        <v>89256234.609999999</v>
      </c>
      <c r="M30" s="187">
        <v>12532213.75</v>
      </c>
      <c r="N30" s="187">
        <v>9104307.75</v>
      </c>
      <c r="O30" s="93">
        <f t="shared" si="0"/>
        <v>0.81384774364125811</v>
      </c>
      <c r="P30" s="94">
        <f t="shared" si="3"/>
        <v>109679833</v>
      </c>
      <c r="Q30" s="94">
        <f t="shared" si="1"/>
        <v>89262684.609999999</v>
      </c>
      <c r="R30" s="93">
        <f t="shared" si="2"/>
        <v>0.81384774364125811</v>
      </c>
    </row>
    <row r="31" spans="1:18" s="103" customFormat="1" x14ac:dyDescent="0.2">
      <c r="A31" s="134" t="s">
        <v>440</v>
      </c>
      <c r="B31" s="190" t="s">
        <v>433</v>
      </c>
      <c r="C31" s="134" t="s">
        <v>122</v>
      </c>
      <c r="D31" s="134" t="s">
        <v>123</v>
      </c>
      <c r="E31" s="187">
        <v>21661539</v>
      </c>
      <c r="F31" s="187">
        <v>25161539</v>
      </c>
      <c r="G31" s="187">
        <v>25161539</v>
      </c>
      <c r="H31" s="187">
        <v>0</v>
      </c>
      <c r="I31" s="187">
        <v>3104575.8</v>
      </c>
      <c r="J31" s="187">
        <v>0</v>
      </c>
      <c r="K31" s="187">
        <v>17807443.699999999</v>
      </c>
      <c r="L31" s="187">
        <v>17807443.699999999</v>
      </c>
      <c r="M31" s="187">
        <v>4249519.5</v>
      </c>
      <c r="N31" s="187">
        <v>4249519.5</v>
      </c>
      <c r="O31" s="93">
        <f t="shared" si="0"/>
        <v>0.7077247421153372</v>
      </c>
      <c r="P31" s="94">
        <f t="shared" si="3"/>
        <v>25161539</v>
      </c>
      <c r="Q31" s="94">
        <f t="shared" si="1"/>
        <v>17807443.699999999</v>
      </c>
      <c r="R31" s="93">
        <f t="shared" si="2"/>
        <v>0.7077247421153372</v>
      </c>
    </row>
    <row r="32" spans="1:18" s="103" customFormat="1" x14ac:dyDescent="0.2">
      <c r="A32" s="134" t="s">
        <v>440</v>
      </c>
      <c r="B32" s="190" t="s">
        <v>433</v>
      </c>
      <c r="C32" s="134" t="s">
        <v>124</v>
      </c>
      <c r="D32" s="134" t="s">
        <v>125</v>
      </c>
      <c r="E32" s="187">
        <v>46727273</v>
      </c>
      <c r="F32" s="187">
        <v>52380179</v>
      </c>
      <c r="G32" s="187">
        <v>50452273</v>
      </c>
      <c r="H32" s="187">
        <v>0</v>
      </c>
      <c r="I32" s="187">
        <v>3155797.16</v>
      </c>
      <c r="J32" s="187">
        <v>0</v>
      </c>
      <c r="K32" s="187">
        <v>44542512.380000003</v>
      </c>
      <c r="L32" s="187">
        <v>44536062.380000003</v>
      </c>
      <c r="M32" s="187">
        <v>4681869.46</v>
      </c>
      <c r="N32" s="187">
        <v>2753963.46</v>
      </c>
      <c r="O32" s="93">
        <f t="shared" si="0"/>
        <v>0.85036960984803056</v>
      </c>
      <c r="P32" s="94">
        <f t="shared" si="3"/>
        <v>52380179</v>
      </c>
      <c r="Q32" s="94">
        <f t="shared" si="1"/>
        <v>44542512.380000003</v>
      </c>
      <c r="R32" s="93">
        <f t="shared" si="2"/>
        <v>0.85036960984803056</v>
      </c>
    </row>
    <row r="33" spans="1:18" s="104" customFormat="1" x14ac:dyDescent="0.2">
      <c r="A33" s="134" t="s">
        <v>440</v>
      </c>
      <c r="B33" s="190" t="s">
        <v>433</v>
      </c>
      <c r="C33" s="134" t="s">
        <v>126</v>
      </c>
      <c r="D33" s="134" t="s">
        <v>127</v>
      </c>
      <c r="E33" s="187">
        <v>72000</v>
      </c>
      <c r="F33" s="187">
        <v>72000</v>
      </c>
      <c r="G33" s="187">
        <v>72000</v>
      </c>
      <c r="H33" s="187">
        <v>0</v>
      </c>
      <c r="I33" s="187">
        <v>0</v>
      </c>
      <c r="J33" s="187">
        <v>0</v>
      </c>
      <c r="K33" s="187">
        <v>16400</v>
      </c>
      <c r="L33" s="187">
        <v>16400</v>
      </c>
      <c r="M33" s="187">
        <v>55600</v>
      </c>
      <c r="N33" s="187">
        <v>55600</v>
      </c>
      <c r="O33" s="93">
        <f t="shared" si="0"/>
        <v>0.22777777777777777</v>
      </c>
      <c r="P33" s="94">
        <f t="shared" si="3"/>
        <v>72000</v>
      </c>
      <c r="Q33" s="94">
        <f t="shared" si="1"/>
        <v>16400</v>
      </c>
      <c r="R33" s="93">
        <f t="shared" si="2"/>
        <v>0.22777777777777777</v>
      </c>
    </row>
    <row r="34" spans="1:18" s="103" customFormat="1" x14ac:dyDescent="0.2">
      <c r="A34" s="134" t="s">
        <v>440</v>
      </c>
      <c r="B34" s="190" t="s">
        <v>433</v>
      </c>
      <c r="C34" s="134" t="s">
        <v>128</v>
      </c>
      <c r="D34" s="134" t="s">
        <v>129</v>
      </c>
      <c r="E34" s="187">
        <v>24976745</v>
      </c>
      <c r="F34" s="187">
        <v>28676745</v>
      </c>
      <c r="G34" s="187">
        <v>27176745</v>
      </c>
      <c r="H34" s="187">
        <v>0</v>
      </c>
      <c r="I34" s="187">
        <v>1498617.94</v>
      </c>
      <c r="J34" s="187">
        <v>0</v>
      </c>
      <c r="K34" s="187">
        <v>24278024.920000002</v>
      </c>
      <c r="L34" s="187">
        <v>24278024.920000002</v>
      </c>
      <c r="M34" s="187">
        <v>2900102.14</v>
      </c>
      <c r="N34" s="187">
        <v>1400102.14</v>
      </c>
      <c r="O34" s="93">
        <f t="shared" si="0"/>
        <v>0.84661020349415539</v>
      </c>
      <c r="P34" s="94">
        <f t="shared" si="3"/>
        <v>28676745</v>
      </c>
      <c r="Q34" s="94">
        <f t="shared" si="1"/>
        <v>24278024.920000002</v>
      </c>
      <c r="R34" s="93">
        <f t="shared" si="2"/>
        <v>0.84661020349415539</v>
      </c>
    </row>
    <row r="35" spans="1:18" s="103" customFormat="1" x14ac:dyDescent="0.2">
      <c r="A35" s="134" t="s">
        <v>440</v>
      </c>
      <c r="B35" s="190" t="s">
        <v>433</v>
      </c>
      <c r="C35" s="134" t="s">
        <v>130</v>
      </c>
      <c r="D35" s="134" t="s">
        <v>131</v>
      </c>
      <c r="E35" s="187">
        <v>2484616</v>
      </c>
      <c r="F35" s="187">
        <v>3389370</v>
      </c>
      <c r="G35" s="187">
        <v>3389370</v>
      </c>
      <c r="H35" s="187">
        <v>0</v>
      </c>
      <c r="I35" s="187">
        <v>125943.74</v>
      </c>
      <c r="J35" s="187">
        <v>0</v>
      </c>
      <c r="K35" s="187">
        <v>2618303.61</v>
      </c>
      <c r="L35" s="187">
        <v>2618303.61</v>
      </c>
      <c r="M35" s="187">
        <v>645122.65</v>
      </c>
      <c r="N35" s="187">
        <v>645122.65</v>
      </c>
      <c r="O35" s="93">
        <f t="shared" si="0"/>
        <v>0.77250450968764106</v>
      </c>
      <c r="P35" s="94">
        <f t="shared" si="3"/>
        <v>3389370</v>
      </c>
      <c r="Q35" s="94">
        <f t="shared" si="1"/>
        <v>2618303.61</v>
      </c>
      <c r="R35" s="93">
        <f t="shared" si="2"/>
        <v>0.77250450968764106</v>
      </c>
    </row>
    <row r="36" spans="1:18" s="103" customFormat="1" x14ac:dyDescent="0.2">
      <c r="A36" s="134" t="s">
        <v>440</v>
      </c>
      <c r="B36" s="190" t="s">
        <v>433</v>
      </c>
      <c r="C36" s="134" t="s">
        <v>132</v>
      </c>
      <c r="D36" s="134" t="s">
        <v>133</v>
      </c>
      <c r="E36" s="187">
        <v>29064483</v>
      </c>
      <c r="F36" s="187">
        <v>20514483</v>
      </c>
      <c r="G36" s="187">
        <v>20514483</v>
      </c>
      <c r="H36" s="187">
        <v>0</v>
      </c>
      <c r="I36" s="187">
        <v>7927980.2999999998</v>
      </c>
      <c r="J36" s="187">
        <v>1370000</v>
      </c>
      <c r="K36" s="187">
        <v>10553230.800000001</v>
      </c>
      <c r="L36" s="187">
        <v>10553230.800000001</v>
      </c>
      <c r="M36" s="187">
        <v>663271.9</v>
      </c>
      <c r="N36" s="187">
        <v>663271.9</v>
      </c>
      <c r="O36" s="93">
        <f t="shared" si="0"/>
        <v>0.51442830901466052</v>
      </c>
      <c r="P36" s="94">
        <f t="shared" si="3"/>
        <v>20514483</v>
      </c>
      <c r="Q36" s="94">
        <f t="shared" si="1"/>
        <v>10553230.800000001</v>
      </c>
      <c r="R36" s="93">
        <f t="shared" si="2"/>
        <v>0.51442830901466052</v>
      </c>
    </row>
    <row r="37" spans="1:18" s="103" customFormat="1" x14ac:dyDescent="0.2">
      <c r="A37" s="134" t="s">
        <v>440</v>
      </c>
      <c r="B37" s="190" t="s">
        <v>433</v>
      </c>
      <c r="C37" s="134" t="s">
        <v>134</v>
      </c>
      <c r="D37" s="134" t="s">
        <v>135</v>
      </c>
      <c r="E37" s="187">
        <v>4560000</v>
      </c>
      <c r="F37" s="187">
        <v>1560000</v>
      </c>
      <c r="G37" s="187">
        <v>1560000</v>
      </c>
      <c r="H37" s="187">
        <v>0</v>
      </c>
      <c r="I37" s="187">
        <v>0</v>
      </c>
      <c r="J37" s="187">
        <v>1150000</v>
      </c>
      <c r="K37" s="187">
        <v>0</v>
      </c>
      <c r="L37" s="187">
        <v>0</v>
      </c>
      <c r="M37" s="187">
        <v>410000</v>
      </c>
      <c r="N37" s="187">
        <v>410000</v>
      </c>
      <c r="O37" s="93">
        <f t="shared" si="0"/>
        <v>0</v>
      </c>
      <c r="P37" s="94">
        <f t="shared" ref="P37:P56" si="4">+F37</f>
        <v>1560000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440</v>
      </c>
      <c r="B38" s="190" t="s">
        <v>433</v>
      </c>
      <c r="C38" s="134" t="s">
        <v>136</v>
      </c>
      <c r="D38" s="134" t="s">
        <v>137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93">
        <v>0</v>
      </c>
      <c r="P38" s="94">
        <f t="shared" si="4"/>
        <v>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440</v>
      </c>
      <c r="B39" s="190" t="s">
        <v>433</v>
      </c>
      <c r="C39" s="134" t="s">
        <v>138</v>
      </c>
      <c r="D39" s="134" t="s">
        <v>139</v>
      </c>
      <c r="E39" s="187">
        <v>420000</v>
      </c>
      <c r="F39" s="187">
        <v>420000</v>
      </c>
      <c r="G39" s="187">
        <v>420000</v>
      </c>
      <c r="H39" s="187">
        <v>0</v>
      </c>
      <c r="I39" s="187">
        <v>0</v>
      </c>
      <c r="J39" s="187">
        <v>220000</v>
      </c>
      <c r="K39" s="187">
        <v>0</v>
      </c>
      <c r="L39" s="187">
        <v>0</v>
      </c>
      <c r="M39" s="187">
        <v>200000</v>
      </c>
      <c r="N39" s="187">
        <v>200000</v>
      </c>
      <c r="O39" s="93">
        <f t="shared" si="0"/>
        <v>0</v>
      </c>
      <c r="P39" s="94">
        <f t="shared" si="4"/>
        <v>420000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440</v>
      </c>
      <c r="B40" s="190" t="s">
        <v>433</v>
      </c>
      <c r="C40" s="134" t="s">
        <v>140</v>
      </c>
      <c r="D40" s="134" t="s">
        <v>141</v>
      </c>
      <c r="E40" s="187">
        <v>300000</v>
      </c>
      <c r="F40" s="187">
        <v>25000</v>
      </c>
      <c r="G40" s="187">
        <v>25000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25000</v>
      </c>
      <c r="N40" s="187">
        <v>25000</v>
      </c>
      <c r="O40" s="93">
        <f t="shared" si="0"/>
        <v>0</v>
      </c>
      <c r="P40" s="94">
        <f t="shared" si="4"/>
        <v>25000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440</v>
      </c>
      <c r="B41" s="190" t="s">
        <v>433</v>
      </c>
      <c r="C41" s="134" t="s">
        <v>142</v>
      </c>
      <c r="D41" s="134" t="s">
        <v>143</v>
      </c>
      <c r="E41" s="187">
        <v>300000</v>
      </c>
      <c r="F41" s="187">
        <v>25000</v>
      </c>
      <c r="G41" s="187">
        <v>25000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25000</v>
      </c>
      <c r="N41" s="187">
        <v>25000</v>
      </c>
      <c r="O41" s="93">
        <f t="shared" si="0"/>
        <v>0</v>
      </c>
      <c r="P41" s="94">
        <f t="shared" si="4"/>
        <v>25000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440</v>
      </c>
      <c r="B42" s="190" t="s">
        <v>433</v>
      </c>
      <c r="C42" s="134" t="s">
        <v>144</v>
      </c>
      <c r="D42" s="134" t="s">
        <v>145</v>
      </c>
      <c r="E42" s="187">
        <v>23484483</v>
      </c>
      <c r="F42" s="187">
        <v>18484483</v>
      </c>
      <c r="G42" s="187">
        <v>18484483</v>
      </c>
      <c r="H42" s="187">
        <v>0</v>
      </c>
      <c r="I42" s="187">
        <v>7927980.2999999998</v>
      </c>
      <c r="J42" s="187">
        <v>0</v>
      </c>
      <c r="K42" s="187">
        <v>10553230.800000001</v>
      </c>
      <c r="L42" s="187">
        <v>10553230.800000001</v>
      </c>
      <c r="M42" s="187">
        <v>3271.9</v>
      </c>
      <c r="N42" s="187">
        <v>3271.9</v>
      </c>
      <c r="O42" s="93">
        <f t="shared" si="0"/>
        <v>0.57092377428137975</v>
      </c>
      <c r="P42" s="94">
        <f t="shared" si="4"/>
        <v>18484483</v>
      </c>
      <c r="Q42" s="94">
        <f t="shared" si="5"/>
        <v>10553230.800000001</v>
      </c>
      <c r="R42" s="93">
        <f t="shared" si="6"/>
        <v>0.57092377428137975</v>
      </c>
    </row>
    <row r="43" spans="1:18" s="103" customFormat="1" x14ac:dyDescent="0.2">
      <c r="A43" s="134" t="s">
        <v>440</v>
      </c>
      <c r="B43" s="190" t="s">
        <v>433</v>
      </c>
      <c r="C43" s="134" t="s">
        <v>146</v>
      </c>
      <c r="D43" s="134" t="s">
        <v>147</v>
      </c>
      <c r="E43" s="187">
        <v>162311760</v>
      </c>
      <c r="F43" s="187">
        <v>187111760</v>
      </c>
      <c r="G43" s="187">
        <v>187111760</v>
      </c>
      <c r="H43" s="187">
        <v>1220773</v>
      </c>
      <c r="I43" s="187">
        <v>36336591.960000001</v>
      </c>
      <c r="J43" s="187">
        <v>11236330</v>
      </c>
      <c r="K43" s="187">
        <v>115470870.13</v>
      </c>
      <c r="L43" s="187">
        <v>115470870.13</v>
      </c>
      <c r="M43" s="187">
        <v>22847194.91</v>
      </c>
      <c r="N43" s="187">
        <v>22847194.91</v>
      </c>
      <c r="O43" s="93">
        <f t="shared" si="0"/>
        <v>0.61712246269288473</v>
      </c>
      <c r="P43" s="94">
        <f t="shared" si="4"/>
        <v>187111760</v>
      </c>
      <c r="Q43" s="94">
        <f t="shared" si="5"/>
        <v>115470870.13</v>
      </c>
      <c r="R43" s="93">
        <f t="shared" si="6"/>
        <v>0.61712246269288473</v>
      </c>
    </row>
    <row r="44" spans="1:18" s="103" customFormat="1" x14ac:dyDescent="0.2">
      <c r="A44" s="134" t="s">
        <v>440</v>
      </c>
      <c r="B44" s="190" t="s">
        <v>433</v>
      </c>
      <c r="C44" s="134" t="s">
        <v>150</v>
      </c>
      <c r="D44" s="134" t="s">
        <v>409</v>
      </c>
      <c r="E44" s="187">
        <v>25000000</v>
      </c>
      <c r="F44" s="187">
        <v>5000000</v>
      </c>
      <c r="G44" s="187">
        <v>5000000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5000000</v>
      </c>
      <c r="N44" s="187">
        <v>5000000</v>
      </c>
      <c r="O44" s="93">
        <f t="shared" si="0"/>
        <v>0</v>
      </c>
      <c r="P44" s="94">
        <f t="shared" si="4"/>
        <v>5000000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440</v>
      </c>
      <c r="B45" s="190" t="s">
        <v>433</v>
      </c>
      <c r="C45" s="134" t="s">
        <v>153</v>
      </c>
      <c r="D45" s="134" t="s">
        <v>410</v>
      </c>
      <c r="E45" s="187">
        <v>14266305</v>
      </c>
      <c r="F45" s="187">
        <v>14266305</v>
      </c>
      <c r="G45" s="187">
        <v>14266305</v>
      </c>
      <c r="H45" s="187">
        <v>0</v>
      </c>
      <c r="I45" s="187">
        <v>3000000</v>
      </c>
      <c r="J45" s="187">
        <v>0</v>
      </c>
      <c r="K45" s="187">
        <v>11200000</v>
      </c>
      <c r="L45" s="187">
        <v>11200000</v>
      </c>
      <c r="M45" s="187">
        <v>66305</v>
      </c>
      <c r="N45" s="187">
        <v>66305</v>
      </c>
      <c r="O45" s="93">
        <f t="shared" si="0"/>
        <v>0.78506663077790639</v>
      </c>
      <c r="P45" s="94">
        <f t="shared" si="4"/>
        <v>14266305</v>
      </c>
      <c r="Q45" s="94">
        <f t="shared" si="5"/>
        <v>11200000</v>
      </c>
      <c r="R45" s="93">
        <f t="shared" si="6"/>
        <v>0.78506663077790639</v>
      </c>
    </row>
    <row r="46" spans="1:18" s="103" customFormat="1" x14ac:dyDescent="0.2">
      <c r="A46" s="134" t="s">
        <v>440</v>
      </c>
      <c r="B46" s="190" t="s">
        <v>433</v>
      </c>
      <c r="C46" s="134" t="s">
        <v>154</v>
      </c>
      <c r="D46" s="134" t="s">
        <v>155</v>
      </c>
      <c r="E46" s="187">
        <v>100000000</v>
      </c>
      <c r="F46" s="187">
        <v>140800000</v>
      </c>
      <c r="G46" s="187">
        <v>140800000</v>
      </c>
      <c r="H46" s="187">
        <v>0</v>
      </c>
      <c r="I46" s="187">
        <v>23057458.010000002</v>
      </c>
      <c r="J46" s="187">
        <v>9955500</v>
      </c>
      <c r="K46" s="187">
        <v>90161770</v>
      </c>
      <c r="L46" s="187">
        <v>90161770</v>
      </c>
      <c r="M46" s="187">
        <v>17625271.989999998</v>
      </c>
      <c r="N46" s="187">
        <v>17625271.989999998</v>
      </c>
      <c r="O46" s="93">
        <f t="shared" si="0"/>
        <v>0.64035348011363635</v>
      </c>
      <c r="P46" s="94">
        <f t="shared" si="4"/>
        <v>140800000</v>
      </c>
      <c r="Q46" s="94">
        <f t="shared" si="5"/>
        <v>90161770</v>
      </c>
      <c r="R46" s="93">
        <f t="shared" si="6"/>
        <v>0.64035348011363635</v>
      </c>
    </row>
    <row r="47" spans="1:18" s="103" customFormat="1" x14ac:dyDescent="0.2">
      <c r="A47" s="134" t="s">
        <v>440</v>
      </c>
      <c r="B47" s="190" t="s">
        <v>433</v>
      </c>
      <c r="C47" s="134" t="s">
        <v>156</v>
      </c>
      <c r="D47" s="134" t="s">
        <v>157</v>
      </c>
      <c r="E47" s="187">
        <v>23045455</v>
      </c>
      <c r="F47" s="187">
        <v>27045455</v>
      </c>
      <c r="G47" s="187">
        <v>27045455</v>
      </c>
      <c r="H47" s="187">
        <v>1220773</v>
      </c>
      <c r="I47" s="187">
        <v>10279133.949999999</v>
      </c>
      <c r="J47" s="187">
        <v>1280830</v>
      </c>
      <c r="K47" s="187">
        <v>14109100.130000001</v>
      </c>
      <c r="L47" s="187">
        <v>14109100.130000001</v>
      </c>
      <c r="M47" s="187">
        <v>155617.92000000001</v>
      </c>
      <c r="N47" s="187">
        <v>155617.92000000001</v>
      </c>
      <c r="O47" s="93">
        <f t="shared" si="0"/>
        <v>0.52168100444233612</v>
      </c>
      <c r="P47" s="94">
        <f t="shared" si="4"/>
        <v>27045455</v>
      </c>
      <c r="Q47" s="94">
        <f t="shared" si="5"/>
        <v>14109100.130000001</v>
      </c>
      <c r="R47" s="93">
        <f t="shared" si="6"/>
        <v>0.52168100444233612</v>
      </c>
    </row>
    <row r="48" spans="1:18" s="103" customFormat="1" x14ac:dyDescent="0.2">
      <c r="A48" s="134" t="s">
        <v>440</v>
      </c>
      <c r="B48" s="190" t="s">
        <v>433</v>
      </c>
      <c r="C48" s="134" t="s">
        <v>158</v>
      </c>
      <c r="D48" s="134" t="s">
        <v>159</v>
      </c>
      <c r="E48" s="187">
        <v>19720000</v>
      </c>
      <c r="F48" s="187">
        <v>18520000</v>
      </c>
      <c r="G48" s="187">
        <v>18220000</v>
      </c>
      <c r="H48" s="187">
        <v>0</v>
      </c>
      <c r="I48" s="187">
        <v>5091013.2300000004</v>
      </c>
      <c r="J48" s="187">
        <v>0</v>
      </c>
      <c r="K48" s="187">
        <v>12813836.77</v>
      </c>
      <c r="L48" s="187">
        <v>11988136.77</v>
      </c>
      <c r="M48" s="187">
        <v>615150</v>
      </c>
      <c r="N48" s="187">
        <v>315150</v>
      </c>
      <c r="O48" s="93">
        <f t="shared" si="0"/>
        <v>0.69189183423326128</v>
      </c>
      <c r="P48" s="94">
        <f t="shared" si="4"/>
        <v>18520000</v>
      </c>
      <c r="Q48" s="94">
        <f t="shared" si="5"/>
        <v>12813836.77</v>
      </c>
      <c r="R48" s="93">
        <f t="shared" si="6"/>
        <v>0.69189183423326128</v>
      </c>
    </row>
    <row r="49" spans="1:18" s="103" customFormat="1" x14ac:dyDescent="0.2">
      <c r="A49" s="134" t="s">
        <v>440</v>
      </c>
      <c r="B49" s="190" t="s">
        <v>433</v>
      </c>
      <c r="C49" s="134" t="s">
        <v>160</v>
      </c>
      <c r="D49" s="134" t="s">
        <v>161</v>
      </c>
      <c r="E49" s="187">
        <v>800000</v>
      </c>
      <c r="F49" s="187">
        <v>800000</v>
      </c>
      <c r="G49" s="187">
        <v>800000</v>
      </c>
      <c r="H49" s="187">
        <v>0</v>
      </c>
      <c r="I49" s="187">
        <v>12279.8</v>
      </c>
      <c r="J49" s="187">
        <v>0</v>
      </c>
      <c r="K49" s="187">
        <v>787720.2</v>
      </c>
      <c r="L49" s="187">
        <v>787720.2</v>
      </c>
      <c r="M49" s="187">
        <v>0</v>
      </c>
      <c r="N49" s="187">
        <v>0</v>
      </c>
      <c r="O49" s="93">
        <f t="shared" si="0"/>
        <v>0.98465024999999995</v>
      </c>
      <c r="P49" s="94">
        <f t="shared" si="4"/>
        <v>800000</v>
      </c>
      <c r="Q49" s="94">
        <f t="shared" si="5"/>
        <v>787720.2</v>
      </c>
      <c r="R49" s="93">
        <f t="shared" si="6"/>
        <v>0.98465024999999995</v>
      </c>
    </row>
    <row r="50" spans="1:18" s="103" customFormat="1" x14ac:dyDescent="0.2">
      <c r="A50" s="134" t="s">
        <v>440</v>
      </c>
      <c r="B50" s="190" t="s">
        <v>433</v>
      </c>
      <c r="C50" s="134" t="s">
        <v>162</v>
      </c>
      <c r="D50" s="134" t="s">
        <v>163</v>
      </c>
      <c r="E50" s="187">
        <v>9920000</v>
      </c>
      <c r="F50" s="187">
        <v>9920000</v>
      </c>
      <c r="G50" s="187">
        <v>9920000</v>
      </c>
      <c r="H50" s="187">
        <v>0</v>
      </c>
      <c r="I50" s="187">
        <v>2883300</v>
      </c>
      <c r="J50" s="187">
        <v>0</v>
      </c>
      <c r="K50" s="187">
        <v>6721550</v>
      </c>
      <c r="L50" s="187">
        <v>5895850</v>
      </c>
      <c r="M50" s="187">
        <v>315150</v>
      </c>
      <c r="N50" s="187">
        <v>315150</v>
      </c>
      <c r="O50" s="93">
        <f t="shared" si="0"/>
        <v>0.67757560483870971</v>
      </c>
      <c r="P50" s="94">
        <f t="shared" si="4"/>
        <v>9920000</v>
      </c>
      <c r="Q50" s="94">
        <f t="shared" si="5"/>
        <v>6721550</v>
      </c>
      <c r="R50" s="93">
        <f t="shared" si="6"/>
        <v>0.67757560483870971</v>
      </c>
    </row>
    <row r="51" spans="1:18" s="103" customFormat="1" x14ac:dyDescent="0.2">
      <c r="A51" s="134" t="s">
        <v>440</v>
      </c>
      <c r="B51" s="190" t="s">
        <v>433</v>
      </c>
      <c r="C51" s="134" t="s">
        <v>164</v>
      </c>
      <c r="D51" s="134" t="s">
        <v>165</v>
      </c>
      <c r="E51" s="187">
        <v>6000000</v>
      </c>
      <c r="F51" s="187">
        <v>4800000</v>
      </c>
      <c r="G51" s="187">
        <v>4500000</v>
      </c>
      <c r="H51" s="187">
        <v>0</v>
      </c>
      <c r="I51" s="187">
        <v>1847642.37</v>
      </c>
      <c r="J51" s="187">
        <v>0</v>
      </c>
      <c r="K51" s="187">
        <v>2652357.63</v>
      </c>
      <c r="L51" s="187">
        <v>2652357.63</v>
      </c>
      <c r="M51" s="187">
        <v>300000</v>
      </c>
      <c r="N51" s="187">
        <v>0</v>
      </c>
      <c r="O51" s="93">
        <f t="shared" si="0"/>
        <v>0.55257450624999993</v>
      </c>
      <c r="P51" s="94">
        <f t="shared" si="4"/>
        <v>4800000</v>
      </c>
      <c r="Q51" s="94">
        <f t="shared" si="5"/>
        <v>2652357.63</v>
      </c>
      <c r="R51" s="93">
        <f t="shared" si="6"/>
        <v>0.55257450624999993</v>
      </c>
    </row>
    <row r="52" spans="1:18" s="103" customFormat="1" x14ac:dyDescent="0.2">
      <c r="A52" s="134" t="s">
        <v>440</v>
      </c>
      <c r="B52" s="190" t="s">
        <v>433</v>
      </c>
      <c r="C52" s="134" t="s">
        <v>166</v>
      </c>
      <c r="D52" s="134" t="s">
        <v>167</v>
      </c>
      <c r="E52" s="187">
        <v>3000000</v>
      </c>
      <c r="F52" s="187">
        <v>3000000</v>
      </c>
      <c r="G52" s="187">
        <v>3000000</v>
      </c>
      <c r="H52" s="187">
        <v>0</v>
      </c>
      <c r="I52" s="187">
        <v>347791.06</v>
      </c>
      <c r="J52" s="187">
        <v>0</v>
      </c>
      <c r="K52" s="187">
        <v>2652208.94</v>
      </c>
      <c r="L52" s="187">
        <v>2652208.94</v>
      </c>
      <c r="M52" s="187">
        <v>0</v>
      </c>
      <c r="N52" s="187">
        <v>0</v>
      </c>
      <c r="O52" s="93">
        <f t="shared" si="0"/>
        <v>0.88406964666666665</v>
      </c>
      <c r="P52" s="94">
        <f t="shared" si="4"/>
        <v>3000000</v>
      </c>
      <c r="Q52" s="94">
        <f t="shared" si="5"/>
        <v>2652208.94</v>
      </c>
      <c r="R52" s="93">
        <f t="shared" si="6"/>
        <v>0.88406964666666665</v>
      </c>
    </row>
    <row r="53" spans="1:18" s="103" customFormat="1" x14ac:dyDescent="0.2">
      <c r="A53" s="134" t="s">
        <v>440</v>
      </c>
      <c r="B53" s="190" t="s">
        <v>433</v>
      </c>
      <c r="C53" s="134" t="s">
        <v>168</v>
      </c>
      <c r="D53" s="134" t="s">
        <v>169</v>
      </c>
      <c r="E53" s="187">
        <v>16000000</v>
      </c>
      <c r="F53" s="187">
        <v>5700000</v>
      </c>
      <c r="G53" s="187">
        <v>5700000</v>
      </c>
      <c r="H53" s="187">
        <v>0</v>
      </c>
      <c r="I53" s="187">
        <v>0</v>
      </c>
      <c r="J53" s="187">
        <v>0</v>
      </c>
      <c r="K53" s="187">
        <v>5641143</v>
      </c>
      <c r="L53" s="187">
        <v>5641143</v>
      </c>
      <c r="M53" s="187">
        <v>58857</v>
      </c>
      <c r="N53" s="187">
        <v>58857</v>
      </c>
      <c r="O53" s="93">
        <f t="shared" si="0"/>
        <v>0.98967421052631577</v>
      </c>
      <c r="P53" s="94">
        <f t="shared" si="4"/>
        <v>5700000</v>
      </c>
      <c r="Q53" s="94">
        <f t="shared" si="5"/>
        <v>5641143</v>
      </c>
      <c r="R53" s="93">
        <f t="shared" si="6"/>
        <v>0.98967421052631577</v>
      </c>
    </row>
    <row r="54" spans="1:18" s="103" customFormat="1" x14ac:dyDescent="0.2">
      <c r="A54" s="134" t="s">
        <v>440</v>
      </c>
      <c r="B54" s="190" t="s">
        <v>433</v>
      </c>
      <c r="C54" s="134" t="s">
        <v>170</v>
      </c>
      <c r="D54" s="134" t="s">
        <v>171</v>
      </c>
      <c r="E54" s="187">
        <v>16000000</v>
      </c>
      <c r="F54" s="187">
        <v>5700000</v>
      </c>
      <c r="G54" s="187">
        <v>5700000</v>
      </c>
      <c r="H54" s="187">
        <v>0</v>
      </c>
      <c r="I54" s="187">
        <v>0</v>
      </c>
      <c r="J54" s="187">
        <v>0</v>
      </c>
      <c r="K54" s="187">
        <v>5641143</v>
      </c>
      <c r="L54" s="187">
        <v>5641143</v>
      </c>
      <c r="M54" s="187">
        <v>58857</v>
      </c>
      <c r="N54" s="187">
        <v>58857</v>
      </c>
      <c r="O54" s="93">
        <f t="shared" si="0"/>
        <v>0.98967421052631577</v>
      </c>
      <c r="P54" s="94">
        <f t="shared" si="4"/>
        <v>5700000</v>
      </c>
      <c r="Q54" s="94">
        <f t="shared" si="5"/>
        <v>5641143</v>
      </c>
      <c r="R54" s="93">
        <f t="shared" si="6"/>
        <v>0.98967421052631577</v>
      </c>
    </row>
    <row r="55" spans="1:18" s="103" customFormat="1" x14ac:dyDescent="0.2">
      <c r="A55" s="134" t="s">
        <v>440</v>
      </c>
      <c r="B55" s="190" t="s">
        <v>433</v>
      </c>
      <c r="C55" s="134" t="s">
        <v>172</v>
      </c>
      <c r="D55" s="134" t="s">
        <v>173</v>
      </c>
      <c r="E55" s="187">
        <v>3507883</v>
      </c>
      <c r="F55" s="187">
        <v>3507883</v>
      </c>
      <c r="G55" s="187">
        <v>3507883</v>
      </c>
      <c r="H55" s="187">
        <v>0</v>
      </c>
      <c r="I55" s="187">
        <v>1180600</v>
      </c>
      <c r="J55" s="187">
        <v>174000</v>
      </c>
      <c r="K55" s="187">
        <v>2120000</v>
      </c>
      <c r="L55" s="187">
        <v>2120000</v>
      </c>
      <c r="M55" s="187">
        <v>33283</v>
      </c>
      <c r="N55" s="187">
        <v>33283</v>
      </c>
      <c r="O55" s="93">
        <f t="shared" si="0"/>
        <v>0.60435310983861201</v>
      </c>
      <c r="P55" s="94">
        <f t="shared" si="4"/>
        <v>3507883</v>
      </c>
      <c r="Q55" s="94">
        <f t="shared" si="5"/>
        <v>2120000</v>
      </c>
      <c r="R55" s="93">
        <f t="shared" si="6"/>
        <v>0.60435310983861201</v>
      </c>
    </row>
    <row r="56" spans="1:18" s="103" customFormat="1" x14ac:dyDescent="0.2">
      <c r="A56" s="134" t="s">
        <v>440</v>
      </c>
      <c r="B56" s="190" t="s">
        <v>433</v>
      </c>
      <c r="C56" s="134" t="s">
        <v>174</v>
      </c>
      <c r="D56" s="134" t="s">
        <v>175</v>
      </c>
      <c r="E56" s="187">
        <v>3200000</v>
      </c>
      <c r="F56" s="187">
        <v>3200000</v>
      </c>
      <c r="G56" s="187">
        <v>3200000</v>
      </c>
      <c r="H56" s="187">
        <v>0</v>
      </c>
      <c r="I56" s="187">
        <v>1059000</v>
      </c>
      <c r="J56" s="187">
        <v>0</v>
      </c>
      <c r="K56" s="187">
        <v>2120000</v>
      </c>
      <c r="L56" s="187">
        <v>2120000</v>
      </c>
      <c r="M56" s="187">
        <v>21000</v>
      </c>
      <c r="N56" s="187">
        <v>21000</v>
      </c>
      <c r="O56" s="93">
        <f t="shared" si="0"/>
        <v>0.66249999999999998</v>
      </c>
      <c r="P56" s="94">
        <f t="shared" si="4"/>
        <v>3200000</v>
      </c>
      <c r="Q56" s="94">
        <f t="shared" si="5"/>
        <v>2120000</v>
      </c>
      <c r="R56" s="93">
        <f t="shared" si="6"/>
        <v>0.66249999999999998</v>
      </c>
    </row>
    <row r="57" spans="1:18" s="103" customFormat="1" x14ac:dyDescent="0.2">
      <c r="A57" s="134" t="s">
        <v>440</v>
      </c>
      <c r="B57" s="190" t="s">
        <v>433</v>
      </c>
      <c r="C57" s="134" t="s">
        <v>176</v>
      </c>
      <c r="D57" s="134" t="s">
        <v>177</v>
      </c>
      <c r="E57" s="187">
        <v>307883</v>
      </c>
      <c r="F57" s="187">
        <v>307883</v>
      </c>
      <c r="G57" s="187">
        <v>307883</v>
      </c>
      <c r="H57" s="187">
        <v>0</v>
      </c>
      <c r="I57" s="187">
        <v>121600</v>
      </c>
      <c r="J57" s="187">
        <v>174000</v>
      </c>
      <c r="K57" s="187">
        <v>0</v>
      </c>
      <c r="L57" s="187">
        <v>0</v>
      </c>
      <c r="M57" s="187">
        <v>12283</v>
      </c>
      <c r="N57" s="187">
        <v>12283</v>
      </c>
      <c r="O57" s="93">
        <f t="shared" si="0"/>
        <v>0</v>
      </c>
      <c r="P57" s="94">
        <f t="shared" ref="P57:P90" si="7">+F57</f>
        <v>307883</v>
      </c>
      <c r="Q57" s="94">
        <f t="shared" ref="Q57:Q90" si="8">+K57</f>
        <v>0</v>
      </c>
      <c r="R57" s="93">
        <f t="shared" ref="R57:R90" si="9">+Q57/P57</f>
        <v>0</v>
      </c>
    </row>
    <row r="58" spans="1:18" s="103" customFormat="1" x14ac:dyDescent="0.2">
      <c r="A58" s="134" t="s">
        <v>440</v>
      </c>
      <c r="B58" s="190" t="s">
        <v>433</v>
      </c>
      <c r="C58" s="134" t="s">
        <v>180</v>
      </c>
      <c r="D58" s="134" t="s">
        <v>181</v>
      </c>
      <c r="E58" s="187">
        <v>282115045</v>
      </c>
      <c r="F58" s="187">
        <v>271785291</v>
      </c>
      <c r="G58" s="187">
        <v>266291997</v>
      </c>
      <c r="H58" s="187">
        <v>16721106.51</v>
      </c>
      <c r="I58" s="187">
        <v>104947547.64</v>
      </c>
      <c r="J58" s="187">
        <v>22433886.239999998</v>
      </c>
      <c r="K58" s="187">
        <v>119510388.65000001</v>
      </c>
      <c r="L58" s="187">
        <v>119510388.65000001</v>
      </c>
      <c r="M58" s="187">
        <v>8172361.96</v>
      </c>
      <c r="N58" s="187">
        <v>2679067.96</v>
      </c>
      <c r="O58" s="93">
        <f t="shared" si="0"/>
        <v>0.43972353400832132</v>
      </c>
      <c r="P58" s="94">
        <f t="shared" si="7"/>
        <v>271785291</v>
      </c>
      <c r="Q58" s="94">
        <f t="shared" si="8"/>
        <v>119510388.65000001</v>
      </c>
      <c r="R58" s="93">
        <f t="shared" si="9"/>
        <v>0.43972353400832132</v>
      </c>
    </row>
    <row r="59" spans="1:18" s="103" customFormat="1" x14ac:dyDescent="0.2">
      <c r="A59" s="134" t="s">
        <v>440</v>
      </c>
      <c r="B59" s="190" t="s">
        <v>433</v>
      </c>
      <c r="C59" s="134" t="s">
        <v>182</v>
      </c>
      <c r="D59" s="134" t="s">
        <v>183</v>
      </c>
      <c r="E59" s="187">
        <v>270000000</v>
      </c>
      <c r="F59" s="187">
        <v>251470246</v>
      </c>
      <c r="G59" s="187">
        <v>245976952</v>
      </c>
      <c r="H59" s="187">
        <v>16721106.51</v>
      </c>
      <c r="I59" s="187">
        <v>103012033.98999999</v>
      </c>
      <c r="J59" s="187">
        <v>21159947.23</v>
      </c>
      <c r="K59" s="187">
        <v>104918879.63</v>
      </c>
      <c r="L59" s="187">
        <v>104918879.63</v>
      </c>
      <c r="M59" s="187">
        <v>5658278.6399999997</v>
      </c>
      <c r="N59" s="187">
        <v>164984.64000000001</v>
      </c>
      <c r="O59" s="93">
        <f t="shared" si="0"/>
        <v>0.4172218435337276</v>
      </c>
      <c r="P59" s="94">
        <f t="shared" si="7"/>
        <v>251470246</v>
      </c>
      <c r="Q59" s="94">
        <f t="shared" si="8"/>
        <v>104918879.63</v>
      </c>
      <c r="R59" s="93">
        <f t="shared" si="9"/>
        <v>0.4172218435337276</v>
      </c>
    </row>
    <row r="60" spans="1:18" s="103" customFormat="1" x14ac:dyDescent="0.2">
      <c r="A60" s="134" t="s">
        <v>440</v>
      </c>
      <c r="B60" s="190" t="s">
        <v>433</v>
      </c>
      <c r="C60" s="134" t="s">
        <v>184</v>
      </c>
      <c r="D60" s="134" t="s">
        <v>185</v>
      </c>
      <c r="E60" s="187">
        <v>457143</v>
      </c>
      <c r="F60" s="187">
        <v>1957143</v>
      </c>
      <c r="G60" s="187">
        <v>1957143</v>
      </c>
      <c r="H60" s="187">
        <v>0</v>
      </c>
      <c r="I60" s="187">
        <v>241932</v>
      </c>
      <c r="J60" s="187">
        <v>246939.01</v>
      </c>
      <c r="K60" s="187">
        <v>810417</v>
      </c>
      <c r="L60" s="187">
        <v>810417</v>
      </c>
      <c r="M60" s="187">
        <v>657854.99</v>
      </c>
      <c r="N60" s="187">
        <v>657854.99</v>
      </c>
      <c r="O60" s="93">
        <f t="shared" si="0"/>
        <v>0.41408164860717894</v>
      </c>
      <c r="P60" s="94">
        <f t="shared" si="7"/>
        <v>1957143</v>
      </c>
      <c r="Q60" s="94">
        <f t="shared" si="8"/>
        <v>810417</v>
      </c>
      <c r="R60" s="93">
        <f t="shared" si="9"/>
        <v>0.41408164860717894</v>
      </c>
    </row>
    <row r="61" spans="1:18" s="103" customFormat="1" x14ac:dyDescent="0.2">
      <c r="A61" s="134" t="s">
        <v>440</v>
      </c>
      <c r="B61" s="190" t="s">
        <v>433</v>
      </c>
      <c r="C61" s="134" t="s">
        <v>186</v>
      </c>
      <c r="D61" s="134" t="s">
        <v>187</v>
      </c>
      <c r="E61" s="187">
        <v>2357143</v>
      </c>
      <c r="F61" s="187">
        <v>2357143</v>
      </c>
      <c r="G61" s="187">
        <v>2357143</v>
      </c>
      <c r="H61" s="187">
        <v>0</v>
      </c>
      <c r="I61" s="187">
        <v>1136081.6499999999</v>
      </c>
      <c r="J61" s="187">
        <v>0</v>
      </c>
      <c r="K61" s="187">
        <v>1050664.02</v>
      </c>
      <c r="L61" s="187">
        <v>1050664.02</v>
      </c>
      <c r="M61" s="187">
        <v>170397.33</v>
      </c>
      <c r="N61" s="187">
        <v>170397.33</v>
      </c>
      <c r="O61" s="93">
        <f t="shared" si="0"/>
        <v>0.4457362238947743</v>
      </c>
      <c r="P61" s="94">
        <f t="shared" si="7"/>
        <v>2357143</v>
      </c>
      <c r="Q61" s="94">
        <f t="shared" si="8"/>
        <v>1050664.02</v>
      </c>
      <c r="R61" s="93">
        <f t="shared" si="9"/>
        <v>0.4457362238947743</v>
      </c>
    </row>
    <row r="62" spans="1:18" s="103" customFormat="1" x14ac:dyDescent="0.2">
      <c r="A62" s="134" t="s">
        <v>440</v>
      </c>
      <c r="B62" s="190" t="s">
        <v>433</v>
      </c>
      <c r="C62" s="134" t="s">
        <v>188</v>
      </c>
      <c r="D62" s="134" t="s">
        <v>189</v>
      </c>
      <c r="E62" s="187">
        <v>768000</v>
      </c>
      <c r="F62" s="187">
        <v>768000</v>
      </c>
      <c r="G62" s="187">
        <v>768000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768000</v>
      </c>
      <c r="N62" s="187">
        <v>768000</v>
      </c>
      <c r="O62" s="93">
        <f t="shared" si="0"/>
        <v>0</v>
      </c>
      <c r="P62" s="94">
        <f t="shared" si="7"/>
        <v>768000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440</v>
      </c>
      <c r="B63" s="190" t="s">
        <v>433</v>
      </c>
      <c r="C63" s="134" t="s">
        <v>190</v>
      </c>
      <c r="D63" s="134" t="s">
        <v>191</v>
      </c>
      <c r="E63" s="187">
        <v>3282759</v>
      </c>
      <c r="F63" s="187">
        <v>3282759</v>
      </c>
      <c r="G63" s="187">
        <v>3282759</v>
      </c>
      <c r="H63" s="187">
        <v>0</v>
      </c>
      <c r="I63" s="187">
        <v>227500</v>
      </c>
      <c r="J63" s="187">
        <v>1027000</v>
      </c>
      <c r="K63" s="187">
        <v>1370700</v>
      </c>
      <c r="L63" s="187">
        <v>1370700</v>
      </c>
      <c r="M63" s="187">
        <v>657559</v>
      </c>
      <c r="N63" s="187">
        <v>657559</v>
      </c>
      <c r="O63" s="93">
        <f t="shared" si="0"/>
        <v>0.41754511982146725</v>
      </c>
      <c r="P63" s="94">
        <f t="shared" si="7"/>
        <v>3282759</v>
      </c>
      <c r="Q63" s="94">
        <f t="shared" si="8"/>
        <v>1370700</v>
      </c>
      <c r="R63" s="93">
        <f t="shared" si="9"/>
        <v>0.41754511982146725</v>
      </c>
    </row>
    <row r="64" spans="1:18" s="103" customFormat="1" x14ac:dyDescent="0.2">
      <c r="A64" s="134" t="s">
        <v>440</v>
      </c>
      <c r="B64" s="190" t="s">
        <v>433</v>
      </c>
      <c r="C64" s="134" t="s">
        <v>192</v>
      </c>
      <c r="D64" s="134" t="s">
        <v>193</v>
      </c>
      <c r="E64" s="187">
        <v>5000000</v>
      </c>
      <c r="F64" s="187">
        <v>11700000</v>
      </c>
      <c r="G64" s="187">
        <v>11700000</v>
      </c>
      <c r="H64" s="187">
        <v>0</v>
      </c>
      <c r="I64" s="187">
        <v>330000</v>
      </c>
      <c r="J64" s="187">
        <v>0</v>
      </c>
      <c r="K64" s="187">
        <v>11359728</v>
      </c>
      <c r="L64" s="187">
        <v>11359728</v>
      </c>
      <c r="M64" s="187">
        <v>10272</v>
      </c>
      <c r="N64" s="187">
        <v>10272</v>
      </c>
      <c r="O64" s="93">
        <f t="shared" si="0"/>
        <v>0.97091692307692312</v>
      </c>
      <c r="P64" s="94">
        <f t="shared" si="7"/>
        <v>11700000</v>
      </c>
      <c r="Q64" s="94">
        <f t="shared" si="8"/>
        <v>11359728</v>
      </c>
      <c r="R64" s="93">
        <f t="shared" si="9"/>
        <v>0.97091692307692312</v>
      </c>
    </row>
    <row r="65" spans="1:18" s="103" customFormat="1" x14ac:dyDescent="0.2">
      <c r="A65" s="134" t="s">
        <v>440</v>
      </c>
      <c r="B65" s="190" t="s">
        <v>433</v>
      </c>
      <c r="C65" s="134" t="s">
        <v>194</v>
      </c>
      <c r="D65" s="134" t="s">
        <v>195</v>
      </c>
      <c r="E65" s="187">
        <v>250000</v>
      </c>
      <c r="F65" s="187">
        <v>250000</v>
      </c>
      <c r="G65" s="187">
        <v>250000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250000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440</v>
      </c>
      <c r="B66" s="190" t="s">
        <v>433</v>
      </c>
      <c r="C66" s="134" t="s">
        <v>196</v>
      </c>
      <c r="D66" s="134" t="s">
        <v>197</v>
      </c>
      <c r="E66" s="187">
        <v>500000</v>
      </c>
      <c r="F66" s="187">
        <v>200000</v>
      </c>
      <c r="G66" s="187">
        <v>200000</v>
      </c>
      <c r="H66" s="187">
        <v>0</v>
      </c>
      <c r="I66" s="187">
        <v>0</v>
      </c>
      <c r="J66" s="187">
        <v>0</v>
      </c>
      <c r="K66" s="187">
        <v>166598</v>
      </c>
      <c r="L66" s="187">
        <v>166598</v>
      </c>
      <c r="M66" s="187">
        <v>33402</v>
      </c>
      <c r="N66" s="187">
        <v>33402</v>
      </c>
      <c r="O66" s="93">
        <f t="shared" si="0"/>
        <v>0.83299000000000001</v>
      </c>
      <c r="P66" s="94">
        <f t="shared" si="7"/>
        <v>200000</v>
      </c>
      <c r="Q66" s="94">
        <f t="shared" si="8"/>
        <v>166598</v>
      </c>
      <c r="R66" s="93">
        <f t="shared" si="9"/>
        <v>0.83299000000000001</v>
      </c>
    </row>
    <row r="67" spans="1:18" s="103" customFormat="1" x14ac:dyDescent="0.2">
      <c r="A67" s="134" t="s">
        <v>440</v>
      </c>
      <c r="B67" s="190" t="s">
        <v>433</v>
      </c>
      <c r="C67" s="134" t="s">
        <v>200</v>
      </c>
      <c r="D67" s="134" t="s">
        <v>201</v>
      </c>
      <c r="E67" s="187">
        <v>500000</v>
      </c>
      <c r="F67" s="187">
        <v>200000</v>
      </c>
      <c r="G67" s="187">
        <v>200000</v>
      </c>
      <c r="H67" s="187">
        <v>0</v>
      </c>
      <c r="I67" s="187">
        <v>0</v>
      </c>
      <c r="J67" s="187">
        <v>0</v>
      </c>
      <c r="K67" s="187">
        <v>166598</v>
      </c>
      <c r="L67" s="187">
        <v>166598</v>
      </c>
      <c r="M67" s="187">
        <v>33402</v>
      </c>
      <c r="N67" s="187">
        <v>33402</v>
      </c>
      <c r="O67" s="93">
        <f t="shared" si="0"/>
        <v>0.83299000000000001</v>
      </c>
      <c r="P67" s="94">
        <f t="shared" si="7"/>
        <v>200000</v>
      </c>
      <c r="Q67" s="94">
        <f t="shared" si="8"/>
        <v>166598</v>
      </c>
      <c r="R67" s="93">
        <f t="shared" si="9"/>
        <v>0.83299000000000001</v>
      </c>
    </row>
    <row r="68" spans="1:18" s="103" customFormat="1" x14ac:dyDescent="0.2">
      <c r="A68" s="134" t="s">
        <v>440</v>
      </c>
      <c r="B68" s="190" t="s">
        <v>433</v>
      </c>
      <c r="C68" s="134" t="s">
        <v>202</v>
      </c>
      <c r="D68" s="134" t="s">
        <v>203</v>
      </c>
      <c r="E68" s="187">
        <v>1070000</v>
      </c>
      <c r="F68" s="187">
        <v>1070000</v>
      </c>
      <c r="G68" s="187">
        <v>1070000</v>
      </c>
      <c r="H68" s="187">
        <v>0</v>
      </c>
      <c r="I68" s="187">
        <v>400000</v>
      </c>
      <c r="J68" s="187">
        <v>0</v>
      </c>
      <c r="K68" s="187">
        <v>30000</v>
      </c>
      <c r="L68" s="187">
        <v>30000</v>
      </c>
      <c r="M68" s="187">
        <v>640000</v>
      </c>
      <c r="N68" s="187">
        <v>640000</v>
      </c>
      <c r="O68" s="93">
        <f t="shared" si="0"/>
        <v>2.8037383177570093E-2</v>
      </c>
      <c r="P68" s="94">
        <f t="shared" si="7"/>
        <v>1070000</v>
      </c>
      <c r="Q68" s="94">
        <f t="shared" si="8"/>
        <v>30000</v>
      </c>
      <c r="R68" s="93">
        <f t="shared" si="9"/>
        <v>2.8037383177570093E-2</v>
      </c>
    </row>
    <row r="69" spans="1:18" s="103" customFormat="1" x14ac:dyDescent="0.2">
      <c r="A69" s="134" t="s">
        <v>440</v>
      </c>
      <c r="B69" s="190" t="s">
        <v>433</v>
      </c>
      <c r="C69" s="134" t="s">
        <v>204</v>
      </c>
      <c r="D69" s="134" t="s">
        <v>205</v>
      </c>
      <c r="E69" s="187">
        <v>300000</v>
      </c>
      <c r="F69" s="187">
        <v>300000</v>
      </c>
      <c r="G69" s="187">
        <v>300000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300000</v>
      </c>
      <c r="O69" s="93">
        <f t="shared" si="0"/>
        <v>0</v>
      </c>
      <c r="P69" s="94">
        <f t="shared" si="7"/>
        <v>300000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440</v>
      </c>
      <c r="B70" s="190" t="s">
        <v>433</v>
      </c>
      <c r="C70" s="134" t="s">
        <v>206</v>
      </c>
      <c r="D70" s="134" t="s">
        <v>207</v>
      </c>
      <c r="E70" s="187">
        <v>570000</v>
      </c>
      <c r="F70" s="187">
        <v>570000</v>
      </c>
      <c r="G70" s="187">
        <v>570000</v>
      </c>
      <c r="H70" s="187">
        <v>0</v>
      </c>
      <c r="I70" s="187">
        <v>400000</v>
      </c>
      <c r="J70" s="187">
        <v>0</v>
      </c>
      <c r="K70" s="187">
        <v>0</v>
      </c>
      <c r="L70" s="187">
        <v>0</v>
      </c>
      <c r="M70" s="187">
        <v>170000</v>
      </c>
      <c r="N70" s="187">
        <v>170000</v>
      </c>
      <c r="O70" s="93">
        <f t="shared" si="0"/>
        <v>0</v>
      </c>
      <c r="P70" s="94">
        <f>+F70</f>
        <v>570000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4" t="s">
        <v>440</v>
      </c>
      <c r="B71" s="190" t="s">
        <v>433</v>
      </c>
      <c r="C71" s="134" t="s">
        <v>208</v>
      </c>
      <c r="D71" s="134" t="s">
        <v>209</v>
      </c>
      <c r="E71" s="187">
        <v>200000</v>
      </c>
      <c r="F71" s="187">
        <v>200000</v>
      </c>
      <c r="G71" s="187">
        <v>200000</v>
      </c>
      <c r="H71" s="187">
        <v>0</v>
      </c>
      <c r="I71" s="187">
        <v>0</v>
      </c>
      <c r="J71" s="187">
        <v>0</v>
      </c>
      <c r="K71" s="187">
        <v>30000</v>
      </c>
      <c r="L71" s="187">
        <v>30000</v>
      </c>
      <c r="M71" s="187">
        <v>170000</v>
      </c>
      <c r="N71" s="187">
        <v>170000</v>
      </c>
      <c r="O71" s="93">
        <f t="shared" si="0"/>
        <v>0.15</v>
      </c>
      <c r="P71" s="94">
        <f t="shared" si="7"/>
        <v>200000</v>
      </c>
      <c r="Q71" s="94">
        <f t="shared" si="8"/>
        <v>30000</v>
      </c>
      <c r="R71" s="93">
        <f t="shared" si="9"/>
        <v>0.15</v>
      </c>
    </row>
    <row r="72" spans="1:18" s="104" customFormat="1" x14ac:dyDescent="0.2">
      <c r="A72" s="133" t="s">
        <v>440</v>
      </c>
      <c r="B72" s="189" t="s">
        <v>433</v>
      </c>
      <c r="C72" s="133" t="s">
        <v>210</v>
      </c>
      <c r="D72" s="133" t="s">
        <v>211</v>
      </c>
      <c r="E72" s="186">
        <v>77864162</v>
      </c>
      <c r="F72" s="186">
        <v>64811256</v>
      </c>
      <c r="G72" s="186">
        <v>61087425</v>
      </c>
      <c r="H72" s="186">
        <v>6319997.2300000004</v>
      </c>
      <c r="I72" s="186">
        <v>25835934.199999999</v>
      </c>
      <c r="J72" s="186">
        <v>2115138.4</v>
      </c>
      <c r="K72" s="186">
        <v>10371824.140000001</v>
      </c>
      <c r="L72" s="186">
        <v>10371824.140000001</v>
      </c>
      <c r="M72" s="186">
        <v>20168362.030000001</v>
      </c>
      <c r="N72" s="186">
        <v>16444531.029999999</v>
      </c>
      <c r="O72" s="93">
        <f t="shared" ref="O72:O90" si="10">+K72/F72</f>
        <v>0.16003121649116012</v>
      </c>
      <c r="P72" s="28">
        <f t="shared" si="7"/>
        <v>64811256</v>
      </c>
      <c r="Q72" s="28">
        <f t="shared" si="8"/>
        <v>10371824.140000001</v>
      </c>
      <c r="R72" s="97">
        <f t="shared" si="9"/>
        <v>0.16003121649116012</v>
      </c>
    </row>
    <row r="73" spans="1:18" s="103" customFormat="1" x14ac:dyDescent="0.2">
      <c r="A73" s="134" t="s">
        <v>440</v>
      </c>
      <c r="B73" s="190" t="s">
        <v>433</v>
      </c>
      <c r="C73" s="134" t="s">
        <v>212</v>
      </c>
      <c r="D73" s="134" t="s">
        <v>213</v>
      </c>
      <c r="E73" s="187">
        <v>13625000</v>
      </c>
      <c r="F73" s="187">
        <v>11825000</v>
      </c>
      <c r="G73" s="187">
        <v>11825000</v>
      </c>
      <c r="H73" s="187">
        <v>0</v>
      </c>
      <c r="I73" s="187">
        <v>5304541.66</v>
      </c>
      <c r="J73" s="187">
        <v>191508</v>
      </c>
      <c r="K73" s="187">
        <v>2619878.54</v>
      </c>
      <c r="L73" s="187">
        <v>2619878.54</v>
      </c>
      <c r="M73" s="187">
        <v>3709071.8</v>
      </c>
      <c r="N73" s="187">
        <v>3709071.8</v>
      </c>
      <c r="O73" s="93">
        <f t="shared" si="10"/>
        <v>0.22155421057082453</v>
      </c>
      <c r="P73" s="94">
        <f t="shared" si="7"/>
        <v>11825000</v>
      </c>
      <c r="Q73" s="94">
        <f t="shared" si="8"/>
        <v>2619878.54</v>
      </c>
      <c r="R73" s="93">
        <f t="shared" si="9"/>
        <v>0.22155421057082453</v>
      </c>
    </row>
    <row r="74" spans="1:18" s="103" customFormat="1" x14ac:dyDescent="0.2">
      <c r="A74" s="134" t="s">
        <v>440</v>
      </c>
      <c r="B74" s="190" t="s">
        <v>433</v>
      </c>
      <c r="C74" s="134" t="s">
        <v>214</v>
      </c>
      <c r="D74" s="134" t="s">
        <v>215</v>
      </c>
      <c r="E74" s="187">
        <v>3025000</v>
      </c>
      <c r="F74" s="187">
        <v>3025000</v>
      </c>
      <c r="G74" s="187">
        <v>3025000</v>
      </c>
      <c r="H74" s="187">
        <v>0</v>
      </c>
      <c r="I74" s="187">
        <v>468838</v>
      </c>
      <c r="J74" s="187">
        <v>0</v>
      </c>
      <c r="K74" s="187">
        <v>2336978</v>
      </c>
      <c r="L74" s="187">
        <v>2336978</v>
      </c>
      <c r="M74" s="187">
        <v>219184</v>
      </c>
      <c r="N74" s="187">
        <v>219184</v>
      </c>
      <c r="O74" s="93">
        <f t="shared" si="10"/>
        <v>0.77255471074380166</v>
      </c>
      <c r="P74" s="94">
        <f t="shared" si="7"/>
        <v>3025000</v>
      </c>
      <c r="Q74" s="94">
        <f t="shared" si="8"/>
        <v>2336978</v>
      </c>
      <c r="R74" s="93">
        <f t="shared" si="9"/>
        <v>0.77255471074380166</v>
      </c>
    </row>
    <row r="75" spans="1:18" s="104" customFormat="1" x14ac:dyDescent="0.2">
      <c r="A75" s="134" t="s">
        <v>440</v>
      </c>
      <c r="B75" s="190" t="s">
        <v>433</v>
      </c>
      <c r="C75" s="134" t="s">
        <v>216</v>
      </c>
      <c r="D75" s="134" t="s">
        <v>217</v>
      </c>
      <c r="E75" s="187">
        <v>350000</v>
      </c>
      <c r="F75" s="187">
        <v>50000</v>
      </c>
      <c r="G75" s="187">
        <v>50000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50000</v>
      </c>
      <c r="N75" s="187">
        <v>50000</v>
      </c>
      <c r="O75" s="93">
        <f t="shared" si="10"/>
        <v>0</v>
      </c>
      <c r="P75" s="94">
        <f t="shared" si="7"/>
        <v>50000</v>
      </c>
      <c r="Q75" s="94">
        <f t="shared" si="8"/>
        <v>0</v>
      </c>
      <c r="R75" s="93">
        <f t="shared" si="9"/>
        <v>0</v>
      </c>
    </row>
    <row r="76" spans="1:18" s="103" customFormat="1" x14ac:dyDescent="0.2">
      <c r="A76" s="134" t="s">
        <v>440</v>
      </c>
      <c r="B76" s="190" t="s">
        <v>433</v>
      </c>
      <c r="C76" s="134" t="s">
        <v>218</v>
      </c>
      <c r="D76" s="134" t="s">
        <v>219</v>
      </c>
      <c r="E76" s="187">
        <v>8250000</v>
      </c>
      <c r="F76" s="187">
        <v>8250000</v>
      </c>
      <c r="G76" s="187">
        <v>8250000</v>
      </c>
      <c r="H76" s="187">
        <v>0</v>
      </c>
      <c r="I76" s="187">
        <v>4835703.66</v>
      </c>
      <c r="J76" s="187">
        <v>191508</v>
      </c>
      <c r="K76" s="187">
        <v>85797.54</v>
      </c>
      <c r="L76" s="187">
        <v>85797.54</v>
      </c>
      <c r="M76" s="187">
        <v>3136990.8</v>
      </c>
      <c r="N76" s="187">
        <v>3136990.8</v>
      </c>
      <c r="O76" s="93">
        <f t="shared" si="10"/>
        <v>1.0399701818181818E-2</v>
      </c>
      <c r="P76" s="94">
        <f t="shared" si="7"/>
        <v>8250000</v>
      </c>
      <c r="Q76" s="94">
        <f t="shared" si="8"/>
        <v>85797.54</v>
      </c>
      <c r="R76" s="93">
        <f t="shared" si="9"/>
        <v>1.0399701818181818E-2</v>
      </c>
    </row>
    <row r="77" spans="1:18" s="103" customFormat="1" x14ac:dyDescent="0.2">
      <c r="A77" s="134" t="s">
        <v>440</v>
      </c>
      <c r="B77" s="190" t="s">
        <v>433</v>
      </c>
      <c r="C77" s="134" t="s">
        <v>220</v>
      </c>
      <c r="D77" s="134" t="s">
        <v>221</v>
      </c>
      <c r="E77" s="187">
        <v>2000000</v>
      </c>
      <c r="F77" s="187">
        <v>500000</v>
      </c>
      <c r="G77" s="187">
        <v>500000</v>
      </c>
      <c r="H77" s="187">
        <v>0</v>
      </c>
      <c r="I77" s="187">
        <v>0</v>
      </c>
      <c r="J77" s="187">
        <v>0</v>
      </c>
      <c r="K77" s="187">
        <v>197103</v>
      </c>
      <c r="L77" s="187">
        <v>197103</v>
      </c>
      <c r="M77" s="187">
        <v>302897</v>
      </c>
      <c r="N77" s="187">
        <v>302897</v>
      </c>
      <c r="O77" s="93">
        <f t="shared" si="10"/>
        <v>0.394206</v>
      </c>
      <c r="P77" s="94">
        <f t="shared" si="7"/>
        <v>500000</v>
      </c>
      <c r="Q77" s="94">
        <f t="shared" si="8"/>
        <v>197103</v>
      </c>
      <c r="R77" s="93">
        <f t="shared" si="9"/>
        <v>0.394206</v>
      </c>
    </row>
    <row r="78" spans="1:18" s="103" customFormat="1" x14ac:dyDescent="0.2">
      <c r="A78" s="134" t="s">
        <v>440</v>
      </c>
      <c r="B78" s="190" t="s">
        <v>433</v>
      </c>
      <c r="C78" s="134" t="s">
        <v>228</v>
      </c>
      <c r="D78" s="134" t="s">
        <v>229</v>
      </c>
      <c r="E78" s="187">
        <v>10000000</v>
      </c>
      <c r="F78" s="187">
        <v>11400000</v>
      </c>
      <c r="G78" s="187">
        <v>11400000</v>
      </c>
      <c r="H78" s="187">
        <v>5304744.32</v>
      </c>
      <c r="I78" s="187">
        <v>0</v>
      </c>
      <c r="J78" s="187">
        <v>0</v>
      </c>
      <c r="K78" s="187">
        <v>16415</v>
      </c>
      <c r="L78" s="187">
        <v>16415</v>
      </c>
      <c r="M78" s="187">
        <v>6078840.6799999997</v>
      </c>
      <c r="N78" s="187">
        <v>6078840.6799999997</v>
      </c>
      <c r="O78" s="93">
        <f t="shared" si="10"/>
        <v>1.4399122807017544E-3</v>
      </c>
      <c r="P78" s="94">
        <f t="shared" si="7"/>
        <v>11400000</v>
      </c>
      <c r="Q78" s="94">
        <f t="shared" si="8"/>
        <v>16415</v>
      </c>
      <c r="R78" s="93">
        <f t="shared" si="9"/>
        <v>1.4399122807017544E-3</v>
      </c>
    </row>
    <row r="79" spans="1:18" s="103" customFormat="1" x14ac:dyDescent="0.2">
      <c r="A79" s="134" t="s">
        <v>440</v>
      </c>
      <c r="B79" s="190" t="s">
        <v>433</v>
      </c>
      <c r="C79" s="134" t="s">
        <v>230</v>
      </c>
      <c r="D79" s="134" t="s">
        <v>231</v>
      </c>
      <c r="E79" s="187">
        <v>1500000</v>
      </c>
      <c r="F79" s="187">
        <v>1500000</v>
      </c>
      <c r="G79" s="187">
        <v>1500000</v>
      </c>
      <c r="H79" s="187">
        <v>516200</v>
      </c>
      <c r="I79" s="187">
        <v>0</v>
      </c>
      <c r="J79" s="187">
        <v>0</v>
      </c>
      <c r="K79" s="187">
        <v>16415</v>
      </c>
      <c r="L79" s="187">
        <v>16415</v>
      </c>
      <c r="M79" s="187">
        <v>967385</v>
      </c>
      <c r="N79" s="187">
        <v>967385</v>
      </c>
      <c r="O79" s="93">
        <f t="shared" si="10"/>
        <v>1.0943333333333333E-2</v>
      </c>
      <c r="P79" s="94">
        <f t="shared" si="7"/>
        <v>1500000</v>
      </c>
      <c r="Q79" s="94">
        <f t="shared" si="8"/>
        <v>16415</v>
      </c>
      <c r="R79" s="93">
        <f t="shared" si="9"/>
        <v>1.0943333333333333E-2</v>
      </c>
    </row>
    <row r="80" spans="1:18" s="103" customFormat="1" x14ac:dyDescent="0.2">
      <c r="A80" s="134" t="s">
        <v>440</v>
      </c>
      <c r="B80" s="190" t="s">
        <v>433</v>
      </c>
      <c r="C80" s="134" t="s">
        <v>234</v>
      </c>
      <c r="D80" s="134" t="s">
        <v>235</v>
      </c>
      <c r="E80" s="187">
        <v>500000</v>
      </c>
      <c r="F80" s="187">
        <v>100000</v>
      </c>
      <c r="G80" s="187">
        <v>100000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100000</v>
      </c>
      <c r="N80" s="187">
        <v>100000</v>
      </c>
      <c r="O80" s="93">
        <f t="shared" si="10"/>
        <v>0</v>
      </c>
      <c r="P80" s="94">
        <f t="shared" si="7"/>
        <v>100000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440</v>
      </c>
      <c r="B81" s="190" t="s">
        <v>433</v>
      </c>
      <c r="C81" s="134" t="s">
        <v>236</v>
      </c>
      <c r="D81" s="134" t="s">
        <v>237</v>
      </c>
      <c r="E81" s="187">
        <v>4500000</v>
      </c>
      <c r="F81" s="187">
        <v>6300000</v>
      </c>
      <c r="G81" s="187">
        <v>6300000</v>
      </c>
      <c r="H81" s="187">
        <v>4470980.2699999996</v>
      </c>
      <c r="I81" s="187">
        <v>0</v>
      </c>
      <c r="J81" s="187">
        <v>0</v>
      </c>
      <c r="K81" s="187">
        <v>0</v>
      </c>
      <c r="L81" s="187">
        <v>0</v>
      </c>
      <c r="M81" s="187">
        <v>1829019.73</v>
      </c>
      <c r="N81" s="187">
        <v>1829019.73</v>
      </c>
      <c r="O81" s="93">
        <f t="shared" si="10"/>
        <v>0</v>
      </c>
      <c r="P81" s="94">
        <f t="shared" si="7"/>
        <v>6300000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440</v>
      </c>
      <c r="B82" s="190" t="s">
        <v>433</v>
      </c>
      <c r="C82" s="134" t="s">
        <v>238</v>
      </c>
      <c r="D82" s="134" t="s">
        <v>239</v>
      </c>
      <c r="E82" s="187">
        <v>1500000</v>
      </c>
      <c r="F82" s="187">
        <v>1500000</v>
      </c>
      <c r="G82" s="187">
        <v>1500000</v>
      </c>
      <c r="H82" s="187">
        <v>317564.05</v>
      </c>
      <c r="I82" s="187">
        <v>0</v>
      </c>
      <c r="J82" s="187">
        <v>0</v>
      </c>
      <c r="K82" s="187">
        <v>0</v>
      </c>
      <c r="L82" s="187">
        <v>0</v>
      </c>
      <c r="M82" s="187">
        <v>1182435.95</v>
      </c>
      <c r="N82" s="187">
        <v>1182435.95</v>
      </c>
      <c r="O82" s="93">
        <f t="shared" si="10"/>
        <v>0</v>
      </c>
      <c r="P82" s="94">
        <f t="shared" si="7"/>
        <v>1500000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440</v>
      </c>
      <c r="B83" s="190" t="s">
        <v>433</v>
      </c>
      <c r="C83" s="134" t="s">
        <v>240</v>
      </c>
      <c r="D83" s="134" t="s">
        <v>241</v>
      </c>
      <c r="E83" s="187">
        <v>2000000</v>
      </c>
      <c r="F83" s="187">
        <v>2000000</v>
      </c>
      <c r="G83" s="187">
        <v>2000000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2000000</v>
      </c>
      <c r="N83" s="187">
        <v>2000000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440</v>
      </c>
      <c r="B84" s="190" t="s">
        <v>433</v>
      </c>
      <c r="C84" s="134" t="s">
        <v>242</v>
      </c>
      <c r="D84" s="134" t="s">
        <v>243</v>
      </c>
      <c r="E84" s="187">
        <v>3300000</v>
      </c>
      <c r="F84" s="187">
        <v>1500000</v>
      </c>
      <c r="G84" s="187">
        <v>1500000</v>
      </c>
      <c r="H84" s="187">
        <v>0</v>
      </c>
      <c r="I84" s="187">
        <v>0</v>
      </c>
      <c r="J84" s="187">
        <v>0</v>
      </c>
      <c r="K84" s="187">
        <v>840059.73</v>
      </c>
      <c r="L84" s="187">
        <v>840059.73</v>
      </c>
      <c r="M84" s="187">
        <v>659940.27</v>
      </c>
      <c r="N84" s="187">
        <v>659940.27</v>
      </c>
      <c r="O84" s="93">
        <f t="shared" si="10"/>
        <v>0.56003981999999997</v>
      </c>
      <c r="P84" s="94">
        <f t="shared" si="7"/>
        <v>1500000</v>
      </c>
      <c r="Q84" s="94">
        <f t="shared" si="8"/>
        <v>840059.73</v>
      </c>
      <c r="R84" s="93">
        <f t="shared" si="9"/>
        <v>0.56003981999999997</v>
      </c>
    </row>
    <row r="85" spans="1:18" s="103" customFormat="1" x14ac:dyDescent="0.2">
      <c r="A85" s="134" t="s">
        <v>440</v>
      </c>
      <c r="B85" s="190" t="s">
        <v>433</v>
      </c>
      <c r="C85" s="134" t="s">
        <v>244</v>
      </c>
      <c r="D85" s="134" t="s">
        <v>245</v>
      </c>
      <c r="E85" s="187">
        <v>550000</v>
      </c>
      <c r="F85" s="187">
        <v>550000</v>
      </c>
      <c r="G85" s="187">
        <v>550000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550000</v>
      </c>
      <c r="N85" s="187">
        <v>550000</v>
      </c>
      <c r="O85" s="93">
        <f t="shared" si="10"/>
        <v>0</v>
      </c>
      <c r="P85" s="94">
        <f t="shared" si="7"/>
        <v>550000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440</v>
      </c>
      <c r="B86" s="190" t="s">
        <v>433</v>
      </c>
      <c r="C86" s="134" t="s">
        <v>246</v>
      </c>
      <c r="D86" s="134" t="s">
        <v>247</v>
      </c>
      <c r="E86" s="187">
        <v>2750000</v>
      </c>
      <c r="F86" s="187">
        <v>950000</v>
      </c>
      <c r="G86" s="187">
        <v>950000</v>
      </c>
      <c r="H86" s="187">
        <v>0</v>
      </c>
      <c r="I86" s="187">
        <v>0</v>
      </c>
      <c r="J86" s="187">
        <v>0</v>
      </c>
      <c r="K86" s="187">
        <v>840059.73</v>
      </c>
      <c r="L86" s="187">
        <v>840059.73</v>
      </c>
      <c r="M86" s="187">
        <v>109940.27</v>
      </c>
      <c r="N86" s="187">
        <v>109940.27</v>
      </c>
      <c r="O86" s="93">
        <f t="shared" si="10"/>
        <v>0.88427339999999999</v>
      </c>
      <c r="P86" s="94">
        <f t="shared" si="7"/>
        <v>950000</v>
      </c>
      <c r="Q86" s="94">
        <f t="shared" si="8"/>
        <v>840059.73</v>
      </c>
      <c r="R86" s="93">
        <f t="shared" si="9"/>
        <v>0.88427339999999999</v>
      </c>
    </row>
    <row r="87" spans="1:18" s="103" customFormat="1" x14ac:dyDescent="0.2">
      <c r="A87" s="134" t="s">
        <v>440</v>
      </c>
      <c r="B87" s="190" t="s">
        <v>433</v>
      </c>
      <c r="C87" s="134" t="s">
        <v>248</v>
      </c>
      <c r="D87" s="134" t="s">
        <v>413</v>
      </c>
      <c r="E87" s="187">
        <v>50939162</v>
      </c>
      <c r="F87" s="187">
        <v>40086256</v>
      </c>
      <c r="G87" s="187">
        <v>36362425</v>
      </c>
      <c r="H87" s="187">
        <v>1015252.91</v>
      </c>
      <c r="I87" s="187">
        <v>20531392.539999999</v>
      </c>
      <c r="J87" s="187">
        <v>1923630.4</v>
      </c>
      <c r="K87" s="187">
        <v>6895470.8700000001</v>
      </c>
      <c r="L87" s="187">
        <v>6895470.8700000001</v>
      </c>
      <c r="M87" s="187">
        <v>9720509.2799999993</v>
      </c>
      <c r="N87" s="187">
        <v>5996678.2800000003</v>
      </c>
      <c r="O87" s="93">
        <f t="shared" si="10"/>
        <v>0.17201583679952551</v>
      </c>
      <c r="P87" s="94">
        <f t="shared" si="7"/>
        <v>40086256</v>
      </c>
      <c r="Q87" s="94">
        <f t="shared" si="8"/>
        <v>6895470.8700000001</v>
      </c>
      <c r="R87" s="93">
        <f t="shared" si="9"/>
        <v>0.17201583679952551</v>
      </c>
    </row>
    <row r="88" spans="1:18" s="103" customFormat="1" x14ac:dyDescent="0.2">
      <c r="A88" s="134" t="s">
        <v>440</v>
      </c>
      <c r="B88" s="190" t="s">
        <v>433</v>
      </c>
      <c r="C88" s="134" t="s">
        <v>249</v>
      </c>
      <c r="D88" s="134" t="s">
        <v>250</v>
      </c>
      <c r="E88" s="187">
        <v>2000000</v>
      </c>
      <c r="F88" s="187">
        <v>2000000</v>
      </c>
      <c r="G88" s="187">
        <v>2000000</v>
      </c>
      <c r="H88" s="187">
        <v>404844</v>
      </c>
      <c r="I88" s="187">
        <v>800834.13</v>
      </c>
      <c r="J88" s="187">
        <v>73630.399999999994</v>
      </c>
      <c r="K88" s="187">
        <v>238608.49</v>
      </c>
      <c r="L88" s="187">
        <v>238608.49</v>
      </c>
      <c r="M88" s="187">
        <v>482082.98</v>
      </c>
      <c r="N88" s="187">
        <v>482082.98</v>
      </c>
      <c r="O88" s="93">
        <f t="shared" si="10"/>
        <v>0.11930424499999999</v>
      </c>
      <c r="P88" s="94">
        <f t="shared" si="7"/>
        <v>2000000</v>
      </c>
      <c r="Q88" s="94">
        <f t="shared" si="8"/>
        <v>238608.49</v>
      </c>
      <c r="R88" s="93">
        <f t="shared" si="9"/>
        <v>0.11930424499999999</v>
      </c>
    </row>
    <row r="89" spans="1:18" s="103" customFormat="1" x14ac:dyDescent="0.2">
      <c r="A89" s="134" t="s">
        <v>440</v>
      </c>
      <c r="B89" s="190" t="s">
        <v>433</v>
      </c>
      <c r="C89" s="134" t="s">
        <v>251</v>
      </c>
      <c r="D89" s="134" t="s">
        <v>252</v>
      </c>
      <c r="E89" s="187">
        <v>750000</v>
      </c>
      <c r="F89" s="187">
        <v>750000</v>
      </c>
      <c r="G89" s="187">
        <v>750000</v>
      </c>
      <c r="H89" s="187">
        <v>0</v>
      </c>
      <c r="I89" s="187">
        <v>748000</v>
      </c>
      <c r="J89" s="187">
        <v>0</v>
      </c>
      <c r="K89" s="187">
        <v>0</v>
      </c>
      <c r="L89" s="187">
        <v>0</v>
      </c>
      <c r="M89" s="187">
        <v>2000</v>
      </c>
      <c r="N89" s="187">
        <v>2000</v>
      </c>
      <c r="O89" s="93">
        <f t="shared" si="10"/>
        <v>0</v>
      </c>
      <c r="P89" s="94">
        <f t="shared" si="7"/>
        <v>750000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440</v>
      </c>
      <c r="B90" s="190" t="s">
        <v>433</v>
      </c>
      <c r="C90" s="134" t="s">
        <v>253</v>
      </c>
      <c r="D90" s="134" t="s">
        <v>254</v>
      </c>
      <c r="E90" s="187">
        <v>42654546</v>
      </c>
      <c r="F90" s="187">
        <v>31801640</v>
      </c>
      <c r="G90" s="187">
        <v>28077809</v>
      </c>
      <c r="H90" s="187">
        <v>610408.91</v>
      </c>
      <c r="I90" s="187">
        <v>15887818.5</v>
      </c>
      <c r="J90" s="187">
        <v>1850000</v>
      </c>
      <c r="K90" s="187">
        <v>6444334.8799999999</v>
      </c>
      <c r="L90" s="187">
        <v>6444334.8799999999</v>
      </c>
      <c r="M90" s="187">
        <v>7009077.71</v>
      </c>
      <c r="N90" s="187">
        <v>3285246.71</v>
      </c>
      <c r="O90" s="93">
        <f t="shared" si="10"/>
        <v>0.20264158955324316</v>
      </c>
      <c r="P90" s="94">
        <f t="shared" si="7"/>
        <v>31801640</v>
      </c>
      <c r="Q90" s="94">
        <f t="shared" si="8"/>
        <v>6444334.8799999999</v>
      </c>
      <c r="R90" s="93">
        <f t="shared" si="9"/>
        <v>0.20264158955324316</v>
      </c>
    </row>
    <row r="91" spans="1:18" s="103" customFormat="1" x14ac:dyDescent="0.2">
      <c r="A91" s="134" t="s">
        <v>440</v>
      </c>
      <c r="B91" s="190" t="s">
        <v>433</v>
      </c>
      <c r="C91" s="134" t="s">
        <v>255</v>
      </c>
      <c r="D91" s="134" t="s">
        <v>256</v>
      </c>
      <c r="E91" s="187">
        <v>2000000</v>
      </c>
      <c r="F91" s="187">
        <v>2000000</v>
      </c>
      <c r="G91" s="187">
        <v>2000000</v>
      </c>
      <c r="H91" s="187">
        <v>0</v>
      </c>
      <c r="I91" s="187">
        <v>1397800</v>
      </c>
      <c r="J91" s="187">
        <v>0</v>
      </c>
      <c r="K91" s="187">
        <v>0</v>
      </c>
      <c r="L91" s="187">
        <v>0</v>
      </c>
      <c r="M91" s="187">
        <v>602200</v>
      </c>
      <c r="N91" s="187">
        <v>602200</v>
      </c>
      <c r="O91" s="93">
        <f>+K91/F91</f>
        <v>0</v>
      </c>
      <c r="P91" s="94">
        <f t="shared" ref="P91:P105" si="11">+F91</f>
        <v>2000000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440</v>
      </c>
      <c r="B92" s="190" t="s">
        <v>433</v>
      </c>
      <c r="C92" s="134" t="s">
        <v>257</v>
      </c>
      <c r="D92" s="134" t="s">
        <v>258</v>
      </c>
      <c r="E92" s="187">
        <v>2584616</v>
      </c>
      <c r="F92" s="187">
        <v>2584616</v>
      </c>
      <c r="G92" s="187">
        <v>2584616</v>
      </c>
      <c r="H92" s="187">
        <v>0</v>
      </c>
      <c r="I92" s="187">
        <v>1082040</v>
      </c>
      <c r="J92" s="187">
        <v>0</v>
      </c>
      <c r="K92" s="187">
        <v>96000</v>
      </c>
      <c r="L92" s="187">
        <v>96000</v>
      </c>
      <c r="M92" s="187">
        <v>1406576</v>
      </c>
      <c r="N92" s="187">
        <v>1406576</v>
      </c>
      <c r="O92" s="93">
        <f t="shared" ref="O92:O122" si="14">+K92/F92</f>
        <v>3.714284829932183E-2</v>
      </c>
      <c r="P92" s="94">
        <f t="shared" si="11"/>
        <v>2584616</v>
      </c>
      <c r="Q92" s="94">
        <f t="shared" si="12"/>
        <v>96000</v>
      </c>
      <c r="R92" s="93">
        <f t="shared" si="13"/>
        <v>3.714284829932183E-2</v>
      </c>
    </row>
    <row r="93" spans="1:18" s="103" customFormat="1" x14ac:dyDescent="0.2">
      <c r="A93" s="134" t="s">
        <v>440</v>
      </c>
      <c r="B93" s="190" t="s">
        <v>433</v>
      </c>
      <c r="C93" s="134" t="s">
        <v>259</v>
      </c>
      <c r="D93" s="134" t="s">
        <v>260</v>
      </c>
      <c r="E93" s="187">
        <v>750000</v>
      </c>
      <c r="F93" s="187">
        <v>750000</v>
      </c>
      <c r="G93" s="187">
        <v>750000</v>
      </c>
      <c r="H93" s="187">
        <v>0</v>
      </c>
      <c r="I93" s="187">
        <v>614899.91</v>
      </c>
      <c r="J93" s="187">
        <v>0</v>
      </c>
      <c r="K93" s="187">
        <v>9165</v>
      </c>
      <c r="L93" s="187">
        <v>9165</v>
      </c>
      <c r="M93" s="187">
        <v>125935.09</v>
      </c>
      <c r="N93" s="187">
        <v>125935.09</v>
      </c>
      <c r="O93" s="93">
        <f t="shared" si="14"/>
        <v>1.222E-2</v>
      </c>
      <c r="P93" s="94">
        <f t="shared" si="11"/>
        <v>750000</v>
      </c>
      <c r="Q93" s="94">
        <f t="shared" si="12"/>
        <v>9165</v>
      </c>
      <c r="R93" s="93">
        <f t="shared" si="13"/>
        <v>1.222E-2</v>
      </c>
    </row>
    <row r="94" spans="1:18" s="103" customFormat="1" x14ac:dyDescent="0.2">
      <c r="A94" s="134" t="s">
        <v>440</v>
      </c>
      <c r="B94" s="190" t="s">
        <v>433</v>
      </c>
      <c r="C94" s="134" t="s">
        <v>263</v>
      </c>
      <c r="D94" s="134" t="s">
        <v>264</v>
      </c>
      <c r="E94" s="187">
        <v>200000</v>
      </c>
      <c r="F94" s="187">
        <v>200000</v>
      </c>
      <c r="G94" s="187">
        <v>200000</v>
      </c>
      <c r="H94" s="187">
        <v>0</v>
      </c>
      <c r="I94" s="187">
        <v>0</v>
      </c>
      <c r="J94" s="187">
        <v>0</v>
      </c>
      <c r="K94" s="187">
        <v>107362.5</v>
      </c>
      <c r="L94" s="187">
        <v>107362.5</v>
      </c>
      <c r="M94" s="187">
        <v>92637.5</v>
      </c>
      <c r="N94" s="187">
        <v>92637.5</v>
      </c>
      <c r="O94" s="93">
        <f t="shared" si="14"/>
        <v>0.53681250000000003</v>
      </c>
      <c r="P94" s="94">
        <f t="shared" si="11"/>
        <v>200000</v>
      </c>
      <c r="Q94" s="94">
        <f t="shared" si="12"/>
        <v>107362.5</v>
      </c>
      <c r="R94" s="93">
        <f t="shared" si="13"/>
        <v>0.53681250000000003</v>
      </c>
    </row>
    <row r="95" spans="1:18" s="104" customFormat="1" x14ac:dyDescent="0.2">
      <c r="A95" s="133" t="s">
        <v>440</v>
      </c>
      <c r="B95" s="189" t="s">
        <v>434</v>
      </c>
      <c r="C95" s="133" t="s">
        <v>265</v>
      </c>
      <c r="D95" s="133" t="s">
        <v>266</v>
      </c>
      <c r="E95" s="186">
        <v>103500000</v>
      </c>
      <c r="F95" s="186">
        <v>103500000</v>
      </c>
      <c r="G95" s="186">
        <v>103500000</v>
      </c>
      <c r="H95" s="186">
        <v>1183500</v>
      </c>
      <c r="I95" s="186">
        <v>60276380.600000001</v>
      </c>
      <c r="J95" s="186">
        <v>0</v>
      </c>
      <c r="K95" s="186">
        <v>16272640.949999999</v>
      </c>
      <c r="L95" s="186">
        <v>14939307.949999999</v>
      </c>
      <c r="M95" s="186">
        <v>25767478.449999999</v>
      </c>
      <c r="N95" s="186">
        <v>25767478.449999999</v>
      </c>
      <c r="O95" s="93">
        <f t="shared" si="14"/>
        <v>0.15722358405797102</v>
      </c>
      <c r="P95" s="94">
        <f t="shared" si="11"/>
        <v>103500000</v>
      </c>
      <c r="Q95" s="94">
        <f t="shared" si="12"/>
        <v>16272640.949999999</v>
      </c>
      <c r="R95" s="93">
        <f t="shared" si="13"/>
        <v>0.15722358405797102</v>
      </c>
    </row>
    <row r="96" spans="1:18" s="103" customFormat="1" x14ac:dyDescent="0.2">
      <c r="A96" s="134" t="s">
        <v>440</v>
      </c>
      <c r="B96" s="190" t="s">
        <v>434</v>
      </c>
      <c r="C96" s="134" t="s">
        <v>267</v>
      </c>
      <c r="D96" s="134" t="s">
        <v>268</v>
      </c>
      <c r="E96" s="187">
        <v>15000000</v>
      </c>
      <c r="F96" s="187">
        <v>15000000</v>
      </c>
      <c r="G96" s="187">
        <v>15000000</v>
      </c>
      <c r="H96" s="187">
        <v>1183500</v>
      </c>
      <c r="I96" s="187">
        <v>1662142.97</v>
      </c>
      <c r="J96" s="187">
        <v>0</v>
      </c>
      <c r="K96" s="187">
        <v>4620078.3</v>
      </c>
      <c r="L96" s="187">
        <v>4620078.3</v>
      </c>
      <c r="M96" s="187">
        <v>7534278.7300000004</v>
      </c>
      <c r="N96" s="187">
        <v>7534278.7300000004</v>
      </c>
      <c r="O96" s="93">
        <f t="shared" si="14"/>
        <v>0.30800521999999997</v>
      </c>
      <c r="P96" s="94">
        <f t="shared" si="11"/>
        <v>15000000</v>
      </c>
      <c r="Q96" s="94">
        <f t="shared" si="12"/>
        <v>4620078.3</v>
      </c>
      <c r="R96" s="93">
        <f t="shared" si="13"/>
        <v>0.30800521999999997</v>
      </c>
    </row>
    <row r="97" spans="1:18" s="103" customFormat="1" x14ac:dyDescent="0.2">
      <c r="A97" s="134" t="s">
        <v>440</v>
      </c>
      <c r="B97" s="190" t="s">
        <v>434</v>
      </c>
      <c r="C97" s="134" t="s">
        <v>269</v>
      </c>
      <c r="D97" s="134" t="s">
        <v>270</v>
      </c>
      <c r="E97" s="187">
        <v>5000000</v>
      </c>
      <c r="F97" s="187">
        <v>5000000</v>
      </c>
      <c r="G97" s="187">
        <v>5000000</v>
      </c>
      <c r="H97" s="187">
        <v>0</v>
      </c>
      <c r="I97" s="187">
        <v>0</v>
      </c>
      <c r="J97" s="187">
        <v>0</v>
      </c>
      <c r="K97" s="187">
        <v>919000</v>
      </c>
      <c r="L97" s="187">
        <v>919000</v>
      </c>
      <c r="M97" s="187">
        <v>4081000</v>
      </c>
      <c r="N97" s="187">
        <v>4081000</v>
      </c>
      <c r="O97" s="93">
        <f t="shared" si="14"/>
        <v>0.18379999999999999</v>
      </c>
      <c r="P97" s="94">
        <f t="shared" si="11"/>
        <v>5000000</v>
      </c>
      <c r="Q97" s="94">
        <f t="shared" si="12"/>
        <v>919000</v>
      </c>
      <c r="R97" s="93">
        <f t="shared" si="13"/>
        <v>0.18379999999999999</v>
      </c>
    </row>
    <row r="98" spans="1:18" s="103" customFormat="1" x14ac:dyDescent="0.2">
      <c r="A98" s="134" t="s">
        <v>440</v>
      </c>
      <c r="B98" s="190" t="s">
        <v>434</v>
      </c>
      <c r="C98" s="134" t="s">
        <v>271</v>
      </c>
      <c r="D98" s="134" t="s">
        <v>272</v>
      </c>
      <c r="E98" s="187">
        <v>1000000</v>
      </c>
      <c r="F98" s="187">
        <v>1000000</v>
      </c>
      <c r="G98" s="187">
        <v>1000000</v>
      </c>
      <c r="H98" s="187">
        <v>0</v>
      </c>
      <c r="I98" s="187">
        <v>817674.37</v>
      </c>
      <c r="J98" s="187">
        <v>0</v>
      </c>
      <c r="K98" s="187">
        <v>0</v>
      </c>
      <c r="L98" s="187">
        <v>0</v>
      </c>
      <c r="M98" s="187">
        <v>182325.63</v>
      </c>
      <c r="N98" s="187">
        <v>182325.63</v>
      </c>
      <c r="O98" s="93">
        <f t="shared" si="14"/>
        <v>0</v>
      </c>
      <c r="P98" s="94">
        <f t="shared" si="11"/>
        <v>1000000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440</v>
      </c>
      <c r="B99" s="190" t="s">
        <v>434</v>
      </c>
      <c r="C99" s="134" t="s">
        <v>273</v>
      </c>
      <c r="D99" s="134" t="s">
        <v>274</v>
      </c>
      <c r="E99" s="187">
        <v>4000000</v>
      </c>
      <c r="F99" s="187">
        <v>4000000</v>
      </c>
      <c r="G99" s="187">
        <v>4000000</v>
      </c>
      <c r="H99" s="187">
        <v>0</v>
      </c>
      <c r="I99" s="187">
        <v>276768.59999999998</v>
      </c>
      <c r="J99" s="187">
        <v>0</v>
      </c>
      <c r="K99" s="187">
        <v>3701078.3</v>
      </c>
      <c r="L99" s="187">
        <v>3701078.3</v>
      </c>
      <c r="M99" s="187">
        <v>22153.1</v>
      </c>
      <c r="N99" s="187">
        <v>22153.1</v>
      </c>
      <c r="O99" s="93">
        <f t="shared" si="14"/>
        <v>0.92526957499999996</v>
      </c>
      <c r="P99" s="94">
        <f t="shared" si="11"/>
        <v>4000000</v>
      </c>
      <c r="Q99" s="94">
        <f t="shared" si="12"/>
        <v>3701078.3</v>
      </c>
      <c r="R99" s="93">
        <f t="shared" si="13"/>
        <v>0.92526957499999996</v>
      </c>
    </row>
    <row r="100" spans="1:18" s="103" customFormat="1" x14ac:dyDescent="0.2">
      <c r="A100" s="134" t="s">
        <v>440</v>
      </c>
      <c r="B100" s="190" t="s">
        <v>434</v>
      </c>
      <c r="C100" s="134" t="s">
        <v>414</v>
      </c>
      <c r="D100" s="134" t="s">
        <v>415</v>
      </c>
      <c r="E100" s="187">
        <v>2000000</v>
      </c>
      <c r="F100" s="187">
        <v>2000000</v>
      </c>
      <c r="G100" s="187">
        <v>2000000</v>
      </c>
      <c r="H100" s="187">
        <v>1183500</v>
      </c>
      <c r="I100" s="187">
        <v>567700</v>
      </c>
      <c r="J100" s="187">
        <v>0</v>
      </c>
      <c r="K100" s="187">
        <v>0</v>
      </c>
      <c r="L100" s="187">
        <v>0</v>
      </c>
      <c r="M100" s="187">
        <v>248800</v>
      </c>
      <c r="N100" s="187">
        <v>248800</v>
      </c>
      <c r="O100" s="93">
        <f t="shared" si="14"/>
        <v>0</v>
      </c>
      <c r="P100" s="94">
        <f t="shared" si="11"/>
        <v>2000000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440</v>
      </c>
      <c r="B101" s="190" t="s">
        <v>434</v>
      </c>
      <c r="C101" s="134" t="s">
        <v>277</v>
      </c>
      <c r="D101" s="134" t="s">
        <v>278</v>
      </c>
      <c r="E101" s="187">
        <v>3000000</v>
      </c>
      <c r="F101" s="187">
        <v>3000000</v>
      </c>
      <c r="G101" s="187">
        <v>3000000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3000000</v>
      </c>
      <c r="N101" s="187">
        <v>3000000</v>
      </c>
      <c r="O101" s="93">
        <f t="shared" si="14"/>
        <v>0</v>
      </c>
      <c r="P101" s="94">
        <f t="shared" si="11"/>
        <v>3000000</v>
      </c>
      <c r="Q101" s="94">
        <f t="shared" si="12"/>
        <v>0</v>
      </c>
      <c r="R101" s="93">
        <f t="shared" si="13"/>
        <v>0</v>
      </c>
    </row>
    <row r="102" spans="1:18" s="103" customFormat="1" x14ac:dyDescent="0.2">
      <c r="A102" s="134" t="s">
        <v>440</v>
      </c>
      <c r="B102" s="190" t="s">
        <v>434</v>
      </c>
      <c r="C102" s="134" t="s">
        <v>279</v>
      </c>
      <c r="D102" s="134" t="s">
        <v>280</v>
      </c>
      <c r="E102" s="187">
        <v>58500000</v>
      </c>
      <c r="F102" s="187">
        <v>58500000</v>
      </c>
      <c r="G102" s="187">
        <v>58500000</v>
      </c>
      <c r="H102" s="187">
        <v>0</v>
      </c>
      <c r="I102" s="187">
        <v>54614238.630000003</v>
      </c>
      <c r="J102" s="187">
        <v>0</v>
      </c>
      <c r="K102" s="187">
        <v>0</v>
      </c>
      <c r="L102" s="187">
        <v>0</v>
      </c>
      <c r="M102" s="187">
        <v>3885761.37</v>
      </c>
      <c r="N102" s="187">
        <v>3885761.37</v>
      </c>
      <c r="O102" s="93">
        <f t="shared" si="14"/>
        <v>0</v>
      </c>
      <c r="P102" s="94">
        <f t="shared" si="11"/>
        <v>58500000</v>
      </c>
      <c r="Q102" s="94">
        <f t="shared" si="12"/>
        <v>0</v>
      </c>
      <c r="R102" s="93">
        <f t="shared" si="13"/>
        <v>0</v>
      </c>
    </row>
    <row r="103" spans="1:18" s="103" customFormat="1" x14ac:dyDescent="0.2">
      <c r="A103" s="134" t="s">
        <v>440</v>
      </c>
      <c r="B103" s="190" t="s">
        <v>434</v>
      </c>
      <c r="C103" s="134" t="s">
        <v>418</v>
      </c>
      <c r="D103" s="134" t="s">
        <v>419</v>
      </c>
      <c r="E103" s="187">
        <v>58500000</v>
      </c>
      <c r="F103" s="187">
        <v>58500000</v>
      </c>
      <c r="G103" s="187">
        <v>58500000</v>
      </c>
      <c r="H103" s="187">
        <v>0</v>
      </c>
      <c r="I103" s="187">
        <v>54614238.630000003</v>
      </c>
      <c r="J103" s="187">
        <v>0</v>
      </c>
      <c r="K103" s="187">
        <v>0</v>
      </c>
      <c r="L103" s="187">
        <v>0</v>
      </c>
      <c r="M103" s="187">
        <v>3885761.37</v>
      </c>
      <c r="N103" s="187">
        <v>3885761.37</v>
      </c>
      <c r="O103" s="93">
        <f t="shared" si="14"/>
        <v>0</v>
      </c>
      <c r="P103" s="94">
        <f t="shared" si="11"/>
        <v>58500000</v>
      </c>
      <c r="Q103" s="94">
        <f t="shared" si="12"/>
        <v>0</v>
      </c>
      <c r="R103" s="93">
        <f t="shared" si="13"/>
        <v>0</v>
      </c>
    </row>
    <row r="104" spans="1:18" s="103" customFormat="1" x14ac:dyDescent="0.2">
      <c r="A104" s="134" t="s">
        <v>440</v>
      </c>
      <c r="B104" s="190" t="s">
        <v>434</v>
      </c>
      <c r="C104" s="134" t="s">
        <v>283</v>
      </c>
      <c r="D104" s="134" t="s">
        <v>284</v>
      </c>
      <c r="E104" s="187">
        <v>30000000</v>
      </c>
      <c r="F104" s="187">
        <v>30000000</v>
      </c>
      <c r="G104" s="187">
        <v>30000000</v>
      </c>
      <c r="H104" s="187">
        <v>0</v>
      </c>
      <c r="I104" s="187">
        <v>3999999</v>
      </c>
      <c r="J104" s="187">
        <v>0</v>
      </c>
      <c r="K104" s="187">
        <v>11652562.65</v>
      </c>
      <c r="L104" s="187">
        <v>10319229.65</v>
      </c>
      <c r="M104" s="187">
        <v>14347438.35</v>
      </c>
      <c r="N104" s="187">
        <v>14347438.35</v>
      </c>
      <c r="O104" s="93">
        <f t="shared" si="14"/>
        <v>0.388418755</v>
      </c>
      <c r="P104" s="94">
        <f t="shared" si="11"/>
        <v>30000000</v>
      </c>
      <c r="Q104" s="94">
        <f t="shared" si="12"/>
        <v>11652562.65</v>
      </c>
      <c r="R104" s="93">
        <f t="shared" si="13"/>
        <v>0.388418755</v>
      </c>
    </row>
    <row r="105" spans="1:18" s="103" customFormat="1" x14ac:dyDescent="0.2">
      <c r="A105" s="134" t="s">
        <v>440</v>
      </c>
      <c r="B105" s="190" t="s">
        <v>434</v>
      </c>
      <c r="C105" s="134" t="s">
        <v>285</v>
      </c>
      <c r="D105" s="134" t="s">
        <v>286</v>
      </c>
      <c r="E105" s="187">
        <v>30000000</v>
      </c>
      <c r="F105" s="187">
        <v>30000000</v>
      </c>
      <c r="G105" s="187">
        <v>30000000</v>
      </c>
      <c r="H105" s="187">
        <v>0</v>
      </c>
      <c r="I105" s="187">
        <v>3999999</v>
      </c>
      <c r="J105" s="187">
        <v>0</v>
      </c>
      <c r="K105" s="187">
        <v>11652562.65</v>
      </c>
      <c r="L105" s="187">
        <v>10319229.65</v>
      </c>
      <c r="M105" s="187">
        <v>14347438.35</v>
      </c>
      <c r="N105" s="187">
        <v>14347438.35</v>
      </c>
      <c r="O105" s="93">
        <f t="shared" si="14"/>
        <v>0.388418755</v>
      </c>
      <c r="P105" s="94">
        <f t="shared" si="11"/>
        <v>30000000</v>
      </c>
      <c r="Q105" s="94">
        <f t="shared" si="12"/>
        <v>11652562.65</v>
      </c>
      <c r="R105" s="93">
        <f t="shared" si="13"/>
        <v>0.388418755</v>
      </c>
    </row>
    <row r="106" spans="1:18" s="104" customFormat="1" x14ac:dyDescent="0.2">
      <c r="A106" s="133" t="s">
        <v>440</v>
      </c>
      <c r="B106" s="189" t="s">
        <v>433</v>
      </c>
      <c r="C106" s="133" t="s">
        <v>289</v>
      </c>
      <c r="D106" s="133" t="s">
        <v>290</v>
      </c>
      <c r="E106" s="186">
        <v>189634559</v>
      </c>
      <c r="F106" s="186">
        <v>320764679</v>
      </c>
      <c r="G106" s="186">
        <v>315764679</v>
      </c>
      <c r="H106" s="186">
        <v>0</v>
      </c>
      <c r="I106" s="186">
        <v>21807439.16</v>
      </c>
      <c r="J106" s="186">
        <v>0</v>
      </c>
      <c r="K106" s="186">
        <v>281272952.83999997</v>
      </c>
      <c r="L106" s="186">
        <v>281272952.83999997</v>
      </c>
      <c r="M106" s="186">
        <v>17684287</v>
      </c>
      <c r="N106" s="186">
        <v>12684287</v>
      </c>
      <c r="O106" s="93">
        <f t="shared" si="14"/>
        <v>0.87688255987810915</v>
      </c>
      <c r="P106" s="28">
        <f>+P110</f>
        <v>137000000</v>
      </c>
      <c r="Q106" s="28">
        <f>+Q110</f>
        <v>119738354.44</v>
      </c>
      <c r="R106" s="93">
        <f t="shared" si="13"/>
        <v>0.8740025871532846</v>
      </c>
    </row>
    <row r="107" spans="1:18" s="103" customFormat="1" x14ac:dyDescent="0.2">
      <c r="A107" s="134" t="s">
        <v>440</v>
      </c>
      <c r="B107" s="190" t="s">
        <v>433</v>
      </c>
      <c r="C107" s="134" t="s">
        <v>291</v>
      </c>
      <c r="D107" s="134" t="s">
        <v>292</v>
      </c>
      <c r="E107" s="187">
        <v>37987205</v>
      </c>
      <c r="F107" s="187">
        <v>37821205</v>
      </c>
      <c r="G107" s="187">
        <v>37821205</v>
      </c>
      <c r="H107" s="187">
        <v>0</v>
      </c>
      <c r="I107" s="187">
        <v>21454287.32</v>
      </c>
      <c r="J107" s="187">
        <v>0</v>
      </c>
      <c r="K107" s="187">
        <v>16366917.68</v>
      </c>
      <c r="L107" s="187">
        <v>16366917.68</v>
      </c>
      <c r="M107" s="187">
        <v>0</v>
      </c>
      <c r="N107" s="187">
        <v>0</v>
      </c>
      <c r="O107" s="93">
        <f t="shared" si="14"/>
        <v>0.4327444797171322</v>
      </c>
      <c r="P107" s="94"/>
      <c r="Q107" s="94"/>
      <c r="R107" s="93"/>
    </row>
    <row r="108" spans="1:18" s="103" customFormat="1" x14ac:dyDescent="0.2">
      <c r="A108" s="134" t="s">
        <v>440</v>
      </c>
      <c r="B108" s="190" t="s">
        <v>433</v>
      </c>
      <c r="C108" s="134" t="s">
        <v>322</v>
      </c>
      <c r="D108" s="134" t="s">
        <v>421</v>
      </c>
      <c r="E108" s="187">
        <v>31613513</v>
      </c>
      <c r="F108" s="187">
        <v>31497513</v>
      </c>
      <c r="G108" s="187">
        <v>31497513</v>
      </c>
      <c r="H108" s="187">
        <v>0</v>
      </c>
      <c r="I108" s="187">
        <v>20060389.82</v>
      </c>
      <c r="J108" s="187">
        <v>0</v>
      </c>
      <c r="K108" s="187">
        <v>11437123.18</v>
      </c>
      <c r="L108" s="187">
        <v>11437123.18</v>
      </c>
      <c r="M108" s="187">
        <v>0</v>
      </c>
      <c r="N108" s="187">
        <v>0</v>
      </c>
      <c r="O108" s="93">
        <f t="shared" si="14"/>
        <v>0.36311194410809511</v>
      </c>
      <c r="P108" s="94"/>
      <c r="Q108" s="94"/>
      <c r="R108" s="93"/>
    </row>
    <row r="109" spans="1:18" s="103" customFormat="1" x14ac:dyDescent="0.2">
      <c r="A109" s="134" t="s">
        <v>440</v>
      </c>
      <c r="B109" s="190" t="s">
        <v>433</v>
      </c>
      <c r="C109" s="134" t="s">
        <v>327</v>
      </c>
      <c r="D109" s="134" t="s">
        <v>422</v>
      </c>
      <c r="E109" s="187">
        <v>6373692</v>
      </c>
      <c r="F109" s="187">
        <v>6323692</v>
      </c>
      <c r="G109" s="187">
        <v>6323692</v>
      </c>
      <c r="H109" s="187">
        <v>0</v>
      </c>
      <c r="I109" s="187">
        <v>1393897.5</v>
      </c>
      <c r="J109" s="187">
        <v>0</v>
      </c>
      <c r="K109" s="187">
        <v>4929794.5</v>
      </c>
      <c r="L109" s="187">
        <v>4929794.5</v>
      </c>
      <c r="M109" s="187">
        <v>0</v>
      </c>
      <c r="N109" s="187">
        <v>0</v>
      </c>
      <c r="O109" s="93">
        <f t="shared" si="14"/>
        <v>0.77957536515061143</v>
      </c>
      <c r="P109" s="94"/>
      <c r="Q109" s="94"/>
      <c r="R109" s="93"/>
    </row>
    <row r="110" spans="1:18" s="104" customFormat="1" x14ac:dyDescent="0.2">
      <c r="A110" s="134" t="s">
        <v>440</v>
      </c>
      <c r="B110" s="190" t="s">
        <v>433</v>
      </c>
      <c r="C110" s="134" t="s">
        <v>337</v>
      </c>
      <c r="D110" s="134" t="s">
        <v>338</v>
      </c>
      <c r="E110" s="187">
        <v>132000000</v>
      </c>
      <c r="F110" s="187">
        <v>137000000</v>
      </c>
      <c r="G110" s="187">
        <v>132000000</v>
      </c>
      <c r="H110" s="187">
        <v>0</v>
      </c>
      <c r="I110" s="187">
        <v>77358.559999999998</v>
      </c>
      <c r="J110" s="187">
        <v>0</v>
      </c>
      <c r="K110" s="187">
        <v>119738354.44</v>
      </c>
      <c r="L110" s="187">
        <v>119738354.44</v>
      </c>
      <c r="M110" s="187">
        <v>17184287</v>
      </c>
      <c r="N110" s="187">
        <v>12184287</v>
      </c>
      <c r="O110" s="93">
        <f t="shared" si="14"/>
        <v>0.8740025871532846</v>
      </c>
      <c r="P110" s="94">
        <f t="shared" ref="P110:P115" si="15">+F110</f>
        <v>137000000</v>
      </c>
      <c r="Q110" s="94">
        <f t="shared" ref="Q110:Q115" si="16">+K110</f>
        <v>119738354.44</v>
      </c>
      <c r="R110" s="93">
        <f>+Q110/P110</f>
        <v>0.8740025871532846</v>
      </c>
    </row>
    <row r="111" spans="1:18" s="103" customFormat="1" x14ac:dyDescent="0.2">
      <c r="A111" s="134" t="s">
        <v>440</v>
      </c>
      <c r="B111" s="190" t="s">
        <v>433</v>
      </c>
      <c r="C111" s="134" t="s">
        <v>339</v>
      </c>
      <c r="D111" s="134" t="s">
        <v>340</v>
      </c>
      <c r="E111" s="187">
        <v>125000000</v>
      </c>
      <c r="F111" s="187">
        <v>130000000</v>
      </c>
      <c r="G111" s="187">
        <v>125000000</v>
      </c>
      <c r="H111" s="187">
        <v>0</v>
      </c>
      <c r="I111" s="187">
        <v>77358.559999999998</v>
      </c>
      <c r="J111" s="187">
        <v>0</v>
      </c>
      <c r="K111" s="187">
        <v>112772641.44</v>
      </c>
      <c r="L111" s="187">
        <v>112772641.44</v>
      </c>
      <c r="M111" s="187">
        <v>17150000</v>
      </c>
      <c r="N111" s="187">
        <v>12150000</v>
      </c>
      <c r="O111" s="93">
        <f t="shared" si="14"/>
        <v>0.8674818572307692</v>
      </c>
      <c r="P111" s="94">
        <f t="shared" si="15"/>
        <v>130000000</v>
      </c>
      <c r="Q111" s="94">
        <f t="shared" si="16"/>
        <v>112772641.44</v>
      </c>
      <c r="R111" s="93">
        <f>+Q111/P111</f>
        <v>0.8674818572307692</v>
      </c>
    </row>
    <row r="112" spans="1:18" s="103" customFormat="1" x14ac:dyDescent="0.2">
      <c r="A112" s="134" t="s">
        <v>440</v>
      </c>
      <c r="B112" s="190" t="s">
        <v>433</v>
      </c>
      <c r="C112" s="134" t="s">
        <v>341</v>
      </c>
      <c r="D112" s="134" t="s">
        <v>342</v>
      </c>
      <c r="E112" s="187">
        <v>7000000</v>
      </c>
      <c r="F112" s="187">
        <v>7000000</v>
      </c>
      <c r="G112" s="187">
        <v>7000000</v>
      </c>
      <c r="H112" s="187">
        <v>0</v>
      </c>
      <c r="I112" s="187">
        <v>0</v>
      </c>
      <c r="J112" s="187">
        <v>0</v>
      </c>
      <c r="K112" s="187">
        <v>6965713</v>
      </c>
      <c r="L112" s="187">
        <v>6965713</v>
      </c>
      <c r="M112" s="187">
        <v>34287</v>
      </c>
      <c r="N112" s="187">
        <v>34287</v>
      </c>
      <c r="O112" s="93">
        <f t="shared" si="14"/>
        <v>0.99510185714285715</v>
      </c>
      <c r="P112" s="94">
        <f t="shared" si="15"/>
        <v>7000000</v>
      </c>
      <c r="Q112" s="94">
        <f t="shared" si="16"/>
        <v>6965713</v>
      </c>
      <c r="R112" s="93">
        <f>+Q112/P112</f>
        <v>0.99510185714285715</v>
      </c>
    </row>
    <row r="113" spans="1:18" s="103" customFormat="1" x14ac:dyDescent="0.2">
      <c r="A113" s="134" t="s">
        <v>440</v>
      </c>
      <c r="B113" s="190" t="s">
        <v>433</v>
      </c>
      <c r="C113" s="134" t="s">
        <v>384</v>
      </c>
      <c r="D113" s="134" t="s">
        <v>385</v>
      </c>
      <c r="E113" s="187">
        <v>0</v>
      </c>
      <c r="F113" s="187">
        <v>125671120</v>
      </c>
      <c r="G113" s="187">
        <v>125671120</v>
      </c>
      <c r="H113" s="187">
        <v>0</v>
      </c>
      <c r="I113" s="187">
        <v>0</v>
      </c>
      <c r="J113" s="187">
        <v>0</v>
      </c>
      <c r="K113" s="187">
        <v>125671120</v>
      </c>
      <c r="L113" s="187">
        <v>125671120</v>
      </c>
      <c r="M113" s="187">
        <v>0</v>
      </c>
      <c r="N113" s="187">
        <v>0</v>
      </c>
      <c r="O113" s="93">
        <v>0</v>
      </c>
      <c r="P113" s="94">
        <f t="shared" si="15"/>
        <v>125671120</v>
      </c>
      <c r="Q113" s="94">
        <f t="shared" si="16"/>
        <v>125671120</v>
      </c>
      <c r="R113" s="93">
        <v>0</v>
      </c>
    </row>
    <row r="114" spans="1:18" s="103" customFormat="1" x14ac:dyDescent="0.2">
      <c r="A114" s="134" t="s">
        <v>440</v>
      </c>
      <c r="B114" s="190" t="s">
        <v>433</v>
      </c>
      <c r="C114" s="134" t="s">
        <v>386</v>
      </c>
      <c r="D114" s="134" t="s">
        <v>387</v>
      </c>
      <c r="E114" s="187">
        <v>0</v>
      </c>
      <c r="F114" s="187">
        <v>124005120</v>
      </c>
      <c r="G114" s="187">
        <v>124005120</v>
      </c>
      <c r="H114" s="187">
        <v>0</v>
      </c>
      <c r="I114" s="187">
        <v>0</v>
      </c>
      <c r="J114" s="187">
        <v>0</v>
      </c>
      <c r="K114" s="187">
        <v>124005120</v>
      </c>
      <c r="L114" s="187">
        <v>124005120</v>
      </c>
      <c r="M114" s="187">
        <v>0</v>
      </c>
      <c r="N114" s="187">
        <v>0</v>
      </c>
      <c r="O114" s="93">
        <v>0</v>
      </c>
      <c r="P114" s="94">
        <f t="shared" si="15"/>
        <v>124005120</v>
      </c>
      <c r="Q114" s="94">
        <f t="shared" si="16"/>
        <v>124005120</v>
      </c>
      <c r="R114" s="93">
        <v>0</v>
      </c>
    </row>
    <row r="115" spans="1:18" s="103" customFormat="1" x14ac:dyDescent="0.2">
      <c r="A115" s="134" t="s">
        <v>440</v>
      </c>
      <c r="B115" s="190" t="s">
        <v>434</v>
      </c>
      <c r="C115" s="134" t="s">
        <v>386</v>
      </c>
      <c r="D115" s="134" t="s">
        <v>387</v>
      </c>
      <c r="E115" s="187">
        <v>0</v>
      </c>
      <c r="F115" s="187">
        <v>1666000</v>
      </c>
      <c r="G115" s="187">
        <v>1666000</v>
      </c>
      <c r="H115" s="187">
        <v>0</v>
      </c>
      <c r="I115" s="187">
        <v>0</v>
      </c>
      <c r="J115" s="187">
        <v>0</v>
      </c>
      <c r="K115" s="187">
        <v>1666000</v>
      </c>
      <c r="L115" s="187">
        <v>1666000</v>
      </c>
      <c r="M115" s="187">
        <v>0</v>
      </c>
      <c r="N115" s="187">
        <v>0</v>
      </c>
      <c r="O115" s="93">
        <v>0</v>
      </c>
      <c r="P115" s="94">
        <f t="shared" si="15"/>
        <v>1666000</v>
      </c>
      <c r="Q115" s="94">
        <f t="shared" si="16"/>
        <v>1666000</v>
      </c>
      <c r="R115" s="93">
        <v>0</v>
      </c>
    </row>
    <row r="116" spans="1:18" s="103" customFormat="1" x14ac:dyDescent="0.2">
      <c r="A116" s="134" t="s">
        <v>440</v>
      </c>
      <c r="B116" s="190" t="s">
        <v>433</v>
      </c>
      <c r="C116" s="134" t="s">
        <v>358</v>
      </c>
      <c r="D116" s="134" t="s">
        <v>359</v>
      </c>
      <c r="E116" s="187">
        <v>19647354</v>
      </c>
      <c r="F116" s="187">
        <v>20272354</v>
      </c>
      <c r="G116" s="187">
        <v>20272354</v>
      </c>
      <c r="H116" s="187">
        <v>0</v>
      </c>
      <c r="I116" s="187">
        <v>275793.28000000003</v>
      </c>
      <c r="J116" s="187">
        <v>0</v>
      </c>
      <c r="K116" s="187">
        <v>19496560.719999999</v>
      </c>
      <c r="L116" s="187">
        <v>19496560.719999999</v>
      </c>
      <c r="M116" s="187">
        <v>500000</v>
      </c>
      <c r="N116" s="187">
        <v>500000</v>
      </c>
      <c r="O116" s="93">
        <f t="shared" si="14"/>
        <v>0.96173146542330501</v>
      </c>
      <c r="P116" s="94"/>
      <c r="Q116" s="94"/>
      <c r="R116" s="93"/>
    </row>
    <row r="117" spans="1:18" s="103" customFormat="1" x14ac:dyDescent="0.2">
      <c r="A117" s="134" t="s">
        <v>440</v>
      </c>
      <c r="B117" s="190" t="s">
        <v>433</v>
      </c>
      <c r="C117" s="134" t="s">
        <v>363</v>
      </c>
      <c r="D117" s="134" t="s">
        <v>364</v>
      </c>
      <c r="E117" s="187">
        <v>2029800</v>
      </c>
      <c r="F117" s="187">
        <v>2139800</v>
      </c>
      <c r="G117" s="187">
        <v>2139800</v>
      </c>
      <c r="H117" s="187">
        <v>0</v>
      </c>
      <c r="I117" s="187">
        <v>12840</v>
      </c>
      <c r="J117" s="187">
        <v>0</v>
      </c>
      <c r="K117" s="187">
        <v>2016960</v>
      </c>
      <c r="L117" s="187">
        <v>2016960</v>
      </c>
      <c r="M117" s="187">
        <v>110000</v>
      </c>
      <c r="N117" s="187">
        <v>110000</v>
      </c>
      <c r="O117" s="93">
        <f t="shared" si="14"/>
        <v>0.94259276567903538</v>
      </c>
      <c r="P117" s="94"/>
      <c r="Q117" s="94"/>
      <c r="R117" s="93"/>
    </row>
    <row r="118" spans="1:18" s="103" customFormat="1" x14ac:dyDescent="0.2">
      <c r="A118" s="134" t="s">
        <v>440</v>
      </c>
      <c r="B118" s="190" t="s">
        <v>433</v>
      </c>
      <c r="C118" s="134" t="s">
        <v>369</v>
      </c>
      <c r="D118" s="134" t="s">
        <v>370</v>
      </c>
      <c r="E118" s="187">
        <v>4656600</v>
      </c>
      <c r="F118" s="187">
        <v>4786600</v>
      </c>
      <c r="G118" s="187">
        <v>4786600</v>
      </c>
      <c r="H118" s="187">
        <v>0</v>
      </c>
      <c r="I118" s="187">
        <v>11480</v>
      </c>
      <c r="J118" s="187">
        <v>0</v>
      </c>
      <c r="K118" s="187">
        <v>4645120</v>
      </c>
      <c r="L118" s="187">
        <v>4645120</v>
      </c>
      <c r="M118" s="187">
        <v>130000</v>
      </c>
      <c r="N118" s="187">
        <v>130000</v>
      </c>
      <c r="O118" s="93">
        <f t="shared" si="14"/>
        <v>0.97044248527138266</v>
      </c>
      <c r="P118" s="94"/>
      <c r="Q118" s="94"/>
      <c r="R118" s="93"/>
    </row>
    <row r="119" spans="1:18" s="103" customFormat="1" x14ac:dyDescent="0.2">
      <c r="A119" s="134" t="s">
        <v>440</v>
      </c>
      <c r="B119" s="190" t="s">
        <v>433</v>
      </c>
      <c r="C119" s="134" t="s">
        <v>375</v>
      </c>
      <c r="D119" s="134" t="s">
        <v>398</v>
      </c>
      <c r="E119" s="187">
        <v>8955000</v>
      </c>
      <c r="F119" s="187">
        <v>9215000</v>
      </c>
      <c r="G119" s="187">
        <v>9215000</v>
      </c>
      <c r="H119" s="187">
        <v>0</v>
      </c>
      <c r="I119" s="187">
        <v>31480</v>
      </c>
      <c r="J119" s="187">
        <v>0</v>
      </c>
      <c r="K119" s="187">
        <v>8923520</v>
      </c>
      <c r="L119" s="187">
        <v>8923520</v>
      </c>
      <c r="M119" s="187">
        <v>260000</v>
      </c>
      <c r="N119" s="187">
        <v>260000</v>
      </c>
      <c r="O119" s="93">
        <f t="shared" si="14"/>
        <v>0.96836896364622893</v>
      </c>
      <c r="P119" s="94"/>
      <c r="Q119" s="94"/>
      <c r="R119" s="93"/>
    </row>
    <row r="120" spans="1:18" x14ac:dyDescent="0.2">
      <c r="A120" s="49" t="s">
        <v>440</v>
      </c>
      <c r="B120" s="191" t="s">
        <v>433</v>
      </c>
      <c r="C120" s="49" t="s">
        <v>378</v>
      </c>
      <c r="D120" s="49" t="s">
        <v>399</v>
      </c>
      <c r="E120" s="188">
        <v>2985000</v>
      </c>
      <c r="F120" s="188">
        <v>3110000</v>
      </c>
      <c r="G120" s="188">
        <v>3110000</v>
      </c>
      <c r="H120" s="188">
        <v>0</v>
      </c>
      <c r="I120" s="188">
        <v>121645</v>
      </c>
      <c r="J120" s="188">
        <v>0</v>
      </c>
      <c r="K120" s="188">
        <v>2988355</v>
      </c>
      <c r="L120" s="188">
        <v>2988355</v>
      </c>
      <c r="M120" s="188">
        <v>0</v>
      </c>
      <c r="N120" s="188">
        <v>0</v>
      </c>
      <c r="O120" s="93">
        <f t="shared" si="14"/>
        <v>0.96088585209003219</v>
      </c>
      <c r="P120" s="45"/>
      <c r="Q120" s="45"/>
      <c r="R120" s="22"/>
    </row>
    <row r="121" spans="1:18" x14ac:dyDescent="0.2">
      <c r="A121" s="49" t="s">
        <v>440</v>
      </c>
      <c r="B121" s="191" t="s">
        <v>433</v>
      </c>
      <c r="C121" s="49" t="s">
        <v>381</v>
      </c>
      <c r="D121" s="49" t="s">
        <v>400</v>
      </c>
      <c r="E121" s="188">
        <v>453804</v>
      </c>
      <c r="F121" s="188">
        <v>453804</v>
      </c>
      <c r="G121" s="188">
        <v>453804</v>
      </c>
      <c r="H121" s="188">
        <v>0</v>
      </c>
      <c r="I121" s="188">
        <v>11492.36</v>
      </c>
      <c r="J121" s="188">
        <v>0</v>
      </c>
      <c r="K121" s="188">
        <v>442311.64</v>
      </c>
      <c r="L121" s="188">
        <v>442311.64</v>
      </c>
      <c r="M121" s="188">
        <v>0</v>
      </c>
      <c r="N121" s="188">
        <v>0</v>
      </c>
      <c r="O121" s="93">
        <f t="shared" si="14"/>
        <v>0.97467549867343617</v>
      </c>
      <c r="P121" s="45"/>
      <c r="Q121" s="45"/>
      <c r="R121" s="22"/>
    </row>
    <row r="122" spans="1:18" x14ac:dyDescent="0.2">
      <c r="A122" s="49" t="s">
        <v>440</v>
      </c>
      <c r="B122" s="191" t="s">
        <v>433</v>
      </c>
      <c r="C122" s="49" t="s">
        <v>382</v>
      </c>
      <c r="D122" s="49" t="s">
        <v>383</v>
      </c>
      <c r="E122" s="188">
        <v>567150</v>
      </c>
      <c r="F122" s="188">
        <v>567150</v>
      </c>
      <c r="G122" s="188">
        <v>567150</v>
      </c>
      <c r="H122" s="188">
        <v>0</v>
      </c>
      <c r="I122" s="188">
        <v>86855.92</v>
      </c>
      <c r="J122" s="188">
        <v>0</v>
      </c>
      <c r="K122" s="188">
        <v>480294.08</v>
      </c>
      <c r="L122" s="188">
        <v>480294.08</v>
      </c>
      <c r="M122" s="188">
        <v>0</v>
      </c>
      <c r="N122" s="188">
        <v>0</v>
      </c>
      <c r="O122" s="93">
        <f t="shared" si="14"/>
        <v>0.84685547033412678</v>
      </c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18" t="s">
        <v>11</v>
      </c>
      <c r="D126" s="218"/>
      <c r="E126" s="218"/>
      <c r="F126" s="218"/>
      <c r="G126" s="218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2971211966</v>
      </c>
      <c r="E128" s="101">
        <f>+K8</f>
        <v>2351656474.6199999</v>
      </c>
      <c r="F128" s="21">
        <f>+D128-E128</f>
        <v>619555491.38000011</v>
      </c>
      <c r="G128" s="22">
        <f t="shared" ref="G128:G133" si="17">+E128/D128</f>
        <v>0.79148054784725508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618139250</v>
      </c>
      <c r="E129" s="103">
        <f>+K27</f>
        <v>355568751.95999998</v>
      </c>
      <c r="F129" s="21">
        <f>+D129-E129</f>
        <v>262570498.04000002</v>
      </c>
      <c r="G129" s="22">
        <f t="shared" si="17"/>
        <v>0.57522435593598042</v>
      </c>
      <c r="K129" s="21"/>
      <c r="P129" s="21"/>
      <c r="Q129" s="21"/>
    </row>
    <row r="130" spans="1:17" x14ac:dyDescent="0.2">
      <c r="C130" s="130" t="s">
        <v>23</v>
      </c>
      <c r="D130" s="21">
        <f>+F72</f>
        <v>64811256</v>
      </c>
      <c r="E130" s="103">
        <f>+K72</f>
        <v>10371824.140000001</v>
      </c>
      <c r="F130" s="21">
        <f>+D130-E130</f>
        <v>54439431.859999999</v>
      </c>
      <c r="G130" s="22">
        <f t="shared" si="17"/>
        <v>0.16003121649116012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+F95</f>
        <v>103500000</v>
      </c>
      <c r="E131" s="103">
        <f>+K95</f>
        <v>16272640.949999999</v>
      </c>
      <c r="F131" s="21">
        <f>+D131-E131</f>
        <v>87227359.049999997</v>
      </c>
      <c r="G131" s="22">
        <f>+E131/D131</f>
        <v>0.15722358405797102</v>
      </c>
      <c r="K131" s="21"/>
      <c r="P131" s="21"/>
      <c r="Q131" s="21"/>
    </row>
    <row r="132" spans="1:17" x14ac:dyDescent="0.2">
      <c r="C132" s="130" t="s">
        <v>25</v>
      </c>
      <c r="D132" s="21">
        <f>+F106</f>
        <v>320764679</v>
      </c>
      <c r="E132" s="103">
        <f>+K106</f>
        <v>281272952.83999997</v>
      </c>
      <c r="F132" s="21">
        <f>+D132-E132</f>
        <v>39491726.160000026</v>
      </c>
      <c r="G132" s="22">
        <f>+E132/D132</f>
        <v>0.87688255987810915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4078427151</v>
      </c>
      <c r="E133" s="131">
        <f>SUM(E128:E132)</f>
        <v>3015142644.5099998</v>
      </c>
      <c r="F133" s="131">
        <f>SUM(F128:F132)</f>
        <v>1063284506.49</v>
      </c>
      <c r="G133" s="132">
        <f t="shared" si="17"/>
        <v>0.73929054826214302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19" t="s">
        <v>11</v>
      </c>
      <c r="D137" s="219"/>
      <c r="E137" s="219"/>
      <c r="F137" s="219"/>
      <c r="G137" s="219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618139250</v>
      </c>
      <c r="E139" s="21">
        <f t="shared" si="18"/>
        <v>355568751.95999998</v>
      </c>
      <c r="F139" s="21">
        <f>+D139-E139</f>
        <v>262570498.04000002</v>
      </c>
      <c r="G139" s="22">
        <f>+E139/D139</f>
        <v>0.57522435593598042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64811256</v>
      </c>
      <c r="E140" s="21">
        <f t="shared" si="18"/>
        <v>10371824.140000001</v>
      </c>
      <c r="F140" s="21">
        <f>+D140-E140</f>
        <v>54439431.859999999</v>
      </c>
      <c r="G140" s="22">
        <f>+E140/D140</f>
        <v>0.16003121649116012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103500000</v>
      </c>
      <c r="E141" s="21">
        <f t="shared" si="18"/>
        <v>16272640.949999999</v>
      </c>
      <c r="F141" s="21">
        <f>+D141-E141</f>
        <v>87227359.049999997</v>
      </c>
      <c r="G141" s="22">
        <f>+E141/D141</f>
        <v>0.15722358405797102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137000000</v>
      </c>
      <c r="E142" s="21">
        <f>+Q106</f>
        <v>119738354.44</v>
      </c>
      <c r="F142" s="21">
        <f>+D142-E142</f>
        <v>17261645.560000002</v>
      </c>
      <c r="G142" s="22">
        <f>+E142/D142</f>
        <v>0.8740025871532846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923450506</v>
      </c>
      <c r="E143" s="136">
        <f>SUM(E139:E142)</f>
        <v>501951571.48999995</v>
      </c>
      <c r="F143" s="136">
        <f>SUM(F139:F142)</f>
        <v>421498934.51000005</v>
      </c>
      <c r="G143" s="137">
        <f>+E143/D143</f>
        <v>0.5435608819624167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0.79148054784725508</v>
      </c>
      <c r="E156" s="88">
        <f>+(100%/12)*11</f>
        <v>0.91666666666666663</v>
      </c>
      <c r="F156" s="89">
        <f t="shared" ref="F156:G160" si="19">+D128</f>
        <v>2971211966</v>
      </c>
      <c r="G156" s="89">
        <f t="shared" si="19"/>
        <v>2351656474.6199999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0.57522435593598042</v>
      </c>
      <c r="E157" s="88">
        <f t="shared" ref="E157:E160" si="20">+(100%/12)*11</f>
        <v>0.91666666666666663</v>
      </c>
      <c r="F157" s="89">
        <f t="shared" si="19"/>
        <v>618139250</v>
      </c>
      <c r="G157" s="89">
        <f t="shared" si="19"/>
        <v>355568751.95999998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0.16003121649116012</v>
      </c>
      <c r="E158" s="88">
        <f t="shared" si="20"/>
        <v>0.91666666666666663</v>
      </c>
      <c r="F158" s="89">
        <f t="shared" si="19"/>
        <v>64811256</v>
      </c>
      <c r="G158" s="89">
        <f t="shared" si="19"/>
        <v>10371824.140000001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0.15722358405797102</v>
      </c>
      <c r="E159" s="88">
        <f t="shared" si="20"/>
        <v>0.91666666666666663</v>
      </c>
      <c r="F159" s="89">
        <f t="shared" si="19"/>
        <v>103500000</v>
      </c>
      <c r="G159" s="89">
        <f t="shared" si="19"/>
        <v>16272640.949999999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0.87688255987810915</v>
      </c>
      <c r="E160" s="88">
        <f t="shared" si="20"/>
        <v>0.91666666666666663</v>
      </c>
      <c r="F160" s="89">
        <f t="shared" si="19"/>
        <v>320764679</v>
      </c>
      <c r="G160" s="89">
        <f t="shared" si="19"/>
        <v>281272952.83999997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I147" sqref="I147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0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8" s="119" customFormat="1" x14ac:dyDescent="0.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8" s="119" customFormat="1" x14ac:dyDescent="0.2">
      <c r="A3" s="210" t="s">
        <v>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8" s="17" customFormat="1" x14ac:dyDescent="0.2">
      <c r="A4" s="209" t="s">
        <v>451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432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441</v>
      </c>
      <c r="B7" s="189" t="s">
        <v>433</v>
      </c>
      <c r="C7" s="133" t="s">
        <v>437</v>
      </c>
      <c r="D7" s="133" t="s">
        <v>437</v>
      </c>
      <c r="E7" s="186">
        <v>13818718239</v>
      </c>
      <c r="F7" s="186">
        <v>13121478062.32</v>
      </c>
      <c r="G7" s="186">
        <v>12956600201.049999</v>
      </c>
      <c r="H7" s="186">
        <v>522000</v>
      </c>
      <c r="I7" s="186">
        <v>1406602632.22</v>
      </c>
      <c r="J7" s="186">
        <v>9661681.4299999997</v>
      </c>
      <c r="K7" s="186">
        <v>10965353145.6</v>
      </c>
      <c r="L7" s="186">
        <v>10482852890.41</v>
      </c>
      <c r="M7" s="186">
        <v>739338603.07000005</v>
      </c>
      <c r="N7" s="186">
        <v>574460741.79999995</v>
      </c>
      <c r="O7" s="93">
        <f>+K7/F7</f>
        <v>0.8356797224764192</v>
      </c>
      <c r="P7" s="28">
        <f>+P27+P67+P82+P91</f>
        <v>529876442</v>
      </c>
      <c r="Q7" s="28">
        <f>+Q27+Q67+Q82+Q91</f>
        <v>279841893.31999999</v>
      </c>
      <c r="R7" s="97">
        <f>+Q7/P7</f>
        <v>0.52812669358114239</v>
      </c>
    </row>
    <row r="8" spans="1:18" s="92" customFormat="1" x14ac:dyDescent="0.2">
      <c r="A8" s="133" t="s">
        <v>441</v>
      </c>
      <c r="B8" s="189" t="s">
        <v>433</v>
      </c>
      <c r="C8" s="133" t="s">
        <v>54</v>
      </c>
      <c r="D8" s="133" t="s">
        <v>22</v>
      </c>
      <c r="E8" s="186">
        <v>3492895808</v>
      </c>
      <c r="F8" s="186">
        <v>2932047232.3200002</v>
      </c>
      <c r="G8" s="186">
        <v>2795481634.3200002</v>
      </c>
      <c r="H8" s="186">
        <v>0</v>
      </c>
      <c r="I8" s="186">
        <v>141085229.31</v>
      </c>
      <c r="J8" s="186">
        <v>0</v>
      </c>
      <c r="K8" s="186">
        <v>2166639252.79</v>
      </c>
      <c r="L8" s="186">
        <v>2166639252.79</v>
      </c>
      <c r="M8" s="186">
        <v>624322750.22000003</v>
      </c>
      <c r="N8" s="186">
        <v>487757152.22000003</v>
      </c>
      <c r="O8" s="93">
        <f t="shared" ref="O8:O70" si="0">+K8/F8</f>
        <v>0.73895100628226695</v>
      </c>
      <c r="P8" s="28"/>
      <c r="Q8" s="28"/>
      <c r="R8" s="97"/>
    </row>
    <row r="9" spans="1:18" s="92" customFormat="1" x14ac:dyDescent="0.2">
      <c r="A9" s="134" t="s">
        <v>441</v>
      </c>
      <c r="B9" s="190" t="s">
        <v>433</v>
      </c>
      <c r="C9" s="134" t="s">
        <v>55</v>
      </c>
      <c r="D9" s="134" t="s">
        <v>56</v>
      </c>
      <c r="E9" s="187">
        <v>1483398000</v>
      </c>
      <c r="F9" s="187">
        <v>1473941400</v>
      </c>
      <c r="G9" s="187">
        <v>1473683400</v>
      </c>
      <c r="H9" s="187">
        <v>0</v>
      </c>
      <c r="I9" s="187">
        <v>0</v>
      </c>
      <c r="J9" s="187">
        <v>0</v>
      </c>
      <c r="K9" s="187">
        <v>1186736053.72</v>
      </c>
      <c r="L9" s="187">
        <v>1186736053.72</v>
      </c>
      <c r="M9" s="187">
        <v>287205346.27999997</v>
      </c>
      <c r="N9" s="187">
        <v>286947346.27999997</v>
      </c>
      <c r="O9" s="93">
        <f t="shared" si="0"/>
        <v>0.80514466431297749</v>
      </c>
      <c r="P9" s="94"/>
      <c r="Q9" s="94"/>
      <c r="R9" s="93"/>
    </row>
    <row r="10" spans="1:18" s="96" customFormat="1" x14ac:dyDescent="0.2">
      <c r="A10" s="134" t="s">
        <v>441</v>
      </c>
      <c r="B10" s="190" t="s">
        <v>433</v>
      </c>
      <c r="C10" s="134" t="s">
        <v>57</v>
      </c>
      <c r="D10" s="134" t="s">
        <v>58</v>
      </c>
      <c r="E10" s="187">
        <v>1480398000</v>
      </c>
      <c r="F10" s="187">
        <v>1458541400</v>
      </c>
      <c r="G10" s="187">
        <v>1458283400</v>
      </c>
      <c r="H10" s="187">
        <v>0</v>
      </c>
      <c r="I10" s="187">
        <v>0</v>
      </c>
      <c r="J10" s="187">
        <v>0</v>
      </c>
      <c r="K10" s="187">
        <v>1186736053.72</v>
      </c>
      <c r="L10" s="187">
        <v>1186736053.72</v>
      </c>
      <c r="M10" s="187">
        <v>271805346.27999997</v>
      </c>
      <c r="N10" s="187">
        <v>271547346.27999997</v>
      </c>
      <c r="O10" s="93">
        <f t="shared" si="0"/>
        <v>0.81364577907764568</v>
      </c>
      <c r="P10" s="94"/>
      <c r="Q10" s="94"/>
      <c r="R10" s="93"/>
    </row>
    <row r="11" spans="1:18" s="96" customFormat="1" x14ac:dyDescent="0.2">
      <c r="A11" s="134" t="s">
        <v>441</v>
      </c>
      <c r="B11" s="190" t="s">
        <v>433</v>
      </c>
      <c r="C11" s="134" t="s">
        <v>59</v>
      </c>
      <c r="D11" s="134" t="s">
        <v>60</v>
      </c>
      <c r="E11" s="187">
        <v>3000000</v>
      </c>
      <c r="F11" s="187">
        <v>15400000</v>
      </c>
      <c r="G11" s="187">
        <v>15400000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15400000</v>
      </c>
      <c r="N11" s="187">
        <v>15400000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441</v>
      </c>
      <c r="B12" s="190" t="s">
        <v>433</v>
      </c>
      <c r="C12" s="134" t="s">
        <v>61</v>
      </c>
      <c r="D12" s="134" t="s">
        <v>62</v>
      </c>
      <c r="E12" s="187">
        <v>1651348</v>
      </c>
      <c r="F12" s="187">
        <v>6000348</v>
      </c>
      <c r="G12" s="187">
        <v>6000348</v>
      </c>
      <c r="H12" s="187">
        <v>0</v>
      </c>
      <c r="I12" s="187">
        <v>0</v>
      </c>
      <c r="J12" s="187">
        <v>0</v>
      </c>
      <c r="K12" s="187">
        <v>2287115</v>
      </c>
      <c r="L12" s="187">
        <v>2287115</v>
      </c>
      <c r="M12" s="187">
        <v>3713233</v>
      </c>
      <c r="N12" s="187">
        <v>3713233</v>
      </c>
      <c r="O12" s="93">
        <f t="shared" si="0"/>
        <v>0.38116372583723479</v>
      </c>
      <c r="P12" s="94"/>
      <c r="Q12" s="94"/>
      <c r="R12" s="93"/>
    </row>
    <row r="13" spans="1:18" s="96" customFormat="1" x14ac:dyDescent="0.2">
      <c r="A13" s="134" t="s">
        <v>441</v>
      </c>
      <c r="B13" s="190" t="s">
        <v>433</v>
      </c>
      <c r="C13" s="134" t="s">
        <v>63</v>
      </c>
      <c r="D13" s="134" t="s">
        <v>64</v>
      </c>
      <c r="E13" s="187">
        <v>1651348</v>
      </c>
      <c r="F13" s="187">
        <v>6000348</v>
      </c>
      <c r="G13" s="187">
        <v>6000348</v>
      </c>
      <c r="H13" s="187">
        <v>0</v>
      </c>
      <c r="I13" s="187">
        <v>0</v>
      </c>
      <c r="J13" s="187">
        <v>0</v>
      </c>
      <c r="K13" s="187">
        <v>2287115</v>
      </c>
      <c r="L13" s="187">
        <v>2287115</v>
      </c>
      <c r="M13" s="187">
        <v>3713233</v>
      </c>
      <c r="N13" s="187">
        <v>3713233</v>
      </c>
      <c r="O13" s="93">
        <f t="shared" si="0"/>
        <v>0.38116372583723479</v>
      </c>
      <c r="P13" s="94"/>
      <c r="Q13" s="94"/>
      <c r="R13" s="93"/>
    </row>
    <row r="14" spans="1:18" s="96" customFormat="1" x14ac:dyDescent="0.2">
      <c r="A14" s="134" t="s">
        <v>441</v>
      </c>
      <c r="B14" s="190" t="s">
        <v>433</v>
      </c>
      <c r="C14" s="134" t="s">
        <v>65</v>
      </c>
      <c r="D14" s="134" t="s">
        <v>66</v>
      </c>
      <c r="E14" s="187">
        <v>1476906073</v>
      </c>
      <c r="F14" s="187">
        <v>976452441.32000005</v>
      </c>
      <c r="G14" s="187">
        <v>840194715.32000005</v>
      </c>
      <c r="H14" s="187">
        <v>0</v>
      </c>
      <c r="I14" s="187">
        <v>0</v>
      </c>
      <c r="J14" s="187">
        <v>0</v>
      </c>
      <c r="K14" s="187">
        <v>643098142.38</v>
      </c>
      <c r="L14" s="187">
        <v>643098142.38</v>
      </c>
      <c r="M14" s="187">
        <v>333354298.94</v>
      </c>
      <c r="N14" s="187">
        <v>197096572.94</v>
      </c>
      <c r="O14" s="93">
        <f t="shared" si="0"/>
        <v>0.65860672283295141</v>
      </c>
      <c r="P14" s="94"/>
      <c r="Q14" s="94"/>
      <c r="R14" s="93"/>
    </row>
    <row r="15" spans="1:18" s="96" customFormat="1" x14ac:dyDescent="0.2">
      <c r="A15" s="134" t="s">
        <v>441</v>
      </c>
      <c r="B15" s="190" t="s">
        <v>433</v>
      </c>
      <c r="C15" s="134" t="s">
        <v>67</v>
      </c>
      <c r="D15" s="134" t="s">
        <v>68</v>
      </c>
      <c r="E15" s="187">
        <v>583630836</v>
      </c>
      <c r="F15" s="187">
        <v>570403300</v>
      </c>
      <c r="G15" s="187">
        <v>570403300</v>
      </c>
      <c r="H15" s="187">
        <v>0</v>
      </c>
      <c r="I15" s="187">
        <v>0</v>
      </c>
      <c r="J15" s="187">
        <v>0</v>
      </c>
      <c r="K15" s="187">
        <v>429955179.19999999</v>
      </c>
      <c r="L15" s="187">
        <v>429955179.19999999</v>
      </c>
      <c r="M15" s="187">
        <v>140448120.80000001</v>
      </c>
      <c r="N15" s="187">
        <v>140448120.80000001</v>
      </c>
      <c r="O15" s="93">
        <f t="shared" si="0"/>
        <v>0.75377400376189962</v>
      </c>
      <c r="P15" s="94"/>
      <c r="Q15" s="94"/>
      <c r="R15" s="93"/>
    </row>
    <row r="16" spans="1:18" s="96" customFormat="1" x14ac:dyDescent="0.2">
      <c r="A16" s="134" t="s">
        <v>441</v>
      </c>
      <c r="B16" s="190" t="s">
        <v>433</v>
      </c>
      <c r="C16" s="134" t="s">
        <v>69</v>
      </c>
      <c r="D16" s="134" t="s">
        <v>70</v>
      </c>
      <c r="E16" s="187">
        <v>72794040</v>
      </c>
      <c r="F16" s="187">
        <v>72794040</v>
      </c>
      <c r="G16" s="187">
        <v>72794040</v>
      </c>
      <c r="H16" s="187">
        <v>0</v>
      </c>
      <c r="I16" s="187">
        <v>0</v>
      </c>
      <c r="J16" s="187">
        <v>0</v>
      </c>
      <c r="K16" s="187">
        <v>42832945.350000001</v>
      </c>
      <c r="L16" s="187">
        <v>42832945.350000001</v>
      </c>
      <c r="M16" s="187">
        <v>29961094.649999999</v>
      </c>
      <c r="N16" s="187">
        <v>29961094.649999999</v>
      </c>
      <c r="O16" s="93">
        <f t="shared" si="0"/>
        <v>0.58841280618578118</v>
      </c>
      <c r="P16" s="94"/>
      <c r="Q16" s="94"/>
      <c r="R16" s="93"/>
    </row>
    <row r="17" spans="1:18" s="96" customFormat="1" x14ac:dyDescent="0.2">
      <c r="A17" s="134" t="s">
        <v>441</v>
      </c>
      <c r="B17" s="190" t="s">
        <v>433</v>
      </c>
      <c r="C17" s="134" t="s">
        <v>73</v>
      </c>
      <c r="D17" s="134" t="s">
        <v>74</v>
      </c>
      <c r="E17" s="187">
        <v>157493154</v>
      </c>
      <c r="F17" s="187">
        <v>157493154</v>
      </c>
      <c r="G17" s="187">
        <v>157493154</v>
      </c>
      <c r="H17" s="187">
        <v>0</v>
      </c>
      <c r="I17" s="187">
        <v>0</v>
      </c>
      <c r="J17" s="187">
        <v>0</v>
      </c>
      <c r="K17" s="187">
        <v>153798437.47999999</v>
      </c>
      <c r="L17" s="187">
        <v>153798437.47999999</v>
      </c>
      <c r="M17" s="187">
        <v>3694716.52</v>
      </c>
      <c r="N17" s="187">
        <v>3694716.52</v>
      </c>
      <c r="O17" s="93">
        <f t="shared" si="0"/>
        <v>0.97654046270481054</v>
      </c>
      <c r="P17" s="94"/>
      <c r="Q17" s="94"/>
      <c r="R17" s="93"/>
    </row>
    <row r="18" spans="1:18" s="96" customFormat="1" x14ac:dyDescent="0.2">
      <c r="A18" s="134" t="s">
        <v>441</v>
      </c>
      <c r="B18" s="190" t="s">
        <v>433</v>
      </c>
      <c r="C18" s="134" t="s">
        <v>75</v>
      </c>
      <c r="D18" s="134" t="s">
        <v>76</v>
      </c>
      <c r="E18" s="187">
        <v>443400926</v>
      </c>
      <c r="F18" s="187">
        <v>175717726</v>
      </c>
      <c r="G18" s="187">
        <v>39460000</v>
      </c>
      <c r="H18" s="187">
        <v>0</v>
      </c>
      <c r="I18" s="187">
        <v>0</v>
      </c>
      <c r="J18" s="187">
        <v>0</v>
      </c>
      <c r="K18" s="187">
        <v>16467359.029999999</v>
      </c>
      <c r="L18" s="187">
        <v>16467359.029999999</v>
      </c>
      <c r="M18" s="187">
        <v>159250366.97</v>
      </c>
      <c r="N18" s="187">
        <v>22992640.969999999</v>
      </c>
      <c r="O18" s="93">
        <f t="shared" si="0"/>
        <v>9.3714842576553714E-2</v>
      </c>
      <c r="P18" s="94"/>
      <c r="Q18" s="94"/>
      <c r="R18" s="93"/>
    </row>
    <row r="19" spans="1:18" s="96" customFormat="1" x14ac:dyDescent="0.2">
      <c r="A19" s="134" t="s">
        <v>441</v>
      </c>
      <c r="B19" s="190" t="s">
        <v>434</v>
      </c>
      <c r="C19" s="134" t="s">
        <v>71</v>
      </c>
      <c r="D19" s="134" t="s">
        <v>72</v>
      </c>
      <c r="E19" s="187">
        <v>219587117</v>
      </c>
      <c r="F19" s="187">
        <v>44221.32</v>
      </c>
      <c r="G19" s="187">
        <v>44221.32</v>
      </c>
      <c r="H19" s="187">
        <v>0</v>
      </c>
      <c r="I19" s="187">
        <v>0</v>
      </c>
      <c r="J19" s="187">
        <v>0</v>
      </c>
      <c r="K19" s="187">
        <v>44221.32</v>
      </c>
      <c r="L19" s="187">
        <v>44221.32</v>
      </c>
      <c r="M19" s="187">
        <v>0</v>
      </c>
      <c r="N19" s="187">
        <v>0</v>
      </c>
      <c r="O19" s="93">
        <f t="shared" si="0"/>
        <v>1</v>
      </c>
      <c r="P19" s="94"/>
      <c r="Q19" s="94"/>
      <c r="R19" s="93"/>
    </row>
    <row r="20" spans="1:18" s="96" customFormat="1" x14ac:dyDescent="0.2">
      <c r="A20" s="134" t="s">
        <v>441</v>
      </c>
      <c r="B20" s="190" t="s">
        <v>433</v>
      </c>
      <c r="C20" s="134" t="s">
        <v>77</v>
      </c>
      <c r="D20" s="134" t="s">
        <v>78</v>
      </c>
      <c r="E20" s="187">
        <v>267804903</v>
      </c>
      <c r="F20" s="187">
        <v>239918115</v>
      </c>
      <c r="G20" s="187">
        <v>239892960</v>
      </c>
      <c r="H20" s="187">
        <v>0</v>
      </c>
      <c r="I20" s="187">
        <v>61372907.649999999</v>
      </c>
      <c r="J20" s="187">
        <v>0</v>
      </c>
      <c r="K20" s="187">
        <v>178520052.34999999</v>
      </c>
      <c r="L20" s="187">
        <v>178520052.34999999</v>
      </c>
      <c r="M20" s="187">
        <v>25155</v>
      </c>
      <c r="N20" s="187">
        <v>0</v>
      </c>
      <c r="O20" s="93">
        <f t="shared" si="0"/>
        <v>0.74408742478657763</v>
      </c>
      <c r="P20" s="94"/>
      <c r="Q20" s="94"/>
      <c r="R20" s="93"/>
    </row>
    <row r="21" spans="1:18" s="96" customFormat="1" x14ac:dyDescent="0.2">
      <c r="A21" s="134" t="s">
        <v>441</v>
      </c>
      <c r="B21" s="190" t="s">
        <v>433</v>
      </c>
      <c r="C21" s="134" t="s">
        <v>83</v>
      </c>
      <c r="D21" s="134" t="s">
        <v>401</v>
      </c>
      <c r="E21" s="187">
        <v>254071318</v>
      </c>
      <c r="F21" s="187">
        <v>227614622</v>
      </c>
      <c r="G21" s="187">
        <v>227590757</v>
      </c>
      <c r="H21" s="187">
        <v>0</v>
      </c>
      <c r="I21" s="187">
        <v>58224927.439999998</v>
      </c>
      <c r="J21" s="187">
        <v>0</v>
      </c>
      <c r="K21" s="187">
        <v>169365829.56</v>
      </c>
      <c r="L21" s="187">
        <v>169365829.56</v>
      </c>
      <c r="M21" s="187">
        <v>23865</v>
      </c>
      <c r="N21" s="187">
        <v>0</v>
      </c>
      <c r="O21" s="93">
        <f t="shared" si="0"/>
        <v>0.7440902876617479</v>
      </c>
      <c r="P21" s="94"/>
      <c r="Q21" s="94"/>
      <c r="R21" s="93"/>
    </row>
    <row r="22" spans="1:18" s="96" customFormat="1" x14ac:dyDescent="0.2">
      <c r="A22" s="134" t="s">
        <v>441</v>
      </c>
      <c r="B22" s="190" t="s">
        <v>433</v>
      </c>
      <c r="C22" s="134" t="s">
        <v>88</v>
      </c>
      <c r="D22" s="134" t="s">
        <v>388</v>
      </c>
      <c r="E22" s="187">
        <v>13733585</v>
      </c>
      <c r="F22" s="187">
        <v>12303493</v>
      </c>
      <c r="G22" s="187">
        <v>12302203</v>
      </c>
      <c r="H22" s="187">
        <v>0</v>
      </c>
      <c r="I22" s="187">
        <v>3147980.21</v>
      </c>
      <c r="J22" s="187">
        <v>0</v>
      </c>
      <c r="K22" s="187">
        <v>9154222.7899999991</v>
      </c>
      <c r="L22" s="187">
        <v>9154222.7899999991</v>
      </c>
      <c r="M22" s="187">
        <v>1290</v>
      </c>
      <c r="N22" s="187">
        <v>0</v>
      </c>
      <c r="O22" s="93">
        <f t="shared" si="0"/>
        <v>0.74403446159558095</v>
      </c>
      <c r="P22" s="94"/>
      <c r="Q22" s="94"/>
      <c r="R22" s="93"/>
    </row>
    <row r="23" spans="1:18" s="96" customFormat="1" x14ac:dyDescent="0.2">
      <c r="A23" s="134" t="s">
        <v>441</v>
      </c>
      <c r="B23" s="190" t="s">
        <v>433</v>
      </c>
      <c r="C23" s="134" t="s">
        <v>89</v>
      </c>
      <c r="D23" s="134" t="s">
        <v>90</v>
      </c>
      <c r="E23" s="187">
        <v>263135484</v>
      </c>
      <c r="F23" s="187">
        <v>235734928</v>
      </c>
      <c r="G23" s="187">
        <v>235710211</v>
      </c>
      <c r="H23" s="187">
        <v>0</v>
      </c>
      <c r="I23" s="187">
        <v>79712321.659999996</v>
      </c>
      <c r="J23" s="187">
        <v>0</v>
      </c>
      <c r="K23" s="187">
        <v>155997889.34</v>
      </c>
      <c r="L23" s="187">
        <v>155997889.34</v>
      </c>
      <c r="M23" s="187">
        <v>24717</v>
      </c>
      <c r="N23" s="187">
        <v>0</v>
      </c>
      <c r="O23" s="93">
        <f t="shared" si="0"/>
        <v>0.66175127573797632</v>
      </c>
      <c r="P23" s="94"/>
      <c r="Q23" s="94"/>
      <c r="R23" s="93"/>
    </row>
    <row r="24" spans="1:18" s="96" customFormat="1" x14ac:dyDescent="0.2">
      <c r="A24" s="134" t="s">
        <v>441</v>
      </c>
      <c r="B24" s="190" t="s">
        <v>433</v>
      </c>
      <c r="C24" s="134" t="s">
        <v>95</v>
      </c>
      <c r="D24" s="134" t="s">
        <v>402</v>
      </c>
      <c r="E24" s="187">
        <v>139533221</v>
      </c>
      <c r="F24" s="187">
        <v>125003490</v>
      </c>
      <c r="G24" s="187">
        <v>124990383</v>
      </c>
      <c r="H24" s="187">
        <v>0</v>
      </c>
      <c r="I24" s="187">
        <v>51380371.950000003</v>
      </c>
      <c r="J24" s="187">
        <v>0</v>
      </c>
      <c r="K24" s="187">
        <v>73610011.049999997</v>
      </c>
      <c r="L24" s="187">
        <v>73610011.049999997</v>
      </c>
      <c r="M24" s="187">
        <v>13107</v>
      </c>
      <c r="N24" s="187">
        <v>0</v>
      </c>
      <c r="O24" s="93">
        <f t="shared" si="0"/>
        <v>0.58886364732696661</v>
      </c>
      <c r="P24" s="94"/>
      <c r="Q24" s="94"/>
      <c r="R24" s="93"/>
    </row>
    <row r="25" spans="1:18" s="96" customFormat="1" x14ac:dyDescent="0.2">
      <c r="A25" s="134" t="s">
        <v>441</v>
      </c>
      <c r="B25" s="190" t="s">
        <v>433</v>
      </c>
      <c r="C25" s="134" t="s">
        <v>100</v>
      </c>
      <c r="D25" s="134" t="s">
        <v>403</v>
      </c>
      <c r="E25" s="187">
        <v>41200754</v>
      </c>
      <c r="F25" s="187">
        <v>36910479</v>
      </c>
      <c r="G25" s="187">
        <v>36906609</v>
      </c>
      <c r="H25" s="187">
        <v>0</v>
      </c>
      <c r="I25" s="187">
        <v>9443982.4000000004</v>
      </c>
      <c r="J25" s="187">
        <v>0</v>
      </c>
      <c r="K25" s="187">
        <v>27462626.600000001</v>
      </c>
      <c r="L25" s="187">
        <v>27462626.600000001</v>
      </c>
      <c r="M25" s="187">
        <v>3870</v>
      </c>
      <c r="N25" s="187">
        <v>0</v>
      </c>
      <c r="O25" s="93">
        <f t="shared" si="0"/>
        <v>0.74403332993863347</v>
      </c>
      <c r="P25" s="94"/>
      <c r="Q25" s="94"/>
      <c r="R25" s="93"/>
    </row>
    <row r="26" spans="1:18" s="96" customFormat="1" x14ac:dyDescent="0.2">
      <c r="A26" s="134" t="s">
        <v>441</v>
      </c>
      <c r="B26" s="190" t="s">
        <v>433</v>
      </c>
      <c r="C26" s="134" t="s">
        <v>105</v>
      </c>
      <c r="D26" s="134" t="s">
        <v>404</v>
      </c>
      <c r="E26" s="187">
        <v>82401509</v>
      </c>
      <c r="F26" s="187">
        <v>73820959</v>
      </c>
      <c r="G26" s="187">
        <v>73813219</v>
      </c>
      <c r="H26" s="187">
        <v>0</v>
      </c>
      <c r="I26" s="187">
        <v>18887967.309999999</v>
      </c>
      <c r="J26" s="187">
        <v>0</v>
      </c>
      <c r="K26" s="187">
        <v>54925251.689999998</v>
      </c>
      <c r="L26" s="187">
        <v>54925251.689999998</v>
      </c>
      <c r="M26" s="187">
        <v>7740</v>
      </c>
      <c r="N26" s="187">
        <v>0</v>
      </c>
      <c r="O26" s="93">
        <f t="shared" si="0"/>
        <v>0.74403329940484786</v>
      </c>
      <c r="P26" s="94"/>
      <c r="Q26" s="94"/>
      <c r="R26" s="93"/>
    </row>
    <row r="27" spans="1:18" s="92" customFormat="1" x14ac:dyDescent="0.2">
      <c r="A27" s="133" t="s">
        <v>441</v>
      </c>
      <c r="B27" s="189" t="s">
        <v>433</v>
      </c>
      <c r="C27" s="133" t="s">
        <v>108</v>
      </c>
      <c r="D27" s="133" t="s">
        <v>109</v>
      </c>
      <c r="E27" s="186">
        <v>438612768</v>
      </c>
      <c r="F27" s="186">
        <v>430062768</v>
      </c>
      <c r="G27" s="186">
        <v>404752648</v>
      </c>
      <c r="H27" s="186">
        <v>522000</v>
      </c>
      <c r="I27" s="186">
        <v>81306883.370000005</v>
      </c>
      <c r="J27" s="186">
        <v>9661681.4299999997</v>
      </c>
      <c r="K27" s="186">
        <v>265575961.93000001</v>
      </c>
      <c r="L27" s="186">
        <v>263424361.74000001</v>
      </c>
      <c r="M27" s="186">
        <v>72996241.269999996</v>
      </c>
      <c r="N27" s="186">
        <v>47686121.270000003</v>
      </c>
      <c r="O27" s="93">
        <f t="shared" si="0"/>
        <v>0.6175283742069948</v>
      </c>
      <c r="P27" s="28">
        <f>+F27</f>
        <v>430062768</v>
      </c>
      <c r="Q27" s="28">
        <f>+K27</f>
        <v>265575961.93000001</v>
      </c>
      <c r="R27" s="97">
        <f>+Q27/P27</f>
        <v>0.6175283742069948</v>
      </c>
    </row>
    <row r="28" spans="1:18" s="96" customFormat="1" x14ac:dyDescent="0.2">
      <c r="A28" s="134" t="s">
        <v>441</v>
      </c>
      <c r="B28" s="190" t="s">
        <v>433</v>
      </c>
      <c r="C28" s="134" t="s">
        <v>110</v>
      </c>
      <c r="D28" s="134" t="s">
        <v>111</v>
      </c>
      <c r="E28" s="187">
        <v>67869231</v>
      </c>
      <c r="F28" s="187">
        <v>74869231</v>
      </c>
      <c r="G28" s="187">
        <v>74819231</v>
      </c>
      <c r="H28" s="187">
        <v>0</v>
      </c>
      <c r="I28" s="187">
        <v>11118375.109999999</v>
      </c>
      <c r="J28" s="187">
        <v>1249500</v>
      </c>
      <c r="K28" s="187">
        <v>57527275.43</v>
      </c>
      <c r="L28" s="187">
        <v>57188536.039999999</v>
      </c>
      <c r="M28" s="187">
        <v>4974080.46</v>
      </c>
      <c r="N28" s="187">
        <v>4924080.46</v>
      </c>
      <c r="O28" s="93">
        <f t="shared" si="0"/>
        <v>0.76837005885635445</v>
      </c>
      <c r="P28" s="94">
        <f>+F28</f>
        <v>74869231</v>
      </c>
      <c r="Q28" s="94">
        <f t="shared" ref="Q28:Q80" si="1">+K28</f>
        <v>57527275.43</v>
      </c>
      <c r="R28" s="93">
        <f t="shared" ref="R28:R76" si="2">+Q28/P28</f>
        <v>0.76837005885635445</v>
      </c>
    </row>
    <row r="29" spans="1:18" s="92" customFormat="1" x14ac:dyDescent="0.2">
      <c r="A29" s="134" t="s">
        <v>441</v>
      </c>
      <c r="B29" s="190" t="s">
        <v>433</v>
      </c>
      <c r="C29" s="134" t="s">
        <v>112</v>
      </c>
      <c r="D29" s="134" t="s">
        <v>113</v>
      </c>
      <c r="E29" s="187">
        <v>67669231</v>
      </c>
      <c r="F29" s="187">
        <v>74669231</v>
      </c>
      <c r="G29" s="187">
        <v>74669231</v>
      </c>
      <c r="H29" s="187">
        <v>0</v>
      </c>
      <c r="I29" s="187">
        <v>11118375.109999999</v>
      </c>
      <c r="J29" s="187">
        <v>1249500</v>
      </c>
      <c r="K29" s="187">
        <v>57527275.43</v>
      </c>
      <c r="L29" s="187">
        <v>57188536.039999999</v>
      </c>
      <c r="M29" s="187">
        <v>4774080.46</v>
      </c>
      <c r="N29" s="187">
        <v>4774080.46</v>
      </c>
      <c r="O29" s="93">
        <f t="shared" si="0"/>
        <v>0.7704281222609618</v>
      </c>
      <c r="P29" s="94">
        <f t="shared" ref="P29:P79" si="3">+F29</f>
        <v>74669231</v>
      </c>
      <c r="Q29" s="94">
        <f t="shared" si="1"/>
        <v>57527275.43</v>
      </c>
      <c r="R29" s="93">
        <f t="shared" si="2"/>
        <v>0.7704281222609618</v>
      </c>
    </row>
    <row r="30" spans="1:18" s="96" customFormat="1" x14ac:dyDescent="0.2">
      <c r="A30" s="134" t="s">
        <v>441</v>
      </c>
      <c r="B30" s="190" t="s">
        <v>433</v>
      </c>
      <c r="C30" s="134" t="s">
        <v>116</v>
      </c>
      <c r="D30" s="134" t="s">
        <v>117</v>
      </c>
      <c r="E30" s="187">
        <v>200000</v>
      </c>
      <c r="F30" s="187">
        <v>200000</v>
      </c>
      <c r="G30" s="187">
        <v>150000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200000</v>
      </c>
      <c r="N30" s="187">
        <v>150000</v>
      </c>
      <c r="O30" s="93">
        <f t="shared" si="0"/>
        <v>0</v>
      </c>
      <c r="P30" s="94">
        <f t="shared" si="3"/>
        <v>200000</v>
      </c>
      <c r="Q30" s="94">
        <f t="shared" si="1"/>
        <v>0</v>
      </c>
      <c r="R30" s="93">
        <f t="shared" si="2"/>
        <v>0</v>
      </c>
    </row>
    <row r="31" spans="1:18" s="96" customFormat="1" x14ac:dyDescent="0.2">
      <c r="A31" s="134" t="s">
        <v>441</v>
      </c>
      <c r="B31" s="190" t="s">
        <v>433</v>
      </c>
      <c r="C31" s="134" t="s">
        <v>120</v>
      </c>
      <c r="D31" s="134" t="s">
        <v>121</v>
      </c>
      <c r="E31" s="187">
        <v>12370669</v>
      </c>
      <c r="F31" s="187">
        <v>18515669</v>
      </c>
      <c r="G31" s="187">
        <v>18015669</v>
      </c>
      <c r="H31" s="187">
        <v>0</v>
      </c>
      <c r="I31" s="187">
        <v>2077118.07</v>
      </c>
      <c r="J31" s="187">
        <v>0</v>
      </c>
      <c r="K31" s="187">
        <v>12369391.93</v>
      </c>
      <c r="L31" s="187">
        <v>11951266.779999999</v>
      </c>
      <c r="M31" s="187">
        <v>4069159</v>
      </c>
      <c r="N31" s="187">
        <v>3569159</v>
      </c>
      <c r="O31" s="93">
        <f t="shared" si="0"/>
        <v>0.66804995973950498</v>
      </c>
      <c r="P31" s="94">
        <f t="shared" si="3"/>
        <v>18515669</v>
      </c>
      <c r="Q31" s="94">
        <f t="shared" si="1"/>
        <v>12369391.93</v>
      </c>
      <c r="R31" s="93">
        <f t="shared" si="2"/>
        <v>0.66804995973950498</v>
      </c>
    </row>
    <row r="32" spans="1:18" s="96" customFormat="1" x14ac:dyDescent="0.2">
      <c r="A32" s="134" t="s">
        <v>441</v>
      </c>
      <c r="B32" s="190" t="s">
        <v>433</v>
      </c>
      <c r="C32" s="134" t="s">
        <v>122</v>
      </c>
      <c r="D32" s="134" t="s">
        <v>123</v>
      </c>
      <c r="E32" s="187">
        <v>1000000</v>
      </c>
      <c r="F32" s="187">
        <v>3775000</v>
      </c>
      <c r="G32" s="187">
        <v>3775000</v>
      </c>
      <c r="H32" s="187">
        <v>0</v>
      </c>
      <c r="I32" s="187">
        <v>1018880</v>
      </c>
      <c r="J32" s="187">
        <v>0</v>
      </c>
      <c r="K32" s="187">
        <v>1505878</v>
      </c>
      <c r="L32" s="187">
        <v>1505878</v>
      </c>
      <c r="M32" s="187">
        <v>1250242</v>
      </c>
      <c r="N32" s="187">
        <v>1250242</v>
      </c>
      <c r="O32" s="93">
        <f t="shared" si="0"/>
        <v>0.39890807947019868</v>
      </c>
      <c r="P32" s="94">
        <f t="shared" si="3"/>
        <v>3775000</v>
      </c>
      <c r="Q32" s="94">
        <f t="shared" si="1"/>
        <v>1505878</v>
      </c>
      <c r="R32" s="93">
        <f t="shared" si="2"/>
        <v>0.39890807947019868</v>
      </c>
    </row>
    <row r="33" spans="1:18" s="104" customFormat="1" x14ac:dyDescent="0.2">
      <c r="A33" s="134" t="s">
        <v>441</v>
      </c>
      <c r="B33" s="190" t="s">
        <v>433</v>
      </c>
      <c r="C33" s="134" t="s">
        <v>124</v>
      </c>
      <c r="D33" s="134" t="s">
        <v>125</v>
      </c>
      <c r="E33" s="187">
        <v>9004879</v>
      </c>
      <c r="F33" s="187">
        <v>9504879</v>
      </c>
      <c r="G33" s="187">
        <v>9004879</v>
      </c>
      <c r="H33" s="187">
        <v>0</v>
      </c>
      <c r="I33" s="187">
        <v>583635.39</v>
      </c>
      <c r="J33" s="187">
        <v>0</v>
      </c>
      <c r="K33" s="187">
        <v>7245819.6100000003</v>
      </c>
      <c r="L33" s="187">
        <v>7148394.6100000003</v>
      </c>
      <c r="M33" s="187">
        <v>1675424</v>
      </c>
      <c r="N33" s="187">
        <v>1175424</v>
      </c>
      <c r="O33" s="93">
        <f t="shared" si="0"/>
        <v>0.76232633892551394</v>
      </c>
      <c r="P33" s="94">
        <f t="shared" si="3"/>
        <v>9504879</v>
      </c>
      <c r="Q33" s="94">
        <f t="shared" si="1"/>
        <v>7245819.6100000003</v>
      </c>
      <c r="R33" s="93">
        <f t="shared" si="2"/>
        <v>0.76232633892551394</v>
      </c>
    </row>
    <row r="34" spans="1:18" s="103" customFormat="1" x14ac:dyDescent="0.2">
      <c r="A34" s="134" t="s">
        <v>441</v>
      </c>
      <c r="B34" s="190" t="s">
        <v>433</v>
      </c>
      <c r="C34" s="134" t="s">
        <v>126</v>
      </c>
      <c r="D34" s="134" t="s">
        <v>127</v>
      </c>
      <c r="E34" s="187">
        <v>700000</v>
      </c>
      <c r="F34" s="187">
        <v>700000</v>
      </c>
      <c r="G34" s="187">
        <v>700000</v>
      </c>
      <c r="H34" s="187">
        <v>0</v>
      </c>
      <c r="I34" s="187">
        <v>72650</v>
      </c>
      <c r="J34" s="187">
        <v>0</v>
      </c>
      <c r="K34" s="187">
        <v>4700</v>
      </c>
      <c r="L34" s="187">
        <v>4700</v>
      </c>
      <c r="M34" s="187">
        <v>622650</v>
      </c>
      <c r="N34" s="187">
        <v>622650</v>
      </c>
      <c r="O34" s="93">
        <f t="shared" si="0"/>
        <v>6.7142857142857143E-3</v>
      </c>
      <c r="P34" s="94">
        <f t="shared" si="3"/>
        <v>700000</v>
      </c>
      <c r="Q34" s="94">
        <f t="shared" si="1"/>
        <v>4700</v>
      </c>
      <c r="R34" s="93">
        <f t="shared" si="2"/>
        <v>6.7142857142857143E-3</v>
      </c>
    </row>
    <row r="35" spans="1:18" s="103" customFormat="1" x14ac:dyDescent="0.2">
      <c r="A35" s="134" t="s">
        <v>441</v>
      </c>
      <c r="B35" s="190" t="s">
        <v>433</v>
      </c>
      <c r="C35" s="134" t="s">
        <v>128</v>
      </c>
      <c r="D35" s="134" t="s">
        <v>129</v>
      </c>
      <c r="E35" s="187">
        <v>1515790</v>
      </c>
      <c r="F35" s="187">
        <v>4385790</v>
      </c>
      <c r="G35" s="187">
        <v>4385790</v>
      </c>
      <c r="H35" s="187">
        <v>0</v>
      </c>
      <c r="I35" s="187">
        <v>401952.68</v>
      </c>
      <c r="J35" s="187">
        <v>0</v>
      </c>
      <c r="K35" s="187">
        <v>3612994.32</v>
      </c>
      <c r="L35" s="187">
        <v>3292294.17</v>
      </c>
      <c r="M35" s="187">
        <v>370843</v>
      </c>
      <c r="N35" s="187">
        <v>370843</v>
      </c>
      <c r="O35" s="93">
        <f t="shared" si="0"/>
        <v>0.82379555792685011</v>
      </c>
      <c r="P35" s="94">
        <f t="shared" si="3"/>
        <v>4385790</v>
      </c>
      <c r="Q35" s="94">
        <f t="shared" si="1"/>
        <v>3612994.32</v>
      </c>
      <c r="R35" s="93">
        <f t="shared" si="2"/>
        <v>0.82379555792685011</v>
      </c>
    </row>
    <row r="36" spans="1:18" s="103" customFormat="1" x14ac:dyDescent="0.2">
      <c r="A36" s="134" t="s">
        <v>441</v>
      </c>
      <c r="B36" s="190" t="s">
        <v>433</v>
      </c>
      <c r="C36" s="134" t="s">
        <v>130</v>
      </c>
      <c r="D36" s="134" t="s">
        <v>131</v>
      </c>
      <c r="E36" s="187">
        <v>150000</v>
      </c>
      <c r="F36" s="187">
        <v>150000</v>
      </c>
      <c r="G36" s="187">
        <v>150000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150000</v>
      </c>
      <c r="N36" s="187">
        <v>150000</v>
      </c>
      <c r="O36" s="93">
        <f t="shared" si="0"/>
        <v>0</v>
      </c>
      <c r="P36" s="94">
        <f t="shared" si="3"/>
        <v>150000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441</v>
      </c>
      <c r="B37" s="190" t="s">
        <v>433</v>
      </c>
      <c r="C37" s="134" t="s">
        <v>132</v>
      </c>
      <c r="D37" s="134" t="s">
        <v>133</v>
      </c>
      <c r="E37" s="187">
        <v>81865069</v>
      </c>
      <c r="F37" s="187">
        <v>75815069</v>
      </c>
      <c r="G37" s="187">
        <v>75815069</v>
      </c>
      <c r="H37" s="187">
        <v>0</v>
      </c>
      <c r="I37" s="187">
        <v>3062360</v>
      </c>
      <c r="J37" s="187">
        <v>0</v>
      </c>
      <c r="K37" s="187">
        <v>61807474</v>
      </c>
      <c r="L37" s="187">
        <v>61807474</v>
      </c>
      <c r="M37" s="187">
        <v>10945235</v>
      </c>
      <c r="N37" s="187">
        <v>10945235</v>
      </c>
      <c r="O37" s="93">
        <f t="shared" si="0"/>
        <v>0.81523996238795216</v>
      </c>
      <c r="P37" s="94">
        <f t="shared" si="3"/>
        <v>75815069</v>
      </c>
      <c r="Q37" s="94">
        <f t="shared" si="1"/>
        <v>61807474</v>
      </c>
      <c r="R37" s="93">
        <f t="shared" si="2"/>
        <v>0.81523996238795216</v>
      </c>
    </row>
    <row r="38" spans="1:18" s="103" customFormat="1" x14ac:dyDescent="0.2">
      <c r="A38" s="134" t="s">
        <v>441</v>
      </c>
      <c r="B38" s="190" t="s">
        <v>433</v>
      </c>
      <c r="C38" s="134" t="s">
        <v>134</v>
      </c>
      <c r="D38" s="134" t="s">
        <v>135</v>
      </c>
      <c r="E38" s="187">
        <v>18050000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93">
        <v>0</v>
      </c>
      <c r="P38" s="94">
        <f t="shared" si="3"/>
        <v>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441</v>
      </c>
      <c r="B39" s="190" t="s">
        <v>433</v>
      </c>
      <c r="C39" s="134" t="s">
        <v>136</v>
      </c>
      <c r="D39" s="134" t="s">
        <v>137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93">
        <v>0</v>
      </c>
      <c r="P39" s="94">
        <f t="shared" si="3"/>
        <v>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441</v>
      </c>
      <c r="B40" s="190" t="s">
        <v>433</v>
      </c>
      <c r="C40" s="134" t="s">
        <v>140</v>
      </c>
      <c r="D40" s="134" t="s">
        <v>141</v>
      </c>
      <c r="E40" s="187">
        <v>63715069</v>
      </c>
      <c r="F40" s="187">
        <v>75715069</v>
      </c>
      <c r="G40" s="187">
        <v>75715069</v>
      </c>
      <c r="H40" s="187">
        <v>0</v>
      </c>
      <c r="I40" s="187">
        <v>3062360</v>
      </c>
      <c r="J40" s="187">
        <v>0</v>
      </c>
      <c r="K40" s="187">
        <v>61807474</v>
      </c>
      <c r="L40" s="187">
        <v>61807474</v>
      </c>
      <c r="M40" s="187">
        <v>10845235</v>
      </c>
      <c r="N40" s="187">
        <v>10845235</v>
      </c>
      <c r="O40" s="93">
        <f t="shared" si="0"/>
        <v>0.81631668327476525</v>
      </c>
      <c r="P40" s="94">
        <f t="shared" si="3"/>
        <v>75715069</v>
      </c>
      <c r="Q40" s="94">
        <f t="shared" si="1"/>
        <v>61807474</v>
      </c>
      <c r="R40" s="93">
        <f t="shared" si="2"/>
        <v>0.81631668327476525</v>
      </c>
    </row>
    <row r="41" spans="1:18" s="103" customFormat="1" x14ac:dyDescent="0.2">
      <c r="A41" s="134" t="s">
        <v>441</v>
      </c>
      <c r="B41" s="190" t="s">
        <v>433</v>
      </c>
      <c r="C41" s="134" t="s">
        <v>144</v>
      </c>
      <c r="D41" s="134" t="s">
        <v>145</v>
      </c>
      <c r="E41" s="187">
        <v>100000</v>
      </c>
      <c r="F41" s="187">
        <v>100000</v>
      </c>
      <c r="G41" s="187">
        <v>100000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100000</v>
      </c>
      <c r="N41" s="187">
        <v>100000</v>
      </c>
      <c r="O41" s="93">
        <f t="shared" si="0"/>
        <v>0</v>
      </c>
      <c r="P41" s="94">
        <f t="shared" si="3"/>
        <v>100000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441</v>
      </c>
      <c r="B42" s="190" t="s">
        <v>433</v>
      </c>
      <c r="C42" s="134" t="s">
        <v>146</v>
      </c>
      <c r="D42" s="134" t="s">
        <v>147</v>
      </c>
      <c r="E42" s="187">
        <v>182425227</v>
      </c>
      <c r="F42" s="187">
        <v>146425227</v>
      </c>
      <c r="G42" s="187">
        <v>121665107</v>
      </c>
      <c r="H42" s="187">
        <v>0</v>
      </c>
      <c r="I42" s="187">
        <v>30866919.949999999</v>
      </c>
      <c r="J42" s="187">
        <v>2533581.4300000002</v>
      </c>
      <c r="K42" s="187">
        <v>75272839.099999994</v>
      </c>
      <c r="L42" s="187">
        <v>74347233.450000003</v>
      </c>
      <c r="M42" s="187">
        <v>37751886.520000003</v>
      </c>
      <c r="N42" s="187">
        <v>12991766.52</v>
      </c>
      <c r="O42" s="93">
        <f t="shared" si="0"/>
        <v>0.51407015472818762</v>
      </c>
      <c r="P42" s="94">
        <f t="shared" si="3"/>
        <v>146425227</v>
      </c>
      <c r="Q42" s="94">
        <f t="shared" si="1"/>
        <v>75272839.099999994</v>
      </c>
      <c r="R42" s="93">
        <f t="shared" si="2"/>
        <v>0.51407015472818762</v>
      </c>
    </row>
    <row r="43" spans="1:18" s="103" customFormat="1" x14ac:dyDescent="0.2">
      <c r="A43" s="134" t="s">
        <v>441</v>
      </c>
      <c r="B43" s="190" t="s">
        <v>433</v>
      </c>
      <c r="C43" s="134" t="s">
        <v>150</v>
      </c>
      <c r="D43" s="134" t="s">
        <v>409</v>
      </c>
      <c r="E43" s="187">
        <v>71220240</v>
      </c>
      <c r="F43" s="187">
        <v>29220240</v>
      </c>
      <c r="G43" s="187">
        <v>4460120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29220240</v>
      </c>
      <c r="N43" s="187">
        <v>4460120</v>
      </c>
      <c r="O43" s="93">
        <f t="shared" si="0"/>
        <v>0</v>
      </c>
      <c r="P43" s="94">
        <f t="shared" si="3"/>
        <v>29220240</v>
      </c>
      <c r="Q43" s="94">
        <f t="shared" si="1"/>
        <v>0</v>
      </c>
      <c r="R43" s="93">
        <f t="shared" si="2"/>
        <v>0</v>
      </c>
    </row>
    <row r="44" spans="1:18" s="103" customFormat="1" x14ac:dyDescent="0.2">
      <c r="A44" s="134" t="s">
        <v>441</v>
      </c>
      <c r="B44" s="190" t="s">
        <v>433</v>
      </c>
      <c r="C44" s="134" t="s">
        <v>153</v>
      </c>
      <c r="D44" s="134" t="s">
        <v>410</v>
      </c>
      <c r="E44" s="187">
        <v>500000</v>
      </c>
      <c r="F44" s="187">
        <v>500000</v>
      </c>
      <c r="G44" s="187">
        <v>500000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</v>
      </c>
      <c r="N44" s="187">
        <v>500000</v>
      </c>
      <c r="O44" s="93">
        <f t="shared" si="0"/>
        <v>0</v>
      </c>
      <c r="P44" s="94">
        <f t="shared" si="3"/>
        <v>500000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441</v>
      </c>
      <c r="B45" s="190" t="s">
        <v>433</v>
      </c>
      <c r="C45" s="134" t="s">
        <v>154</v>
      </c>
      <c r="D45" s="134" t="s">
        <v>155</v>
      </c>
      <c r="E45" s="187">
        <v>94704987</v>
      </c>
      <c r="F45" s="187">
        <v>100704987</v>
      </c>
      <c r="G45" s="187">
        <v>100704987</v>
      </c>
      <c r="H45" s="187">
        <v>0</v>
      </c>
      <c r="I45" s="187">
        <v>20356919.949999999</v>
      </c>
      <c r="J45" s="187">
        <v>2533581.4300000002</v>
      </c>
      <c r="K45" s="187">
        <v>70711684.099999994</v>
      </c>
      <c r="L45" s="187">
        <v>70786078.450000003</v>
      </c>
      <c r="M45" s="187">
        <v>7102801.5199999996</v>
      </c>
      <c r="N45" s="187">
        <v>7102801.5199999996</v>
      </c>
      <c r="O45" s="93">
        <f t="shared" si="0"/>
        <v>0.7021666573473665</v>
      </c>
      <c r="P45" s="94">
        <f t="shared" si="3"/>
        <v>100704987</v>
      </c>
      <c r="Q45" s="94">
        <f t="shared" si="1"/>
        <v>70711684.099999994</v>
      </c>
      <c r="R45" s="93">
        <v>0</v>
      </c>
    </row>
    <row r="46" spans="1:18" s="103" customFormat="1" x14ac:dyDescent="0.2">
      <c r="A46" s="134" t="s">
        <v>441</v>
      </c>
      <c r="B46" s="190" t="s">
        <v>433</v>
      </c>
      <c r="C46" s="134" t="s">
        <v>156</v>
      </c>
      <c r="D46" s="134" t="s">
        <v>157</v>
      </c>
      <c r="E46" s="187">
        <v>16000000</v>
      </c>
      <c r="F46" s="187">
        <v>16000000</v>
      </c>
      <c r="G46" s="187">
        <v>16000000</v>
      </c>
      <c r="H46" s="187">
        <v>0</v>
      </c>
      <c r="I46" s="187">
        <v>10510000</v>
      </c>
      <c r="J46" s="187">
        <v>0</v>
      </c>
      <c r="K46" s="187">
        <v>4561155</v>
      </c>
      <c r="L46" s="187">
        <v>3561155</v>
      </c>
      <c r="M46" s="187">
        <v>928845</v>
      </c>
      <c r="N46" s="187">
        <v>928845</v>
      </c>
      <c r="O46" s="93">
        <f t="shared" si="0"/>
        <v>0.28507218750000002</v>
      </c>
      <c r="P46" s="94">
        <f t="shared" si="3"/>
        <v>16000000</v>
      </c>
      <c r="Q46" s="94">
        <f t="shared" si="1"/>
        <v>4561155</v>
      </c>
      <c r="R46" s="93">
        <f t="shared" si="2"/>
        <v>0.28507218750000002</v>
      </c>
    </row>
    <row r="47" spans="1:18" s="103" customFormat="1" x14ac:dyDescent="0.2">
      <c r="A47" s="134" t="s">
        <v>441</v>
      </c>
      <c r="B47" s="190" t="s">
        <v>433</v>
      </c>
      <c r="C47" s="134" t="s">
        <v>158</v>
      </c>
      <c r="D47" s="134" t="s">
        <v>159</v>
      </c>
      <c r="E47" s="187">
        <v>79559494</v>
      </c>
      <c r="F47" s="187">
        <v>94559494</v>
      </c>
      <c r="G47" s="187">
        <v>94559494</v>
      </c>
      <c r="H47" s="187">
        <v>522000</v>
      </c>
      <c r="I47" s="187">
        <v>30318418.120000001</v>
      </c>
      <c r="J47" s="187">
        <v>5878600</v>
      </c>
      <c r="K47" s="187">
        <v>52437120.880000003</v>
      </c>
      <c r="L47" s="187">
        <v>51967990.880000003</v>
      </c>
      <c r="M47" s="187">
        <v>5403355</v>
      </c>
      <c r="N47" s="187">
        <v>5403355</v>
      </c>
      <c r="O47" s="93">
        <f t="shared" si="0"/>
        <v>0.55454104777675739</v>
      </c>
      <c r="P47" s="94">
        <f t="shared" si="3"/>
        <v>94559494</v>
      </c>
      <c r="Q47" s="94">
        <f t="shared" si="1"/>
        <v>52437120.880000003</v>
      </c>
      <c r="R47" s="93">
        <f t="shared" si="2"/>
        <v>0.55454104777675739</v>
      </c>
    </row>
    <row r="48" spans="1:18" s="103" customFormat="1" x14ac:dyDescent="0.2">
      <c r="A48" s="134" t="s">
        <v>441</v>
      </c>
      <c r="B48" s="190" t="s">
        <v>433</v>
      </c>
      <c r="C48" s="134" t="s">
        <v>160</v>
      </c>
      <c r="D48" s="134" t="s">
        <v>161</v>
      </c>
      <c r="E48" s="187">
        <v>44600000</v>
      </c>
      <c r="F48" s="187">
        <v>52600000</v>
      </c>
      <c r="G48" s="187">
        <v>52600000</v>
      </c>
      <c r="H48" s="187">
        <v>0</v>
      </c>
      <c r="I48" s="187">
        <v>26180755.469999999</v>
      </c>
      <c r="J48" s="187">
        <v>5878600</v>
      </c>
      <c r="K48" s="187">
        <v>20424769.530000001</v>
      </c>
      <c r="L48" s="187">
        <v>20389339.530000001</v>
      </c>
      <c r="M48" s="187">
        <v>115875</v>
      </c>
      <c r="N48" s="187">
        <v>115875</v>
      </c>
      <c r="O48" s="93">
        <f t="shared" si="0"/>
        <v>0.38830360323193919</v>
      </c>
      <c r="P48" s="94">
        <f t="shared" si="3"/>
        <v>52600000</v>
      </c>
      <c r="Q48" s="94">
        <f t="shared" si="1"/>
        <v>20424769.530000001</v>
      </c>
      <c r="R48" s="93">
        <f t="shared" si="2"/>
        <v>0.38830360323193919</v>
      </c>
    </row>
    <row r="49" spans="1:18" s="103" customFormat="1" x14ac:dyDescent="0.2">
      <c r="A49" s="134" t="s">
        <v>441</v>
      </c>
      <c r="B49" s="190" t="s">
        <v>433</v>
      </c>
      <c r="C49" s="134" t="s">
        <v>162</v>
      </c>
      <c r="D49" s="134" t="s">
        <v>163</v>
      </c>
      <c r="E49" s="187">
        <v>34959494</v>
      </c>
      <c r="F49" s="187">
        <v>41959494</v>
      </c>
      <c r="G49" s="187">
        <v>41959494</v>
      </c>
      <c r="H49" s="187">
        <v>522000</v>
      </c>
      <c r="I49" s="187">
        <v>4137662.65</v>
      </c>
      <c r="J49" s="187">
        <v>0</v>
      </c>
      <c r="K49" s="187">
        <v>32012351.350000001</v>
      </c>
      <c r="L49" s="187">
        <v>31578651.350000001</v>
      </c>
      <c r="M49" s="187">
        <v>5287480</v>
      </c>
      <c r="N49" s="187">
        <v>5287480</v>
      </c>
      <c r="O49" s="93">
        <f t="shared" si="0"/>
        <v>0.76293463762932889</v>
      </c>
      <c r="P49" s="94">
        <f t="shared" si="3"/>
        <v>41959494</v>
      </c>
      <c r="Q49" s="94">
        <f t="shared" si="1"/>
        <v>32012351.350000001</v>
      </c>
      <c r="R49" s="93">
        <f t="shared" si="2"/>
        <v>0.76293463762932889</v>
      </c>
    </row>
    <row r="50" spans="1:18" s="103" customFormat="1" x14ac:dyDescent="0.2">
      <c r="A50" s="134" t="s">
        <v>441</v>
      </c>
      <c r="B50" s="190" t="s">
        <v>433</v>
      </c>
      <c r="C50" s="134" t="s">
        <v>168</v>
      </c>
      <c r="D50" s="134" t="s">
        <v>169</v>
      </c>
      <c r="E50" s="187">
        <v>3000000</v>
      </c>
      <c r="F50" s="187">
        <v>3000000</v>
      </c>
      <c r="G50" s="187">
        <v>3000000</v>
      </c>
      <c r="H50" s="187">
        <v>0</v>
      </c>
      <c r="I50" s="187">
        <v>0</v>
      </c>
      <c r="J50" s="187">
        <v>0</v>
      </c>
      <c r="K50" s="187">
        <v>2903668</v>
      </c>
      <c r="L50" s="187">
        <v>2903668</v>
      </c>
      <c r="M50" s="187">
        <v>96332</v>
      </c>
      <c r="N50" s="187">
        <v>96332</v>
      </c>
      <c r="O50" s="93">
        <f t="shared" si="0"/>
        <v>0.96788933333333338</v>
      </c>
      <c r="P50" s="94">
        <f t="shared" si="3"/>
        <v>3000000</v>
      </c>
      <c r="Q50" s="94">
        <f t="shared" si="1"/>
        <v>2903668</v>
      </c>
      <c r="R50" s="93">
        <f t="shared" si="2"/>
        <v>0.96788933333333338</v>
      </c>
    </row>
    <row r="51" spans="1:18" s="103" customFormat="1" x14ac:dyDescent="0.2">
      <c r="A51" s="134" t="s">
        <v>441</v>
      </c>
      <c r="B51" s="190" t="s">
        <v>433</v>
      </c>
      <c r="C51" s="134" t="s">
        <v>170</v>
      </c>
      <c r="D51" s="134" t="s">
        <v>171</v>
      </c>
      <c r="E51" s="187">
        <v>3000000</v>
      </c>
      <c r="F51" s="187">
        <v>3000000</v>
      </c>
      <c r="G51" s="187">
        <v>3000000</v>
      </c>
      <c r="H51" s="187">
        <v>0</v>
      </c>
      <c r="I51" s="187">
        <v>0</v>
      </c>
      <c r="J51" s="187">
        <v>0</v>
      </c>
      <c r="K51" s="187">
        <v>2903668</v>
      </c>
      <c r="L51" s="187">
        <v>2903668</v>
      </c>
      <c r="M51" s="187">
        <v>96332</v>
      </c>
      <c r="N51" s="187">
        <v>96332</v>
      </c>
      <c r="O51" s="93">
        <f t="shared" si="0"/>
        <v>0.96788933333333338</v>
      </c>
      <c r="P51" s="94">
        <f t="shared" si="3"/>
        <v>3000000</v>
      </c>
      <c r="Q51" s="94">
        <f t="shared" si="1"/>
        <v>2903668</v>
      </c>
      <c r="R51" s="93">
        <f t="shared" si="2"/>
        <v>0.96788933333333338</v>
      </c>
    </row>
    <row r="52" spans="1:18" s="103" customFormat="1" x14ac:dyDescent="0.2">
      <c r="A52" s="134" t="s">
        <v>441</v>
      </c>
      <c r="B52" s="190" t="s">
        <v>433</v>
      </c>
      <c r="C52" s="134" t="s">
        <v>172</v>
      </c>
      <c r="D52" s="134" t="s">
        <v>173</v>
      </c>
      <c r="E52" s="187">
        <v>2697720</v>
      </c>
      <c r="F52" s="187">
        <v>2697720</v>
      </c>
      <c r="G52" s="187">
        <v>2697720</v>
      </c>
      <c r="H52" s="187">
        <v>0</v>
      </c>
      <c r="I52" s="187">
        <v>1046928.3</v>
      </c>
      <c r="J52" s="187">
        <v>0</v>
      </c>
      <c r="K52" s="187">
        <v>0</v>
      </c>
      <c r="L52" s="187">
        <v>0</v>
      </c>
      <c r="M52" s="187">
        <v>1650791.7</v>
      </c>
      <c r="N52" s="187">
        <v>1650791.7</v>
      </c>
      <c r="O52" s="93">
        <f t="shared" si="0"/>
        <v>0</v>
      </c>
      <c r="P52" s="94">
        <f t="shared" si="3"/>
        <v>2697720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441</v>
      </c>
      <c r="B53" s="190" t="s">
        <v>433</v>
      </c>
      <c r="C53" s="134" t="s">
        <v>174</v>
      </c>
      <c r="D53" s="134" t="s">
        <v>175</v>
      </c>
      <c r="E53" s="187">
        <v>2200000</v>
      </c>
      <c r="F53" s="187">
        <v>2200000</v>
      </c>
      <c r="G53" s="187">
        <v>2200000</v>
      </c>
      <c r="H53" s="187">
        <v>0</v>
      </c>
      <c r="I53" s="187">
        <v>1046928.3</v>
      </c>
      <c r="J53" s="187">
        <v>0</v>
      </c>
      <c r="K53" s="187">
        <v>0</v>
      </c>
      <c r="L53" s="187">
        <v>0</v>
      </c>
      <c r="M53" s="187">
        <v>1153071.7</v>
      </c>
      <c r="N53" s="187">
        <v>1153071.7</v>
      </c>
      <c r="O53" s="93">
        <f t="shared" si="0"/>
        <v>0</v>
      </c>
      <c r="P53" s="94">
        <f t="shared" si="3"/>
        <v>2200000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441</v>
      </c>
      <c r="B54" s="190" t="s">
        <v>433</v>
      </c>
      <c r="C54" s="134" t="s">
        <v>176</v>
      </c>
      <c r="D54" s="134" t="s">
        <v>177</v>
      </c>
      <c r="E54" s="187">
        <v>497720</v>
      </c>
      <c r="F54" s="187">
        <v>497720</v>
      </c>
      <c r="G54" s="187">
        <v>497720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497720</v>
      </c>
      <c r="N54" s="187">
        <v>497720</v>
      </c>
      <c r="O54" s="93">
        <f t="shared" si="0"/>
        <v>0</v>
      </c>
      <c r="P54" s="94">
        <f t="shared" si="3"/>
        <v>497720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441</v>
      </c>
      <c r="B55" s="190" t="s">
        <v>433</v>
      </c>
      <c r="C55" s="134" t="s">
        <v>180</v>
      </c>
      <c r="D55" s="134" t="s">
        <v>181</v>
      </c>
      <c r="E55" s="187">
        <v>8230358</v>
      </c>
      <c r="F55" s="187">
        <v>13585358</v>
      </c>
      <c r="G55" s="187">
        <v>13585358</v>
      </c>
      <c r="H55" s="187">
        <v>0</v>
      </c>
      <c r="I55" s="187">
        <v>2816763.82</v>
      </c>
      <c r="J55" s="187">
        <v>0</v>
      </c>
      <c r="K55" s="187">
        <v>3061675.59</v>
      </c>
      <c r="L55" s="187">
        <v>3061675.59</v>
      </c>
      <c r="M55" s="187">
        <v>7706918.5899999999</v>
      </c>
      <c r="N55" s="187">
        <v>7706918.5899999999</v>
      </c>
      <c r="O55" s="93">
        <f t="shared" si="0"/>
        <v>0.22536583798527796</v>
      </c>
      <c r="P55" s="94">
        <f t="shared" si="3"/>
        <v>13585358</v>
      </c>
      <c r="Q55" s="94">
        <f t="shared" si="1"/>
        <v>3061675.59</v>
      </c>
      <c r="R55" s="93">
        <f t="shared" si="2"/>
        <v>0.22536583798527796</v>
      </c>
    </row>
    <row r="56" spans="1:18" s="103" customFormat="1" x14ac:dyDescent="0.2">
      <c r="A56" s="134" t="s">
        <v>441</v>
      </c>
      <c r="B56" s="190" t="s">
        <v>433</v>
      </c>
      <c r="C56" s="134" t="s">
        <v>182</v>
      </c>
      <c r="D56" s="134" t="s">
        <v>183</v>
      </c>
      <c r="E56" s="187">
        <v>3500000</v>
      </c>
      <c r="F56" s="187">
        <v>3500000</v>
      </c>
      <c r="G56" s="187">
        <v>3500000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3500000</v>
      </c>
      <c r="N56" s="187">
        <v>3500000</v>
      </c>
      <c r="O56" s="93">
        <f t="shared" si="0"/>
        <v>0</v>
      </c>
      <c r="P56" s="94">
        <f t="shared" si="3"/>
        <v>3500000</v>
      </c>
      <c r="Q56" s="94">
        <f t="shared" si="1"/>
        <v>0</v>
      </c>
      <c r="R56" s="93">
        <f t="shared" si="2"/>
        <v>0</v>
      </c>
    </row>
    <row r="57" spans="1:18" s="103" customFormat="1" x14ac:dyDescent="0.2">
      <c r="A57" s="134" t="s">
        <v>441</v>
      </c>
      <c r="B57" s="190" t="s">
        <v>433</v>
      </c>
      <c r="C57" s="134" t="s">
        <v>186</v>
      </c>
      <c r="D57" s="134" t="s">
        <v>187</v>
      </c>
      <c r="E57" s="187">
        <v>671429</v>
      </c>
      <c r="F57" s="187">
        <v>1502642</v>
      </c>
      <c r="G57" s="187">
        <v>1502642</v>
      </c>
      <c r="H57" s="187">
        <v>0</v>
      </c>
      <c r="I57" s="187">
        <v>25474.720000000001</v>
      </c>
      <c r="J57" s="187">
        <v>0</v>
      </c>
      <c r="K57" s="187">
        <v>751545.59</v>
      </c>
      <c r="L57" s="187">
        <v>751545.59</v>
      </c>
      <c r="M57" s="187">
        <v>725621.69</v>
      </c>
      <c r="N57" s="187">
        <v>725621.69</v>
      </c>
      <c r="O57" s="93">
        <f t="shared" si="0"/>
        <v>0.50014946341177735</v>
      </c>
      <c r="P57" s="94">
        <f t="shared" si="3"/>
        <v>1502642</v>
      </c>
      <c r="Q57" s="94">
        <f t="shared" si="1"/>
        <v>751545.59</v>
      </c>
      <c r="R57" s="93">
        <v>0</v>
      </c>
    </row>
    <row r="58" spans="1:18" s="103" customFormat="1" x14ac:dyDescent="0.2">
      <c r="A58" s="134" t="s">
        <v>441</v>
      </c>
      <c r="B58" s="190" t="s">
        <v>433</v>
      </c>
      <c r="C58" s="134" t="s">
        <v>190</v>
      </c>
      <c r="D58" s="134" t="s">
        <v>191</v>
      </c>
      <c r="E58" s="187">
        <v>571429</v>
      </c>
      <c r="F58" s="187">
        <v>4087716</v>
      </c>
      <c r="G58" s="187">
        <v>4087716</v>
      </c>
      <c r="H58" s="187">
        <v>0</v>
      </c>
      <c r="I58" s="187">
        <v>1286914.1000000001</v>
      </c>
      <c r="J58" s="187">
        <v>0</v>
      </c>
      <c r="K58" s="187">
        <v>819505</v>
      </c>
      <c r="L58" s="187">
        <v>819505</v>
      </c>
      <c r="M58" s="187">
        <v>1981296.9</v>
      </c>
      <c r="N58" s="187">
        <v>1981296.9</v>
      </c>
      <c r="O58" s="93">
        <f t="shared" si="0"/>
        <v>0.2004799257091246</v>
      </c>
      <c r="P58" s="94">
        <f t="shared" si="3"/>
        <v>4087716</v>
      </c>
      <c r="Q58" s="94">
        <f t="shared" si="1"/>
        <v>819505</v>
      </c>
      <c r="R58" s="93">
        <f t="shared" si="2"/>
        <v>0.2004799257091246</v>
      </c>
    </row>
    <row r="59" spans="1:18" s="103" customFormat="1" x14ac:dyDescent="0.2">
      <c r="A59" s="134" t="s">
        <v>441</v>
      </c>
      <c r="B59" s="190" t="s">
        <v>433</v>
      </c>
      <c r="C59" s="134" t="s">
        <v>192</v>
      </c>
      <c r="D59" s="134" t="s">
        <v>193</v>
      </c>
      <c r="E59" s="187">
        <v>1500000</v>
      </c>
      <c r="F59" s="187">
        <v>1500000</v>
      </c>
      <c r="G59" s="187">
        <v>1500000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1500000</v>
      </c>
      <c r="N59" s="187">
        <v>1500000</v>
      </c>
      <c r="O59" s="93">
        <f t="shared" si="0"/>
        <v>0</v>
      </c>
      <c r="P59" s="94">
        <f t="shared" si="3"/>
        <v>1500000</v>
      </c>
      <c r="Q59" s="94">
        <f t="shared" si="1"/>
        <v>0</v>
      </c>
      <c r="R59" s="93">
        <v>0</v>
      </c>
    </row>
    <row r="60" spans="1:18" s="103" customFormat="1" x14ac:dyDescent="0.2">
      <c r="A60" s="134" t="s">
        <v>441</v>
      </c>
      <c r="B60" s="190" t="s">
        <v>433</v>
      </c>
      <c r="C60" s="134" t="s">
        <v>194</v>
      </c>
      <c r="D60" s="134" t="s">
        <v>195</v>
      </c>
      <c r="E60" s="187">
        <v>1987500</v>
      </c>
      <c r="F60" s="187">
        <v>2995000</v>
      </c>
      <c r="G60" s="187">
        <v>2995000</v>
      </c>
      <c r="H60" s="187">
        <v>0</v>
      </c>
      <c r="I60" s="187">
        <v>1504375</v>
      </c>
      <c r="J60" s="187">
        <v>0</v>
      </c>
      <c r="K60" s="187">
        <v>1490625</v>
      </c>
      <c r="L60" s="187">
        <v>1490625</v>
      </c>
      <c r="M60" s="187">
        <v>0</v>
      </c>
      <c r="N60" s="187">
        <v>0</v>
      </c>
      <c r="O60" s="93">
        <f t="shared" si="0"/>
        <v>0.49770450751252088</v>
      </c>
      <c r="P60" s="94">
        <f t="shared" si="3"/>
        <v>2995000</v>
      </c>
      <c r="Q60" s="94">
        <f t="shared" si="1"/>
        <v>1490625</v>
      </c>
      <c r="R60" s="93">
        <f t="shared" si="2"/>
        <v>0.49770450751252088</v>
      </c>
    </row>
    <row r="61" spans="1:18" s="103" customFormat="1" x14ac:dyDescent="0.2">
      <c r="A61" s="134" t="s">
        <v>441</v>
      </c>
      <c r="B61" s="190" t="s">
        <v>433</v>
      </c>
      <c r="C61" s="134" t="s">
        <v>196</v>
      </c>
      <c r="D61" s="134" t="s">
        <v>197</v>
      </c>
      <c r="E61" s="187">
        <v>450000</v>
      </c>
      <c r="F61" s="187">
        <v>450000</v>
      </c>
      <c r="G61" s="187">
        <v>450000</v>
      </c>
      <c r="H61" s="187">
        <v>0</v>
      </c>
      <c r="I61" s="187">
        <v>0</v>
      </c>
      <c r="J61" s="187">
        <v>0</v>
      </c>
      <c r="K61" s="187">
        <v>196517</v>
      </c>
      <c r="L61" s="187">
        <v>196517</v>
      </c>
      <c r="M61" s="187">
        <v>253483</v>
      </c>
      <c r="N61" s="187">
        <v>253483</v>
      </c>
      <c r="O61" s="93">
        <f t="shared" si="0"/>
        <v>0.43670444444444445</v>
      </c>
      <c r="P61" s="94">
        <f t="shared" si="3"/>
        <v>450000</v>
      </c>
      <c r="Q61" s="94">
        <f t="shared" si="1"/>
        <v>196517</v>
      </c>
      <c r="R61" s="93">
        <f t="shared" si="2"/>
        <v>0.43670444444444445</v>
      </c>
    </row>
    <row r="62" spans="1:18" s="103" customFormat="1" x14ac:dyDescent="0.2">
      <c r="A62" s="134" t="s">
        <v>441</v>
      </c>
      <c r="B62" s="190" t="s">
        <v>433</v>
      </c>
      <c r="C62" s="134" t="s">
        <v>198</v>
      </c>
      <c r="D62" s="134" t="s">
        <v>199</v>
      </c>
      <c r="E62" s="187">
        <v>100000</v>
      </c>
      <c r="F62" s="187">
        <v>100000</v>
      </c>
      <c r="G62" s="187">
        <v>100000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100000</v>
      </c>
      <c r="N62" s="187">
        <v>100000</v>
      </c>
      <c r="O62" s="93">
        <f t="shared" si="0"/>
        <v>0</v>
      </c>
      <c r="P62" s="94">
        <f t="shared" si="3"/>
        <v>100000</v>
      </c>
      <c r="Q62" s="94">
        <f t="shared" si="1"/>
        <v>0</v>
      </c>
      <c r="R62" s="93">
        <f t="shared" si="2"/>
        <v>0</v>
      </c>
    </row>
    <row r="63" spans="1:18" s="103" customFormat="1" x14ac:dyDescent="0.2">
      <c r="A63" s="134" t="s">
        <v>441</v>
      </c>
      <c r="B63" s="190" t="s">
        <v>433</v>
      </c>
      <c r="C63" s="134" t="s">
        <v>200</v>
      </c>
      <c r="D63" s="134" t="s">
        <v>201</v>
      </c>
      <c r="E63" s="187">
        <v>350000</v>
      </c>
      <c r="F63" s="187">
        <v>350000</v>
      </c>
      <c r="G63" s="187">
        <v>350000</v>
      </c>
      <c r="H63" s="187">
        <v>0</v>
      </c>
      <c r="I63" s="187">
        <v>0</v>
      </c>
      <c r="J63" s="187">
        <v>0</v>
      </c>
      <c r="K63" s="187">
        <v>196517</v>
      </c>
      <c r="L63" s="187">
        <v>196517</v>
      </c>
      <c r="M63" s="187">
        <v>153483</v>
      </c>
      <c r="N63" s="187">
        <v>153483</v>
      </c>
      <c r="O63" s="93">
        <f t="shared" si="0"/>
        <v>0.5614771428571429</v>
      </c>
      <c r="P63" s="94">
        <f t="shared" si="3"/>
        <v>350000</v>
      </c>
      <c r="Q63" s="94">
        <f t="shared" si="1"/>
        <v>196517</v>
      </c>
      <c r="R63" s="93">
        <f t="shared" si="2"/>
        <v>0.5614771428571429</v>
      </c>
    </row>
    <row r="64" spans="1:18" s="103" customFormat="1" x14ac:dyDescent="0.2">
      <c r="A64" s="134" t="s">
        <v>441</v>
      </c>
      <c r="B64" s="190" t="s">
        <v>433</v>
      </c>
      <c r="C64" s="134" t="s">
        <v>202</v>
      </c>
      <c r="D64" s="134" t="s">
        <v>203</v>
      </c>
      <c r="E64" s="187">
        <v>145000</v>
      </c>
      <c r="F64" s="187">
        <v>145000</v>
      </c>
      <c r="G64" s="187">
        <v>145000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145000</v>
      </c>
      <c r="N64" s="187">
        <v>145000</v>
      </c>
      <c r="O64" s="93">
        <f t="shared" si="0"/>
        <v>0</v>
      </c>
      <c r="P64" s="94">
        <f t="shared" si="3"/>
        <v>145000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441</v>
      </c>
      <c r="B65" s="190" t="s">
        <v>433</v>
      </c>
      <c r="C65" s="134" t="s">
        <v>204</v>
      </c>
      <c r="D65" s="134" t="s">
        <v>205</v>
      </c>
      <c r="E65" s="187">
        <v>45000</v>
      </c>
      <c r="F65" s="187">
        <v>45000</v>
      </c>
      <c r="G65" s="187">
        <v>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45000</v>
      </c>
      <c r="N65" s="187">
        <v>45000</v>
      </c>
      <c r="O65" s="93">
        <f t="shared" si="0"/>
        <v>0</v>
      </c>
      <c r="P65" s="94">
        <f t="shared" si="3"/>
        <v>45000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441</v>
      </c>
      <c r="B66" s="190" t="s">
        <v>433</v>
      </c>
      <c r="C66" s="134" t="s">
        <v>206</v>
      </c>
      <c r="D66" s="134" t="s">
        <v>207</v>
      </c>
      <c r="E66" s="187">
        <v>100000</v>
      </c>
      <c r="F66" s="187">
        <v>100000</v>
      </c>
      <c r="G66" s="187">
        <v>100000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100000</v>
      </c>
      <c r="N66" s="187">
        <v>100000</v>
      </c>
      <c r="O66" s="93">
        <f t="shared" si="0"/>
        <v>0</v>
      </c>
      <c r="P66" s="94">
        <f t="shared" si="3"/>
        <v>100000</v>
      </c>
      <c r="Q66" s="94">
        <f t="shared" si="1"/>
        <v>0</v>
      </c>
      <c r="R66" s="93">
        <v>0</v>
      </c>
    </row>
    <row r="67" spans="1:18" s="104" customFormat="1" x14ac:dyDescent="0.2">
      <c r="A67" s="133" t="s">
        <v>441</v>
      </c>
      <c r="B67" s="189" t="s">
        <v>433</v>
      </c>
      <c r="C67" s="133" t="s">
        <v>210</v>
      </c>
      <c r="D67" s="133" t="s">
        <v>211</v>
      </c>
      <c r="E67" s="186">
        <v>12877168</v>
      </c>
      <c r="F67" s="186">
        <v>12877168</v>
      </c>
      <c r="G67" s="186">
        <v>12877167.68</v>
      </c>
      <c r="H67" s="186">
        <v>0</v>
      </c>
      <c r="I67" s="186">
        <v>486555</v>
      </c>
      <c r="J67" s="186">
        <v>0</v>
      </c>
      <c r="K67" s="186">
        <v>9688806.3200000003</v>
      </c>
      <c r="L67" s="186">
        <v>9688806.3200000003</v>
      </c>
      <c r="M67" s="186">
        <v>2701806.68</v>
      </c>
      <c r="N67" s="186">
        <v>2701806.36</v>
      </c>
      <c r="O67" s="93">
        <f t="shared" si="0"/>
        <v>0.75240195049097758</v>
      </c>
      <c r="P67" s="28">
        <f t="shared" si="3"/>
        <v>12877168</v>
      </c>
      <c r="Q67" s="28">
        <f t="shared" si="1"/>
        <v>9688806.3200000003</v>
      </c>
      <c r="R67" s="97">
        <f t="shared" si="2"/>
        <v>0.75240195049097758</v>
      </c>
    </row>
    <row r="68" spans="1:18" s="103" customFormat="1" x14ac:dyDescent="0.2">
      <c r="A68" s="134" t="s">
        <v>441</v>
      </c>
      <c r="B68" s="190" t="s">
        <v>433</v>
      </c>
      <c r="C68" s="134" t="s">
        <v>212</v>
      </c>
      <c r="D68" s="134" t="s">
        <v>213</v>
      </c>
      <c r="E68" s="187">
        <v>4632168</v>
      </c>
      <c r="F68" s="187">
        <v>2307168</v>
      </c>
      <c r="G68" s="187">
        <v>2307168</v>
      </c>
      <c r="H68" s="187">
        <v>0</v>
      </c>
      <c r="I68" s="187">
        <v>188055</v>
      </c>
      <c r="J68" s="187">
        <v>0</v>
      </c>
      <c r="K68" s="187">
        <v>1521036</v>
      </c>
      <c r="L68" s="187">
        <v>1521036</v>
      </c>
      <c r="M68" s="187">
        <v>598077</v>
      </c>
      <c r="N68" s="187">
        <v>598077</v>
      </c>
      <c r="O68" s="93">
        <f t="shared" si="0"/>
        <v>0.65926538509549371</v>
      </c>
      <c r="P68" s="94">
        <f t="shared" si="3"/>
        <v>2307168</v>
      </c>
      <c r="Q68" s="94">
        <f t="shared" si="1"/>
        <v>1521036</v>
      </c>
      <c r="R68" s="93">
        <f t="shared" si="2"/>
        <v>0.65926538509549371</v>
      </c>
    </row>
    <row r="69" spans="1:18" s="104" customFormat="1" x14ac:dyDescent="0.2">
      <c r="A69" s="134" t="s">
        <v>441</v>
      </c>
      <c r="B69" s="190" t="s">
        <v>433</v>
      </c>
      <c r="C69" s="134" t="s">
        <v>214</v>
      </c>
      <c r="D69" s="134" t="s">
        <v>215</v>
      </c>
      <c r="E69" s="187">
        <v>1709091</v>
      </c>
      <c r="F69" s="187">
        <v>2284091</v>
      </c>
      <c r="G69" s="187">
        <v>2284091</v>
      </c>
      <c r="H69" s="187">
        <v>0</v>
      </c>
      <c r="I69" s="187">
        <v>188055</v>
      </c>
      <c r="J69" s="187">
        <v>0</v>
      </c>
      <c r="K69" s="187">
        <v>1521036</v>
      </c>
      <c r="L69" s="187">
        <v>1521036</v>
      </c>
      <c r="M69" s="187">
        <v>575000</v>
      </c>
      <c r="N69" s="187">
        <v>575000</v>
      </c>
      <c r="O69" s="93">
        <f t="shared" si="0"/>
        <v>0.66592618245069923</v>
      </c>
      <c r="P69" s="94">
        <f t="shared" si="3"/>
        <v>2284091</v>
      </c>
      <c r="Q69" s="94">
        <f t="shared" si="1"/>
        <v>1521036</v>
      </c>
      <c r="R69" s="93">
        <f t="shared" si="2"/>
        <v>0.66592618245069923</v>
      </c>
    </row>
    <row r="70" spans="1:18" s="103" customFormat="1" x14ac:dyDescent="0.2">
      <c r="A70" s="134" t="s">
        <v>441</v>
      </c>
      <c r="B70" s="190" t="s">
        <v>433</v>
      </c>
      <c r="C70" s="134" t="s">
        <v>218</v>
      </c>
      <c r="D70" s="134" t="s">
        <v>219</v>
      </c>
      <c r="E70" s="187">
        <v>2923077</v>
      </c>
      <c r="F70" s="187">
        <v>23077</v>
      </c>
      <c r="G70" s="187">
        <v>23077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23077</v>
      </c>
      <c r="N70" s="187">
        <v>23077</v>
      </c>
      <c r="O70" s="93">
        <f t="shared" si="0"/>
        <v>0</v>
      </c>
      <c r="P70" s="94">
        <f t="shared" si="3"/>
        <v>23077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441</v>
      </c>
      <c r="B71" s="190" t="s">
        <v>433</v>
      </c>
      <c r="C71" s="134" t="s">
        <v>222</v>
      </c>
      <c r="D71" s="134" t="s">
        <v>223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  <c r="O71" s="93">
        <v>0</v>
      </c>
      <c r="P71" s="94">
        <f t="shared" si="3"/>
        <v>0</v>
      </c>
      <c r="Q71" s="94">
        <f t="shared" si="1"/>
        <v>0</v>
      </c>
      <c r="R71" s="93">
        <v>0</v>
      </c>
    </row>
    <row r="72" spans="1:18" s="103" customFormat="1" x14ac:dyDescent="0.2">
      <c r="A72" s="134" t="s">
        <v>441</v>
      </c>
      <c r="B72" s="190" t="s">
        <v>433</v>
      </c>
      <c r="C72" s="134" t="s">
        <v>226</v>
      </c>
      <c r="D72" s="134" t="s">
        <v>227</v>
      </c>
      <c r="E72" s="187">
        <v>0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v>0</v>
      </c>
      <c r="P72" s="94">
        <f t="shared" si="3"/>
        <v>0</v>
      </c>
      <c r="Q72" s="94">
        <f t="shared" si="1"/>
        <v>0</v>
      </c>
      <c r="R72" s="93">
        <v>0</v>
      </c>
    </row>
    <row r="73" spans="1:18" s="103" customFormat="1" x14ac:dyDescent="0.2">
      <c r="A73" s="134" t="s">
        <v>441</v>
      </c>
      <c r="B73" s="190" t="s">
        <v>433</v>
      </c>
      <c r="C73" s="134" t="s">
        <v>242</v>
      </c>
      <c r="D73" s="134" t="s">
        <v>243</v>
      </c>
      <c r="E73" s="187">
        <v>3220000</v>
      </c>
      <c r="F73" s="187">
        <v>7937253.6799999997</v>
      </c>
      <c r="G73" s="187">
        <v>7937253.6799999997</v>
      </c>
      <c r="H73" s="187">
        <v>0</v>
      </c>
      <c r="I73" s="187">
        <v>0</v>
      </c>
      <c r="J73" s="187">
        <v>0</v>
      </c>
      <c r="K73" s="187">
        <v>6312253.6799999997</v>
      </c>
      <c r="L73" s="187">
        <v>6312253.6799999997</v>
      </c>
      <c r="M73" s="187">
        <v>1625000</v>
      </c>
      <c r="N73" s="187">
        <v>1625000</v>
      </c>
      <c r="O73" s="93">
        <f t="shared" ref="O73:O103" si="4">+K73/F73</f>
        <v>0.79526923725587662</v>
      </c>
      <c r="P73" s="94">
        <f t="shared" si="3"/>
        <v>7937253.6799999997</v>
      </c>
      <c r="Q73" s="94">
        <f t="shared" si="1"/>
        <v>6312253.6799999997</v>
      </c>
      <c r="R73" s="93">
        <f t="shared" si="2"/>
        <v>0.79526923725587662</v>
      </c>
    </row>
    <row r="74" spans="1:18" s="103" customFormat="1" x14ac:dyDescent="0.2">
      <c r="A74" s="134" t="s">
        <v>441</v>
      </c>
      <c r="B74" s="190" t="s">
        <v>433</v>
      </c>
      <c r="C74" s="134" t="s">
        <v>246</v>
      </c>
      <c r="D74" s="134" t="s">
        <v>247</v>
      </c>
      <c r="E74" s="187">
        <v>3220000</v>
      </c>
      <c r="F74" s="187">
        <v>7937253.6799999997</v>
      </c>
      <c r="G74" s="187">
        <v>7937253.6799999997</v>
      </c>
      <c r="H74" s="187">
        <v>0</v>
      </c>
      <c r="I74" s="187">
        <v>0</v>
      </c>
      <c r="J74" s="187">
        <v>0</v>
      </c>
      <c r="K74" s="187">
        <v>6312253.6799999997</v>
      </c>
      <c r="L74" s="187">
        <v>6312253.6799999997</v>
      </c>
      <c r="M74" s="187">
        <v>1625000</v>
      </c>
      <c r="N74" s="187">
        <v>1625000</v>
      </c>
      <c r="O74" s="93">
        <f t="shared" si="4"/>
        <v>0.79526923725587662</v>
      </c>
      <c r="P74" s="94">
        <f t="shared" si="3"/>
        <v>7937253.6799999997</v>
      </c>
      <c r="Q74" s="94">
        <f t="shared" si="1"/>
        <v>6312253.6799999997</v>
      </c>
      <c r="R74" s="93">
        <f t="shared" si="2"/>
        <v>0.79526923725587662</v>
      </c>
    </row>
    <row r="75" spans="1:18" s="103" customFormat="1" x14ac:dyDescent="0.2">
      <c r="A75" s="134" t="s">
        <v>441</v>
      </c>
      <c r="B75" s="190" t="s">
        <v>433</v>
      </c>
      <c r="C75" s="134" t="s">
        <v>248</v>
      </c>
      <c r="D75" s="134" t="s">
        <v>413</v>
      </c>
      <c r="E75" s="187">
        <v>5025000</v>
      </c>
      <c r="F75" s="187">
        <v>2632746.3199999998</v>
      </c>
      <c r="G75" s="187">
        <v>2632746</v>
      </c>
      <c r="H75" s="187">
        <v>0</v>
      </c>
      <c r="I75" s="187">
        <v>298500</v>
      </c>
      <c r="J75" s="187">
        <v>0</v>
      </c>
      <c r="K75" s="187">
        <v>1855516.64</v>
      </c>
      <c r="L75" s="187">
        <v>1855516.64</v>
      </c>
      <c r="M75" s="187">
        <v>478729.68</v>
      </c>
      <c r="N75" s="187">
        <v>478729.36</v>
      </c>
      <c r="O75" s="93">
        <f t="shared" si="4"/>
        <v>0.70478368003188396</v>
      </c>
      <c r="P75" s="94">
        <f t="shared" si="3"/>
        <v>2632746.3199999998</v>
      </c>
      <c r="Q75" s="94">
        <f t="shared" si="1"/>
        <v>1855516.64</v>
      </c>
      <c r="R75" s="93">
        <f t="shared" si="2"/>
        <v>0.70478368003188396</v>
      </c>
    </row>
    <row r="76" spans="1:18" s="103" customFormat="1" x14ac:dyDescent="0.2">
      <c r="A76" s="134" t="s">
        <v>441</v>
      </c>
      <c r="B76" s="190" t="s">
        <v>433</v>
      </c>
      <c r="C76" s="134" t="s">
        <v>249</v>
      </c>
      <c r="D76" s="134" t="s">
        <v>250</v>
      </c>
      <c r="E76" s="187">
        <v>1000000</v>
      </c>
      <c r="F76" s="187">
        <v>357746.32</v>
      </c>
      <c r="G76" s="187">
        <v>357746</v>
      </c>
      <c r="H76" s="187">
        <v>0</v>
      </c>
      <c r="I76" s="187">
        <v>298500</v>
      </c>
      <c r="J76" s="187">
        <v>0</v>
      </c>
      <c r="K76" s="187">
        <v>39360</v>
      </c>
      <c r="L76" s="187">
        <v>39360</v>
      </c>
      <c r="M76" s="187">
        <v>19886.32</v>
      </c>
      <c r="N76" s="187">
        <v>19886</v>
      </c>
      <c r="O76" s="93">
        <f t="shared" si="4"/>
        <v>0.11002209610430094</v>
      </c>
      <c r="P76" s="94">
        <f t="shared" si="3"/>
        <v>357746.32</v>
      </c>
      <c r="Q76" s="94">
        <f t="shared" si="1"/>
        <v>39360</v>
      </c>
      <c r="R76" s="93">
        <f t="shared" si="2"/>
        <v>0.11002209610430094</v>
      </c>
    </row>
    <row r="77" spans="1:18" s="104" customFormat="1" x14ac:dyDescent="0.2">
      <c r="A77" s="134" t="s">
        <v>441</v>
      </c>
      <c r="B77" s="190" t="s">
        <v>433</v>
      </c>
      <c r="C77" s="134" t="s">
        <v>253</v>
      </c>
      <c r="D77" s="134" t="s">
        <v>254</v>
      </c>
      <c r="E77" s="187">
        <v>2375000</v>
      </c>
      <c r="F77" s="187">
        <v>1575000</v>
      </c>
      <c r="G77" s="187">
        <v>1575000</v>
      </c>
      <c r="H77" s="187">
        <v>0</v>
      </c>
      <c r="I77" s="187">
        <v>0</v>
      </c>
      <c r="J77" s="187">
        <v>0</v>
      </c>
      <c r="K77" s="187">
        <v>1574956.64</v>
      </c>
      <c r="L77" s="187">
        <v>1574956.64</v>
      </c>
      <c r="M77" s="187">
        <v>43.36</v>
      </c>
      <c r="N77" s="187">
        <v>43.36</v>
      </c>
      <c r="O77" s="93">
        <f t="shared" si="4"/>
        <v>0.99997246984126975</v>
      </c>
      <c r="P77" s="94">
        <f t="shared" si="3"/>
        <v>1575000</v>
      </c>
      <c r="Q77" s="94">
        <f>+K77</f>
        <v>1574956.64</v>
      </c>
      <c r="R77" s="93">
        <v>0</v>
      </c>
    </row>
    <row r="78" spans="1:18" s="103" customFormat="1" x14ac:dyDescent="0.2">
      <c r="A78" s="134" t="s">
        <v>441</v>
      </c>
      <c r="B78" s="190" t="s">
        <v>433</v>
      </c>
      <c r="C78" s="134" t="s">
        <v>257</v>
      </c>
      <c r="D78" s="134" t="s">
        <v>258</v>
      </c>
      <c r="E78" s="187">
        <v>250000</v>
      </c>
      <c r="F78" s="187">
        <v>650000</v>
      </c>
      <c r="G78" s="187">
        <v>650000</v>
      </c>
      <c r="H78" s="187">
        <v>0</v>
      </c>
      <c r="I78" s="187">
        <v>0</v>
      </c>
      <c r="J78" s="187">
        <v>0</v>
      </c>
      <c r="K78" s="187">
        <v>241200</v>
      </c>
      <c r="L78" s="187">
        <v>241200</v>
      </c>
      <c r="M78" s="187">
        <v>408800</v>
      </c>
      <c r="N78" s="187">
        <v>408800</v>
      </c>
      <c r="O78" s="93">
        <f t="shared" si="4"/>
        <v>0.37107692307692308</v>
      </c>
      <c r="P78" s="94">
        <f t="shared" si="3"/>
        <v>650000</v>
      </c>
      <c r="Q78" s="94">
        <f t="shared" si="1"/>
        <v>241200</v>
      </c>
      <c r="R78" s="93">
        <f>+Q78/P78</f>
        <v>0.37107692307692308</v>
      </c>
    </row>
    <row r="79" spans="1:18" s="103" customFormat="1" x14ac:dyDescent="0.2">
      <c r="A79" s="134" t="s">
        <v>441</v>
      </c>
      <c r="B79" s="190" t="s">
        <v>433</v>
      </c>
      <c r="C79" s="134" t="s">
        <v>259</v>
      </c>
      <c r="D79" s="134" t="s">
        <v>260</v>
      </c>
      <c r="E79" s="187">
        <v>700000</v>
      </c>
      <c r="F79" s="187">
        <v>0</v>
      </c>
      <c r="G79" s="187">
        <v>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0</v>
      </c>
      <c r="N79" s="187">
        <v>0</v>
      </c>
      <c r="O79" s="93">
        <v>0</v>
      </c>
      <c r="P79" s="94">
        <f t="shared" si="3"/>
        <v>0</v>
      </c>
      <c r="Q79" s="94">
        <f t="shared" si="1"/>
        <v>0</v>
      </c>
      <c r="R79" s="93">
        <v>0</v>
      </c>
    </row>
    <row r="80" spans="1:18" s="104" customFormat="1" x14ac:dyDescent="0.2">
      <c r="A80" s="134" t="s">
        <v>441</v>
      </c>
      <c r="B80" s="190" t="s">
        <v>433</v>
      </c>
      <c r="C80" s="134" t="s">
        <v>261</v>
      </c>
      <c r="D80" s="134" t="s">
        <v>262</v>
      </c>
      <c r="E80" s="187">
        <v>200000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93">
        <v>0</v>
      </c>
      <c r="P80" s="94">
        <f>+F80</f>
        <v>0</v>
      </c>
      <c r="Q80" s="94">
        <f t="shared" si="1"/>
        <v>0</v>
      </c>
      <c r="R80" s="93">
        <v>0</v>
      </c>
    </row>
    <row r="81" spans="1:18" s="103" customFormat="1" x14ac:dyDescent="0.2">
      <c r="A81" s="134" t="s">
        <v>441</v>
      </c>
      <c r="B81" s="190" t="s">
        <v>433</v>
      </c>
      <c r="C81" s="134" t="s">
        <v>263</v>
      </c>
      <c r="D81" s="134" t="s">
        <v>264</v>
      </c>
      <c r="E81" s="187">
        <v>500000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>+F81</f>
        <v>50000</v>
      </c>
      <c r="Q81" s="94">
        <f>+K81</f>
        <v>0</v>
      </c>
      <c r="R81" s="93">
        <f>+Q81/P81</f>
        <v>0</v>
      </c>
    </row>
    <row r="82" spans="1:18" s="104" customFormat="1" x14ac:dyDescent="0.2">
      <c r="A82" s="133" t="s">
        <v>441</v>
      </c>
      <c r="B82" s="189" t="s">
        <v>433</v>
      </c>
      <c r="C82" s="133" t="s">
        <v>265</v>
      </c>
      <c r="D82" s="133" t="s">
        <v>266</v>
      </c>
      <c r="E82" s="186">
        <v>80784760</v>
      </c>
      <c r="F82" s="186">
        <v>80784760</v>
      </c>
      <c r="G82" s="186">
        <v>80784760</v>
      </c>
      <c r="H82" s="186">
        <v>0</v>
      </c>
      <c r="I82" s="186">
        <v>54934099.100000001</v>
      </c>
      <c r="J82" s="186">
        <v>0</v>
      </c>
      <c r="K82" s="186">
        <v>0</v>
      </c>
      <c r="L82" s="186">
        <v>0</v>
      </c>
      <c r="M82" s="186">
        <v>25850660.899999999</v>
      </c>
      <c r="N82" s="186">
        <v>25850660.899999999</v>
      </c>
      <c r="O82" s="93">
        <f t="shared" si="4"/>
        <v>0</v>
      </c>
      <c r="P82" s="28">
        <f>+F82</f>
        <v>80784760</v>
      </c>
      <c r="Q82" s="28">
        <f>+K82</f>
        <v>0</v>
      </c>
      <c r="R82" s="97">
        <f>+Q82/P82</f>
        <v>0</v>
      </c>
    </row>
    <row r="83" spans="1:18" s="104" customFormat="1" x14ac:dyDescent="0.2">
      <c r="A83" s="134" t="s">
        <v>441</v>
      </c>
      <c r="B83" s="190" t="s">
        <v>433</v>
      </c>
      <c r="C83" s="134" t="s">
        <v>267</v>
      </c>
      <c r="D83" s="134" t="s">
        <v>268</v>
      </c>
      <c r="E83" s="187">
        <v>76700000</v>
      </c>
      <c r="F83" s="187">
        <v>76700000</v>
      </c>
      <c r="G83" s="187">
        <v>76700000</v>
      </c>
      <c r="H83" s="187">
        <v>0</v>
      </c>
      <c r="I83" s="187">
        <v>54934099.100000001</v>
      </c>
      <c r="J83" s="187">
        <v>0</v>
      </c>
      <c r="K83" s="187">
        <v>0</v>
      </c>
      <c r="L83" s="187">
        <v>0</v>
      </c>
      <c r="M83" s="187">
        <v>21765900.899999999</v>
      </c>
      <c r="N83" s="187">
        <v>21765900.899999999</v>
      </c>
      <c r="O83" s="93">
        <f t="shared" si="4"/>
        <v>0</v>
      </c>
      <c r="P83" s="94">
        <f t="shared" ref="P83:P90" si="5">+F83</f>
        <v>76700000</v>
      </c>
      <c r="Q83" s="94">
        <f t="shared" ref="Q83:Q90" si="6">+K83</f>
        <v>0</v>
      </c>
      <c r="R83" s="93">
        <f t="shared" ref="R83:R91" si="7">+Q83/P83</f>
        <v>0</v>
      </c>
    </row>
    <row r="84" spans="1:18" s="103" customFormat="1" x14ac:dyDescent="0.2">
      <c r="A84" s="134" t="s">
        <v>441</v>
      </c>
      <c r="B84" s="190" t="s">
        <v>433</v>
      </c>
      <c r="C84" s="134" t="s">
        <v>416</v>
      </c>
      <c r="D84" s="134" t="s">
        <v>417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0</v>
      </c>
      <c r="N84" s="187">
        <v>0</v>
      </c>
      <c r="O84" s="93">
        <v>0</v>
      </c>
      <c r="P84" s="94">
        <f t="shared" si="5"/>
        <v>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441</v>
      </c>
      <c r="B85" s="190" t="s">
        <v>434</v>
      </c>
      <c r="C85" s="134" t="s">
        <v>271</v>
      </c>
      <c r="D85" s="134" t="s">
        <v>272</v>
      </c>
      <c r="E85" s="187">
        <v>2000000</v>
      </c>
      <c r="F85" s="187">
        <v>2000000</v>
      </c>
      <c r="G85" s="187">
        <v>2000000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2000000</v>
      </c>
      <c r="N85" s="187">
        <v>2000000</v>
      </c>
      <c r="O85" s="93">
        <f t="shared" si="4"/>
        <v>0</v>
      </c>
      <c r="P85" s="94">
        <f t="shared" si="5"/>
        <v>2000000</v>
      </c>
      <c r="Q85" s="94">
        <f t="shared" si="6"/>
        <v>0</v>
      </c>
      <c r="R85" s="93">
        <f t="shared" si="7"/>
        <v>0</v>
      </c>
    </row>
    <row r="86" spans="1:18" s="103" customFormat="1" x14ac:dyDescent="0.2">
      <c r="A86" s="134" t="s">
        <v>441</v>
      </c>
      <c r="B86" s="190" t="s">
        <v>434</v>
      </c>
      <c r="C86" s="134" t="s">
        <v>273</v>
      </c>
      <c r="D86" s="134" t="s">
        <v>274</v>
      </c>
      <c r="E86" s="187">
        <v>9700000</v>
      </c>
      <c r="F86" s="187">
        <v>9700000</v>
      </c>
      <c r="G86" s="187">
        <v>9700000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9700000</v>
      </c>
      <c r="N86" s="187">
        <v>9700000</v>
      </c>
      <c r="O86" s="93">
        <f t="shared" si="4"/>
        <v>0</v>
      </c>
      <c r="P86" s="94">
        <f t="shared" si="5"/>
        <v>9700000</v>
      </c>
      <c r="Q86" s="94">
        <f t="shared" si="6"/>
        <v>0</v>
      </c>
      <c r="R86" s="93">
        <f t="shared" si="7"/>
        <v>0</v>
      </c>
    </row>
    <row r="87" spans="1:18" s="104" customFormat="1" x14ac:dyDescent="0.2">
      <c r="A87" s="134" t="s">
        <v>441</v>
      </c>
      <c r="B87" s="190" t="s">
        <v>434</v>
      </c>
      <c r="C87" s="134" t="s">
        <v>416</v>
      </c>
      <c r="D87" s="134" t="s">
        <v>417</v>
      </c>
      <c r="E87" s="187">
        <v>65000000</v>
      </c>
      <c r="F87" s="187">
        <v>65000000</v>
      </c>
      <c r="G87" s="187">
        <v>65000000</v>
      </c>
      <c r="H87" s="187">
        <v>0</v>
      </c>
      <c r="I87" s="187">
        <v>54934099.100000001</v>
      </c>
      <c r="J87" s="187">
        <v>0</v>
      </c>
      <c r="K87" s="187">
        <v>0</v>
      </c>
      <c r="L87" s="187">
        <v>0</v>
      </c>
      <c r="M87" s="187">
        <v>10065900.9</v>
      </c>
      <c r="N87" s="187">
        <v>10065900.9</v>
      </c>
      <c r="O87" s="93">
        <f t="shared" si="4"/>
        <v>0</v>
      </c>
      <c r="P87" s="94">
        <f t="shared" si="5"/>
        <v>65000000</v>
      </c>
      <c r="Q87" s="94">
        <f t="shared" si="6"/>
        <v>0</v>
      </c>
      <c r="R87" s="93">
        <f t="shared" si="7"/>
        <v>0</v>
      </c>
    </row>
    <row r="88" spans="1:18" s="103" customFormat="1" x14ac:dyDescent="0.2">
      <c r="A88" s="134" t="s">
        <v>441</v>
      </c>
      <c r="B88" s="190" t="s">
        <v>434</v>
      </c>
      <c r="C88" s="134" t="s">
        <v>279</v>
      </c>
      <c r="D88" s="134" t="s">
        <v>280</v>
      </c>
      <c r="E88" s="187">
        <v>4084760</v>
      </c>
      <c r="F88" s="187">
        <v>4084760</v>
      </c>
      <c r="G88" s="187">
        <v>4084760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4084760</v>
      </c>
      <c r="N88" s="187">
        <v>4084760</v>
      </c>
      <c r="O88" s="93">
        <f t="shared" si="4"/>
        <v>0</v>
      </c>
      <c r="P88" s="94">
        <f t="shared" si="5"/>
        <v>4084760</v>
      </c>
      <c r="Q88" s="94">
        <f t="shared" si="6"/>
        <v>0</v>
      </c>
      <c r="R88" s="93">
        <f t="shared" si="7"/>
        <v>0</v>
      </c>
    </row>
    <row r="89" spans="1:18" s="103" customFormat="1" x14ac:dyDescent="0.2">
      <c r="A89" s="134" t="s">
        <v>441</v>
      </c>
      <c r="B89" s="190" t="s">
        <v>434</v>
      </c>
      <c r="C89" s="134" t="s">
        <v>418</v>
      </c>
      <c r="D89" s="134" t="s">
        <v>419</v>
      </c>
      <c r="E89" s="187">
        <v>4084760</v>
      </c>
      <c r="F89" s="187">
        <v>4084760</v>
      </c>
      <c r="G89" s="187">
        <v>4084760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4084760</v>
      </c>
      <c r="N89" s="187">
        <v>4084760</v>
      </c>
      <c r="O89" s="93">
        <v>0</v>
      </c>
      <c r="P89" s="94">
        <f t="shared" si="5"/>
        <v>4084760</v>
      </c>
      <c r="Q89" s="94">
        <f t="shared" si="6"/>
        <v>0</v>
      </c>
      <c r="R89" s="93">
        <v>0</v>
      </c>
    </row>
    <row r="90" spans="1:18" s="103" customFormat="1" x14ac:dyDescent="0.2">
      <c r="A90" s="134" t="s">
        <v>441</v>
      </c>
      <c r="B90" s="190" t="s">
        <v>434</v>
      </c>
      <c r="C90" s="134" t="s">
        <v>283</v>
      </c>
      <c r="D90" s="134" t="s">
        <v>284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93">
        <v>0</v>
      </c>
      <c r="P90" s="94">
        <f t="shared" si="5"/>
        <v>0</v>
      </c>
      <c r="Q90" s="94">
        <f t="shared" si="6"/>
        <v>0</v>
      </c>
      <c r="R90" s="93">
        <v>0</v>
      </c>
    </row>
    <row r="91" spans="1:18" s="103" customFormat="1" x14ac:dyDescent="0.2">
      <c r="A91" s="134" t="s">
        <v>441</v>
      </c>
      <c r="B91" s="190" t="s">
        <v>434</v>
      </c>
      <c r="C91" s="134" t="s">
        <v>285</v>
      </c>
      <c r="D91" s="134" t="s">
        <v>286</v>
      </c>
      <c r="E91" s="187">
        <v>0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93">
        <v>0</v>
      </c>
      <c r="P91" s="94">
        <f>+P99</f>
        <v>6151746</v>
      </c>
      <c r="Q91" s="94">
        <f>+Q99</f>
        <v>4577125.07</v>
      </c>
      <c r="R91" s="93">
        <f t="shared" si="7"/>
        <v>0.74403674501515504</v>
      </c>
    </row>
    <row r="92" spans="1:18" s="104" customFormat="1" x14ac:dyDescent="0.2">
      <c r="A92" s="134" t="s">
        <v>441</v>
      </c>
      <c r="B92" s="189" t="s">
        <v>433</v>
      </c>
      <c r="C92" s="133" t="s">
        <v>289</v>
      </c>
      <c r="D92" s="133" t="s">
        <v>290</v>
      </c>
      <c r="E92" s="186">
        <v>9793547735</v>
      </c>
      <c r="F92" s="186">
        <v>9665706134</v>
      </c>
      <c r="G92" s="186">
        <v>9662703991.0499992</v>
      </c>
      <c r="H92" s="186">
        <v>0</v>
      </c>
      <c r="I92" s="186">
        <v>1128789865.4400001</v>
      </c>
      <c r="J92" s="186">
        <v>0</v>
      </c>
      <c r="K92" s="186">
        <v>8523449124.5600004</v>
      </c>
      <c r="L92" s="186">
        <v>8043100469.5600004</v>
      </c>
      <c r="M92" s="186">
        <v>13467144</v>
      </c>
      <c r="N92" s="186">
        <v>10465001.050000001</v>
      </c>
      <c r="O92" s="97">
        <f t="shared" si="4"/>
        <v>0.88182373914493362</v>
      </c>
      <c r="P92" s="28"/>
      <c r="Q92" s="28"/>
      <c r="R92" s="97"/>
    </row>
    <row r="93" spans="1:18" s="103" customFormat="1" x14ac:dyDescent="0.2">
      <c r="A93" s="134" t="s">
        <v>441</v>
      </c>
      <c r="B93" s="190" t="s">
        <v>433</v>
      </c>
      <c r="C93" s="134" t="s">
        <v>291</v>
      </c>
      <c r="D93" s="134" t="s">
        <v>292</v>
      </c>
      <c r="E93" s="187">
        <v>9599047735</v>
      </c>
      <c r="F93" s="187">
        <v>9504206134</v>
      </c>
      <c r="G93" s="187">
        <v>9501203991.0499992</v>
      </c>
      <c r="H93" s="187">
        <v>0</v>
      </c>
      <c r="I93" s="187">
        <v>1112120207.8399999</v>
      </c>
      <c r="J93" s="187">
        <v>0</v>
      </c>
      <c r="K93" s="187">
        <v>8389083783.1599998</v>
      </c>
      <c r="L93" s="187">
        <v>7908735128.1599998</v>
      </c>
      <c r="M93" s="187">
        <v>3002143</v>
      </c>
      <c r="N93" s="187">
        <v>0.05</v>
      </c>
      <c r="O93" s="93">
        <f t="shared" si="4"/>
        <v>0.88267064759351099</v>
      </c>
      <c r="P93" s="94"/>
      <c r="Q93" s="94"/>
      <c r="R93" s="93"/>
    </row>
    <row r="94" spans="1:18" s="103" customFormat="1" x14ac:dyDescent="0.2">
      <c r="A94" s="134" t="s">
        <v>441</v>
      </c>
      <c r="B94" s="190" t="s">
        <v>433</v>
      </c>
      <c r="C94" s="134" t="s">
        <v>294</v>
      </c>
      <c r="D94" s="134" t="s">
        <v>295</v>
      </c>
      <c r="E94" s="187">
        <v>2857490000</v>
      </c>
      <c r="F94" s="187">
        <v>2887490000</v>
      </c>
      <c r="G94" s="187">
        <v>2887490000</v>
      </c>
      <c r="H94" s="187">
        <v>0</v>
      </c>
      <c r="I94" s="187">
        <v>230769084</v>
      </c>
      <c r="J94" s="187">
        <v>0</v>
      </c>
      <c r="K94" s="187">
        <v>2656720916</v>
      </c>
      <c r="L94" s="187">
        <v>2487328337</v>
      </c>
      <c r="M94" s="187">
        <v>0</v>
      </c>
      <c r="N94" s="187">
        <v>0</v>
      </c>
      <c r="O94" s="93">
        <f t="shared" si="4"/>
        <v>0.92007969412881085</v>
      </c>
      <c r="P94" s="94"/>
      <c r="Q94" s="94"/>
      <c r="R94" s="93"/>
    </row>
    <row r="95" spans="1:18" s="103" customFormat="1" x14ac:dyDescent="0.2">
      <c r="A95" s="134" t="s">
        <v>441</v>
      </c>
      <c r="B95" s="190" t="s">
        <v>433</v>
      </c>
      <c r="C95" s="134" t="s">
        <v>297</v>
      </c>
      <c r="D95" s="134" t="s">
        <v>298</v>
      </c>
      <c r="E95" s="187">
        <v>2521753226</v>
      </c>
      <c r="F95" s="187">
        <v>2503720916</v>
      </c>
      <c r="G95" s="187">
        <v>2500720915.0500002</v>
      </c>
      <c r="H95" s="187">
        <v>0</v>
      </c>
      <c r="I95" s="187">
        <v>95475112</v>
      </c>
      <c r="J95" s="187">
        <v>0</v>
      </c>
      <c r="K95" s="187">
        <v>2405245803</v>
      </c>
      <c r="L95" s="187">
        <v>2297758507</v>
      </c>
      <c r="M95" s="187">
        <v>3000001</v>
      </c>
      <c r="N95" s="187">
        <v>0.05</v>
      </c>
      <c r="O95" s="93">
        <f t="shared" si="4"/>
        <v>0.96066849449126057</v>
      </c>
      <c r="P95" s="94"/>
      <c r="Q95" s="94"/>
      <c r="R95" s="93"/>
    </row>
    <row r="96" spans="1:18" s="103" customFormat="1" x14ac:dyDescent="0.2">
      <c r="A96" s="134" t="s">
        <v>441</v>
      </c>
      <c r="B96" s="190" t="s">
        <v>433</v>
      </c>
      <c r="C96" s="134" t="s">
        <v>299</v>
      </c>
      <c r="D96" s="134" t="s">
        <v>300</v>
      </c>
      <c r="E96" s="187">
        <v>915708427</v>
      </c>
      <c r="F96" s="187">
        <v>915708427</v>
      </c>
      <c r="G96" s="187">
        <v>915708427</v>
      </c>
      <c r="H96" s="187">
        <v>0</v>
      </c>
      <c r="I96" s="187">
        <v>20335227</v>
      </c>
      <c r="J96" s="187">
        <v>0</v>
      </c>
      <c r="K96" s="187">
        <v>895373200</v>
      </c>
      <c r="L96" s="187">
        <v>825904420</v>
      </c>
      <c r="M96" s="187">
        <v>0</v>
      </c>
      <c r="N96" s="187">
        <v>0</v>
      </c>
      <c r="O96" s="93">
        <f t="shared" si="4"/>
        <v>0.97779290175736255</v>
      </c>
      <c r="P96" s="94"/>
      <c r="Q96" s="94"/>
      <c r="R96" s="93"/>
    </row>
    <row r="97" spans="1:18" s="103" customFormat="1" x14ac:dyDescent="0.2">
      <c r="A97" s="134" t="s">
        <v>441</v>
      </c>
      <c r="B97" s="190" t="s">
        <v>433</v>
      </c>
      <c r="C97" s="134" t="s">
        <v>302</v>
      </c>
      <c r="D97" s="134" t="s">
        <v>303</v>
      </c>
      <c r="E97" s="187">
        <v>3263170000</v>
      </c>
      <c r="F97" s="187">
        <v>3158734661</v>
      </c>
      <c r="G97" s="187">
        <v>3158734661</v>
      </c>
      <c r="H97" s="187">
        <v>0</v>
      </c>
      <c r="I97" s="187">
        <v>742186852</v>
      </c>
      <c r="J97" s="187">
        <v>0</v>
      </c>
      <c r="K97" s="187">
        <v>2416547809</v>
      </c>
      <c r="L97" s="187">
        <v>2282547809</v>
      </c>
      <c r="M97" s="187">
        <v>0</v>
      </c>
      <c r="N97" s="187">
        <v>0</v>
      </c>
      <c r="O97" s="93">
        <f t="shared" si="4"/>
        <v>0.76503665813923205</v>
      </c>
      <c r="P97" s="94"/>
      <c r="Q97" s="94"/>
      <c r="R97" s="93"/>
    </row>
    <row r="98" spans="1:18" s="103" customFormat="1" ht="15.6" customHeight="1" x14ac:dyDescent="0.2">
      <c r="A98" s="134" t="s">
        <v>441</v>
      </c>
      <c r="B98" s="190" t="s">
        <v>433</v>
      </c>
      <c r="C98" s="134" t="s">
        <v>323</v>
      </c>
      <c r="D98" s="134" t="s">
        <v>421</v>
      </c>
      <c r="E98" s="187">
        <v>34059290</v>
      </c>
      <c r="F98" s="187">
        <v>32400384</v>
      </c>
      <c r="G98" s="187">
        <v>32398887</v>
      </c>
      <c r="H98" s="187">
        <v>0</v>
      </c>
      <c r="I98" s="187">
        <v>21779956.91</v>
      </c>
      <c r="J98" s="187">
        <v>0</v>
      </c>
      <c r="K98" s="187">
        <v>10618930.09</v>
      </c>
      <c r="L98" s="187">
        <v>10618930.09</v>
      </c>
      <c r="M98" s="187">
        <v>1497</v>
      </c>
      <c r="N98" s="187">
        <v>0</v>
      </c>
      <c r="O98" s="93">
        <f t="shared" si="4"/>
        <v>0.3277408715279424</v>
      </c>
      <c r="P98" s="94"/>
      <c r="Q98" s="94"/>
      <c r="R98" s="93"/>
    </row>
    <row r="99" spans="1:18" s="103" customFormat="1" x14ac:dyDescent="0.2">
      <c r="A99" s="134" t="s">
        <v>441</v>
      </c>
      <c r="B99" s="190" t="s">
        <v>433</v>
      </c>
      <c r="C99" s="134" t="s">
        <v>328</v>
      </c>
      <c r="D99" s="134" t="s">
        <v>422</v>
      </c>
      <c r="E99" s="187">
        <v>6866792</v>
      </c>
      <c r="F99" s="187">
        <v>6151746</v>
      </c>
      <c r="G99" s="187">
        <v>6151101</v>
      </c>
      <c r="H99" s="187">
        <v>0</v>
      </c>
      <c r="I99" s="187">
        <v>1573975.93</v>
      </c>
      <c r="J99" s="187">
        <v>0</v>
      </c>
      <c r="K99" s="187">
        <v>4577125.07</v>
      </c>
      <c r="L99" s="187">
        <v>4577125.07</v>
      </c>
      <c r="M99" s="187">
        <v>645</v>
      </c>
      <c r="N99" s="187">
        <v>0</v>
      </c>
      <c r="O99" s="93">
        <f t="shared" si="4"/>
        <v>0.74403674501515504</v>
      </c>
      <c r="P99" s="94">
        <f>+F99</f>
        <v>6151746</v>
      </c>
      <c r="Q99" s="94">
        <f>+K99</f>
        <v>4577125.07</v>
      </c>
      <c r="R99" s="93">
        <f>+Q99/P99</f>
        <v>0.74403674501515504</v>
      </c>
    </row>
    <row r="100" spans="1:18" s="103" customFormat="1" x14ac:dyDescent="0.2">
      <c r="A100" s="134" t="s">
        <v>441</v>
      </c>
      <c r="B100" s="190" t="s">
        <v>433</v>
      </c>
      <c r="C100" s="134" t="s">
        <v>337</v>
      </c>
      <c r="D100" s="134" t="s">
        <v>338</v>
      </c>
      <c r="E100" s="187">
        <v>89500000</v>
      </c>
      <c r="F100" s="187">
        <v>56500000</v>
      </c>
      <c r="G100" s="187">
        <v>56500000</v>
      </c>
      <c r="H100" s="187">
        <v>0</v>
      </c>
      <c r="I100" s="187">
        <v>7919657.5999999996</v>
      </c>
      <c r="J100" s="187">
        <v>0</v>
      </c>
      <c r="K100" s="187">
        <v>38115341.399999999</v>
      </c>
      <c r="L100" s="187">
        <v>38115341.399999999</v>
      </c>
      <c r="M100" s="187">
        <v>10465001</v>
      </c>
      <c r="N100" s="187">
        <v>10465001</v>
      </c>
      <c r="O100" s="93">
        <f t="shared" si="4"/>
        <v>0.6746078123893805</v>
      </c>
      <c r="P100" s="94">
        <f>+F100</f>
        <v>56500000</v>
      </c>
      <c r="Q100" s="94">
        <f>+K100</f>
        <v>38115341.399999999</v>
      </c>
      <c r="R100" s="93">
        <f>+Q100/P100</f>
        <v>0.6746078123893805</v>
      </c>
    </row>
    <row r="101" spans="1:18" s="103" customFormat="1" x14ac:dyDescent="0.2">
      <c r="A101" s="134" t="s">
        <v>441</v>
      </c>
      <c r="B101" s="190" t="s">
        <v>433</v>
      </c>
      <c r="C101" s="134" t="s">
        <v>339</v>
      </c>
      <c r="D101" s="134" t="s">
        <v>340</v>
      </c>
      <c r="E101" s="187">
        <v>77000000</v>
      </c>
      <c r="F101" s="187">
        <v>44000000</v>
      </c>
      <c r="G101" s="187">
        <v>44000000</v>
      </c>
      <c r="H101" s="187">
        <v>0</v>
      </c>
      <c r="I101" s="187">
        <v>7919657.5999999996</v>
      </c>
      <c r="J101" s="187">
        <v>0</v>
      </c>
      <c r="K101" s="187">
        <v>30580342.399999999</v>
      </c>
      <c r="L101" s="187">
        <v>30580342.399999999</v>
      </c>
      <c r="M101" s="187">
        <v>5500000</v>
      </c>
      <c r="N101" s="187">
        <v>5500000</v>
      </c>
      <c r="O101" s="93">
        <f t="shared" si="4"/>
        <v>0.69500778181818179</v>
      </c>
      <c r="P101" s="94">
        <f>+F101</f>
        <v>44000000</v>
      </c>
      <c r="Q101" s="94">
        <f>+K101</f>
        <v>30580342.399999999</v>
      </c>
      <c r="R101" s="93">
        <f>+Q101/P101</f>
        <v>0.69500778181818179</v>
      </c>
    </row>
    <row r="102" spans="1:18" s="103" customFormat="1" x14ac:dyDescent="0.2">
      <c r="A102" s="134" t="s">
        <v>441</v>
      </c>
      <c r="B102" s="190" t="s">
        <v>433</v>
      </c>
      <c r="C102" s="134" t="s">
        <v>341</v>
      </c>
      <c r="D102" s="134" t="s">
        <v>342</v>
      </c>
      <c r="E102" s="187">
        <v>12500000</v>
      </c>
      <c r="F102" s="187">
        <v>12500000</v>
      </c>
      <c r="G102" s="187">
        <v>12500000</v>
      </c>
      <c r="H102" s="187">
        <v>0</v>
      </c>
      <c r="I102" s="187">
        <v>0</v>
      </c>
      <c r="J102" s="187">
        <v>0</v>
      </c>
      <c r="K102" s="187">
        <v>7534999</v>
      </c>
      <c r="L102" s="187">
        <v>7534999</v>
      </c>
      <c r="M102" s="187">
        <v>4965001</v>
      </c>
      <c r="N102" s="187">
        <v>4965001</v>
      </c>
      <c r="O102" s="93">
        <f t="shared" si="4"/>
        <v>0.60279992000000004</v>
      </c>
      <c r="P102" s="94"/>
      <c r="Q102" s="94"/>
      <c r="R102" s="93"/>
    </row>
    <row r="103" spans="1:18" s="103" customFormat="1" x14ac:dyDescent="0.2">
      <c r="A103" s="134" t="s">
        <v>441</v>
      </c>
      <c r="B103" s="190" t="s">
        <v>433</v>
      </c>
      <c r="C103" s="134" t="s">
        <v>343</v>
      </c>
      <c r="D103" s="134" t="s">
        <v>344</v>
      </c>
      <c r="E103" s="187">
        <v>105000000</v>
      </c>
      <c r="F103" s="187">
        <v>105000000</v>
      </c>
      <c r="G103" s="187">
        <v>105000000</v>
      </c>
      <c r="H103" s="187">
        <v>0</v>
      </c>
      <c r="I103" s="187">
        <v>8750000</v>
      </c>
      <c r="J103" s="187">
        <v>0</v>
      </c>
      <c r="K103" s="187">
        <v>96250000</v>
      </c>
      <c r="L103" s="187">
        <v>96250000</v>
      </c>
      <c r="M103" s="187">
        <v>0</v>
      </c>
      <c r="N103" s="187">
        <v>0</v>
      </c>
      <c r="O103" s="93">
        <f t="shared" si="4"/>
        <v>0.91666666666666663</v>
      </c>
      <c r="P103" s="94"/>
      <c r="Q103" s="94"/>
      <c r="R103" s="93"/>
    </row>
    <row r="104" spans="1:18" s="103" customFormat="1" x14ac:dyDescent="0.2">
      <c r="A104" s="134" t="s">
        <v>441</v>
      </c>
      <c r="B104" s="190" t="s">
        <v>433</v>
      </c>
      <c r="C104" s="134" t="s">
        <v>348</v>
      </c>
      <c r="D104" s="134" t="s">
        <v>395</v>
      </c>
      <c r="E104" s="187">
        <v>105000000</v>
      </c>
      <c r="F104" s="187">
        <v>105000000</v>
      </c>
      <c r="G104" s="187">
        <v>105000000</v>
      </c>
      <c r="H104" s="187">
        <v>0</v>
      </c>
      <c r="I104" s="187">
        <v>8750000</v>
      </c>
      <c r="J104" s="187">
        <v>0</v>
      </c>
      <c r="K104" s="187">
        <v>96250000</v>
      </c>
      <c r="L104" s="187">
        <v>96250000</v>
      </c>
      <c r="M104" s="187">
        <v>0</v>
      </c>
      <c r="N104" s="187">
        <v>0</v>
      </c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21" t="s">
        <v>11</v>
      </c>
      <c r="D112" s="221"/>
      <c r="E112" s="221"/>
      <c r="F112" s="221"/>
      <c r="G112" s="221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3492895808</v>
      </c>
      <c r="E114" s="49">
        <f>+K8</f>
        <v>2166639252.79</v>
      </c>
      <c r="F114" s="49">
        <f>+D1+D114+F920-E114</f>
        <v>1326256555.21</v>
      </c>
      <c r="G114" s="22">
        <f t="shared" ref="G114:G119" si="8">+E114/D114</f>
        <v>0.62029884997646056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430062768</v>
      </c>
      <c r="E115" s="134">
        <f>+K27</f>
        <v>265575961.93000001</v>
      </c>
      <c r="F115" s="49">
        <f>+D115-E115</f>
        <v>164486806.06999999</v>
      </c>
      <c r="G115" s="22">
        <f t="shared" si="8"/>
        <v>0.6175283742069948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+F67</f>
        <v>12877168</v>
      </c>
      <c r="E116" s="134">
        <f>+K67</f>
        <v>9688806.3200000003</v>
      </c>
      <c r="F116" s="49">
        <f>+D116-E116</f>
        <v>3188361.6799999997</v>
      </c>
      <c r="G116" s="22">
        <f t="shared" si="8"/>
        <v>0.75240195049097758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+F82</f>
        <v>80784760</v>
      </c>
      <c r="E117" s="134">
        <f>+K82</f>
        <v>0</v>
      </c>
      <c r="F117" s="49">
        <f>+D117-E117</f>
        <v>80784760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+F92</f>
        <v>9665706134</v>
      </c>
      <c r="E118" s="134">
        <f>+K92</f>
        <v>8523449124.5600004</v>
      </c>
      <c r="F118" s="49">
        <f>+D118-E118</f>
        <v>1142257009.4399996</v>
      </c>
      <c r="G118" s="22">
        <f t="shared" si="8"/>
        <v>0.88182373914493362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13682326638</v>
      </c>
      <c r="E119" s="150">
        <f>SUM(E114:E118)</f>
        <v>10965353145.6</v>
      </c>
      <c r="F119" s="150">
        <f>SUM(F114:F118)</f>
        <v>2716973492.3999996</v>
      </c>
      <c r="G119" s="151">
        <f t="shared" si="8"/>
        <v>0.80142459946438249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22" t="s">
        <v>37</v>
      </c>
      <c r="D122" s="222"/>
      <c r="E122" s="222"/>
      <c r="F122" s="222"/>
      <c r="G122" s="222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430062768</v>
      </c>
      <c r="E124" s="49">
        <f t="shared" si="9"/>
        <v>265575961.93000001</v>
      </c>
      <c r="F124" s="49">
        <f>+D124-E124</f>
        <v>164486806.06999999</v>
      </c>
      <c r="G124" s="22">
        <f>+E124/D124</f>
        <v>0.6175283742069948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12877168</v>
      </c>
      <c r="E125" s="49">
        <f t="shared" si="9"/>
        <v>9688806.3200000003</v>
      </c>
      <c r="F125" s="49">
        <f>+D125-E125</f>
        <v>3188361.6799999997</v>
      </c>
      <c r="G125" s="22">
        <f>+E125/D125</f>
        <v>0.75240195049097758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80784760</v>
      </c>
      <c r="E126" s="49">
        <f t="shared" si="9"/>
        <v>0</v>
      </c>
      <c r="F126" s="49">
        <f>+D126-E126</f>
        <v>80784760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+P91</f>
        <v>6151746</v>
      </c>
      <c r="E127" s="49">
        <f>+Q91</f>
        <v>4577125.07</v>
      </c>
      <c r="F127" s="49">
        <f>+D127-E127</f>
        <v>1574620.9299999997</v>
      </c>
      <c r="G127" s="22">
        <f>+E127/D127</f>
        <v>0.74403674501515504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529876442</v>
      </c>
      <c r="E128" s="154">
        <f>SUM(E124:E127)</f>
        <v>279841893.31999999</v>
      </c>
      <c r="F128" s="154">
        <f>SUM(F124:F127)</f>
        <v>250034548.68000001</v>
      </c>
      <c r="G128" s="155">
        <f>+E128/D128</f>
        <v>0.52812669358114239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0.62029884997646056</v>
      </c>
      <c r="E142" s="88">
        <f>+(100%/12)*11</f>
        <v>0.91666666666666663</v>
      </c>
      <c r="F142" s="89">
        <f>+D114</f>
        <v>3492895808</v>
      </c>
      <c r="G142" s="89">
        <f>+E114</f>
        <v>2166639252.79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0.6175283742069948</v>
      </c>
      <c r="E143" s="88">
        <f t="shared" ref="E143:E146" si="10">+(100%/12)*11</f>
        <v>0.91666666666666663</v>
      </c>
      <c r="F143" s="89">
        <f t="shared" ref="F143:G146" si="11">+D115</f>
        <v>430062768</v>
      </c>
      <c r="G143" s="89">
        <f t="shared" si="11"/>
        <v>265575961.93000001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0.75240195049097758</v>
      </c>
      <c r="E144" s="88">
        <f t="shared" si="10"/>
        <v>0.91666666666666663</v>
      </c>
      <c r="F144" s="89">
        <f t="shared" si="11"/>
        <v>12877168</v>
      </c>
      <c r="G144" s="89">
        <f t="shared" si="11"/>
        <v>9688806.3200000003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</v>
      </c>
      <c r="E145" s="88">
        <f t="shared" si="10"/>
        <v>0.91666666666666663</v>
      </c>
      <c r="F145" s="89">
        <f t="shared" si="11"/>
        <v>80784760</v>
      </c>
      <c r="G145" s="89">
        <f t="shared" si="11"/>
        <v>0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0.88182373914493362</v>
      </c>
      <c r="E146" s="88">
        <f t="shared" si="10"/>
        <v>0.91666666666666663</v>
      </c>
      <c r="F146" s="89">
        <f t="shared" si="11"/>
        <v>9665706134</v>
      </c>
      <c r="G146" s="89">
        <f t="shared" si="11"/>
        <v>8523449124.5600004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2019-12-05T22:34:52Z</dcterms:modified>
</cp:coreProperties>
</file>