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rny\2 Presupuesto\8 Presupuesto\Liquidaciones\2019\09-2019\"/>
    </mc:Choice>
  </mc:AlternateContent>
  <bookViews>
    <workbookView xWindow="0" yWindow="0" windowWidth="19200" windowHeight="7095" tabRatio="654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D256" i="2541" l="1"/>
  <c r="D255" i="2541"/>
  <c r="D254" i="2541"/>
  <c r="D253" i="2541"/>
  <c r="D252" i="2541"/>
  <c r="E146" i="2540"/>
  <c r="E145" i="2540"/>
  <c r="E144" i="2540"/>
  <c r="E143" i="2540"/>
  <c r="E142" i="2540"/>
  <c r="E160" i="2536"/>
  <c r="E159" i="2536"/>
  <c r="E158" i="2536"/>
  <c r="E157" i="2536"/>
  <c r="E156" i="2536"/>
  <c r="E130" i="2539"/>
  <c r="E129" i="2539"/>
  <c r="E128" i="2539"/>
  <c r="E127" i="2539"/>
  <c r="E126" i="2539"/>
  <c r="E167" i="2538" l="1"/>
  <c r="E166" i="2538"/>
  <c r="E165" i="2538"/>
  <c r="E164" i="2538"/>
  <c r="E163" i="2538"/>
  <c r="E179" i="2537"/>
  <c r="E178" i="2537"/>
  <c r="E177" i="2537"/>
  <c r="E176" i="2537"/>
  <c r="E175" i="2537"/>
  <c r="E174" i="2537"/>
  <c r="E118" i="2540" l="1"/>
  <c r="D118" i="2540"/>
  <c r="N8" i="2541" l="1"/>
  <c r="N9" i="2541"/>
  <c r="N10" i="2541"/>
  <c r="N11" i="2541"/>
  <c r="N12" i="2541"/>
  <c r="N13" i="2541"/>
  <c r="N14" i="2541"/>
  <c r="N15" i="2541"/>
  <c r="N16" i="2541"/>
  <c r="N17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7" i="2541"/>
  <c r="N48" i="2541"/>
  <c r="N49" i="2541"/>
  <c r="N50" i="2541"/>
  <c r="N51" i="2541"/>
  <c r="N52" i="2541"/>
  <c r="N53" i="2541"/>
  <c r="N54" i="2541"/>
  <c r="N55" i="2541"/>
  <c r="N56" i="2541"/>
  <c r="N57" i="2541"/>
  <c r="N58" i="2541"/>
  <c r="N59" i="2541"/>
  <c r="N60" i="2541"/>
  <c r="N61" i="2541"/>
  <c r="N62" i="2541"/>
  <c r="N64" i="2541"/>
  <c r="N65" i="2541"/>
  <c r="N66" i="2541"/>
  <c r="N67" i="2541"/>
  <c r="N68" i="2541"/>
  <c r="N69" i="2541"/>
  <c r="N70" i="2541"/>
  <c r="N71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4" i="2541"/>
  <c r="N85" i="2541"/>
  <c r="N86" i="2541"/>
  <c r="N87" i="2541"/>
  <c r="N88" i="2541"/>
  <c r="N89" i="2541"/>
  <c r="N90" i="2541"/>
  <c r="N91" i="2541"/>
  <c r="N92" i="2541"/>
  <c r="N93" i="2541"/>
  <c r="N94" i="2541"/>
  <c r="N95" i="2541"/>
  <c r="N96" i="2541"/>
  <c r="N97" i="2541"/>
  <c r="N98" i="2541"/>
  <c r="N99" i="2541"/>
  <c r="N100" i="2541"/>
  <c r="N101" i="2541"/>
  <c r="N102" i="2541"/>
  <c r="N103" i="2541"/>
  <c r="N104" i="2541"/>
  <c r="N105" i="2541"/>
  <c r="N106" i="2541"/>
  <c r="N107" i="2541"/>
  <c r="N108" i="2541"/>
  <c r="N109" i="2541"/>
  <c r="N110" i="2541"/>
  <c r="N111" i="2541"/>
  <c r="N112" i="2541"/>
  <c r="N113" i="2541"/>
  <c r="N114" i="2541"/>
  <c r="N115" i="2541"/>
  <c r="N116" i="2541"/>
  <c r="N117" i="2541"/>
  <c r="N118" i="2541"/>
  <c r="N119" i="2541"/>
  <c r="N120" i="2541"/>
  <c r="N121" i="2541"/>
  <c r="N122" i="2541"/>
  <c r="N123" i="2541"/>
  <c r="N124" i="2541"/>
  <c r="N125" i="2541"/>
  <c r="N126" i="2541"/>
  <c r="N127" i="2541"/>
  <c r="N128" i="2541"/>
  <c r="N129" i="2541"/>
  <c r="N130" i="2541"/>
  <c r="N131" i="2541"/>
  <c r="N132" i="2541"/>
  <c r="N133" i="2541"/>
  <c r="N134" i="2541"/>
  <c r="N135" i="2541"/>
  <c r="N136" i="2541"/>
  <c r="N137" i="2541"/>
  <c r="N138" i="2541"/>
  <c r="N139" i="2541"/>
  <c r="N140" i="2541"/>
  <c r="N141" i="2541"/>
  <c r="N142" i="2541"/>
  <c r="P113" i="2536" l="1"/>
  <c r="Q113" i="2536"/>
  <c r="P114" i="2536"/>
  <c r="Q114" i="2536"/>
  <c r="P115" i="2536"/>
  <c r="Q115" i="2536"/>
  <c r="O109" i="2536"/>
  <c r="O110" i="2536"/>
  <c r="O111" i="2536"/>
  <c r="O112" i="2536"/>
  <c r="O116" i="2536"/>
  <c r="O117" i="2536"/>
  <c r="O118" i="2536"/>
  <c r="O119" i="2536"/>
  <c r="O120" i="2536"/>
  <c r="O121" i="2536"/>
  <c r="O122" i="2536"/>
  <c r="E157" i="2537"/>
  <c r="G179" i="2537" s="1"/>
  <c r="D157" i="2537"/>
  <c r="E156" i="2537"/>
  <c r="G178" i="2537"/>
  <c r="D156" i="2537"/>
  <c r="F178" i="2537" s="1"/>
  <c r="E155" i="2537"/>
  <c r="G177" i="2537" s="1"/>
  <c r="D155" i="2537"/>
  <c r="E154" i="2537"/>
  <c r="G176" i="2537" s="1"/>
  <c r="D154" i="2537"/>
  <c r="F176" i="2537" s="1"/>
  <c r="E153" i="2537"/>
  <c r="G175" i="2537" s="1"/>
  <c r="D153" i="2537"/>
  <c r="F175" i="2537" s="1"/>
  <c r="E152" i="2537"/>
  <c r="D152" i="2537"/>
  <c r="P124" i="2537"/>
  <c r="P125" i="2537"/>
  <c r="P126" i="2537"/>
  <c r="P127" i="2537"/>
  <c r="P128" i="2537"/>
  <c r="P113" i="2537"/>
  <c r="Q113" i="2537"/>
  <c r="P114" i="2537"/>
  <c r="Q114" i="2537"/>
  <c r="O141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19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139" i="2537"/>
  <c r="O140" i="2537"/>
  <c r="O7" i="2537"/>
  <c r="D114" i="2540"/>
  <c r="E114" i="2540"/>
  <c r="G142" i="2540" s="1"/>
  <c r="D115" i="2540"/>
  <c r="D124" i="2540" s="1"/>
  <c r="F143" i="2540"/>
  <c r="E115" i="2540"/>
  <c r="G115" i="2540" s="1"/>
  <c r="D116" i="2540"/>
  <c r="D125" i="2540" s="1"/>
  <c r="E116" i="2540"/>
  <c r="G144" i="2540" s="1"/>
  <c r="D117" i="2540"/>
  <c r="E117" i="2540"/>
  <c r="F146" i="2540"/>
  <c r="G146" i="2540"/>
  <c r="E131" i="2536"/>
  <c r="G159" i="2536" s="1"/>
  <c r="E130" i="2536"/>
  <c r="Q101" i="2540"/>
  <c r="P101" i="2540"/>
  <c r="Q100" i="2540"/>
  <c r="P100" i="2540"/>
  <c r="Q99" i="2540"/>
  <c r="Q91" i="2540" s="1"/>
  <c r="E127" i="2540" s="1"/>
  <c r="P99" i="2540"/>
  <c r="P91" i="2540" s="1"/>
  <c r="D127" i="2540" s="1"/>
  <c r="Q90" i="2540"/>
  <c r="P90" i="2540"/>
  <c r="Q89" i="2540"/>
  <c r="P89" i="2540"/>
  <c r="Q88" i="2540"/>
  <c r="P88" i="2540"/>
  <c r="Q87" i="2540"/>
  <c r="P87" i="2540"/>
  <c r="Q86" i="2540"/>
  <c r="P86" i="2540"/>
  <c r="Q85" i="2540"/>
  <c r="P85" i="2540"/>
  <c r="R85" i="2540" s="1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5" i="2540"/>
  <c r="O36" i="2540"/>
  <c r="O37" i="2540"/>
  <c r="O38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4" i="2540"/>
  <c r="O55" i="2540"/>
  <c r="O56" i="2540"/>
  <c r="O57" i="2540"/>
  <c r="O58" i="2540"/>
  <c r="O59" i="2540"/>
  <c r="O60" i="2540"/>
  <c r="O61" i="2540"/>
  <c r="O62" i="2540"/>
  <c r="O63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O88" i="2540"/>
  <c r="O92" i="2540"/>
  <c r="O93" i="2540"/>
  <c r="O94" i="2540"/>
  <c r="O95" i="2540"/>
  <c r="O96" i="2540"/>
  <c r="O97" i="2540"/>
  <c r="O98" i="2540"/>
  <c r="O99" i="2540"/>
  <c r="O100" i="2540"/>
  <c r="O101" i="2540"/>
  <c r="O102" i="2540"/>
  <c r="O103" i="2540"/>
  <c r="E132" i="2536"/>
  <c r="G160" i="2536" s="1"/>
  <c r="D132" i="2536"/>
  <c r="F160" i="2536" s="1"/>
  <c r="D131" i="2536"/>
  <c r="F159" i="2536" s="1"/>
  <c r="D130" i="2536"/>
  <c r="D140" i="2536" s="1"/>
  <c r="E129" i="2536"/>
  <c r="E139" i="2536" s="1"/>
  <c r="D129" i="2536"/>
  <c r="F129" i="2536" s="1"/>
  <c r="E128" i="2536"/>
  <c r="D128" i="2536"/>
  <c r="F156" i="2536" s="1"/>
  <c r="Q112" i="2536"/>
  <c r="P112" i="2536"/>
  <c r="Q111" i="2536"/>
  <c r="P111" i="2536"/>
  <c r="Q110" i="2536"/>
  <c r="Q106" i="2536" s="1"/>
  <c r="E142" i="2536" s="1"/>
  <c r="P110" i="2536"/>
  <c r="P106" i="2536" s="1"/>
  <c r="D142" i="2536" s="1"/>
  <c r="Q105" i="2536"/>
  <c r="P105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R92" i="2536" s="1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R46" i="2536" s="1"/>
  <c r="P47" i="2536"/>
  <c r="Q47" i="2536"/>
  <c r="P48" i="2536"/>
  <c r="Q48" i="2536"/>
  <c r="P49" i="2536"/>
  <c r="Q49" i="2536"/>
  <c r="P50" i="2536"/>
  <c r="Q50" i="2536"/>
  <c r="R50" i="2536" s="1"/>
  <c r="P51" i="2536"/>
  <c r="Q51" i="2536"/>
  <c r="P52" i="2536"/>
  <c r="Q52" i="2536"/>
  <c r="P53" i="2536"/>
  <c r="Q53" i="2536"/>
  <c r="P54" i="2536"/>
  <c r="Q54" i="2536"/>
  <c r="R54" i="2536" s="1"/>
  <c r="P55" i="2536"/>
  <c r="Q55" i="2536"/>
  <c r="P56" i="2536"/>
  <c r="Q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1" i="2536"/>
  <c r="O102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19" i="2536"/>
  <c r="O20" i="2536"/>
  <c r="O21" i="2536"/>
  <c r="O22" i="2536"/>
  <c r="O23" i="2536"/>
  <c r="O24" i="2536"/>
  <c r="O25" i="2536"/>
  <c r="O26" i="2536"/>
  <c r="O27" i="2536"/>
  <c r="O28" i="2536"/>
  <c r="O29" i="2536"/>
  <c r="O30" i="2536"/>
  <c r="O31" i="2536"/>
  <c r="O32" i="2536"/>
  <c r="O33" i="2536"/>
  <c r="O34" i="2536"/>
  <c r="O35" i="2536"/>
  <c r="O36" i="2536"/>
  <c r="O37" i="2536"/>
  <c r="O39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4" i="2536"/>
  <c r="O55" i="2536"/>
  <c r="O56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E107" i="2539"/>
  <c r="G130" i="2539" s="1"/>
  <c r="D107" i="2539"/>
  <c r="F130" i="2539" s="1"/>
  <c r="E106" i="2539"/>
  <c r="D106" i="2539"/>
  <c r="F129" i="2539" s="1"/>
  <c r="E105" i="2539"/>
  <c r="G128" i="2539" s="1"/>
  <c r="D105" i="2539"/>
  <c r="F128" i="2539" s="1"/>
  <c r="E104" i="2539"/>
  <c r="D104" i="2539"/>
  <c r="F127" i="2539" s="1"/>
  <c r="E103" i="2539"/>
  <c r="G126" i="2539" s="1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19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3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0" i="2539"/>
  <c r="O51" i="2539"/>
  <c r="O52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1" i="2539"/>
  <c r="O72" i="2539"/>
  <c r="O73" i="2539"/>
  <c r="O74" i="2539"/>
  <c r="O75" i="2539"/>
  <c r="O76" i="2539"/>
  <c r="O77" i="2539"/>
  <c r="O78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92" i="2539"/>
  <c r="O93" i="2539"/>
  <c r="O94" i="2539"/>
  <c r="O7" i="2539"/>
  <c r="Q90" i="2539"/>
  <c r="P90" i="2539"/>
  <c r="Q89" i="2539"/>
  <c r="P89" i="2539"/>
  <c r="Q88" i="2539"/>
  <c r="P88" i="2539"/>
  <c r="Q87" i="2539"/>
  <c r="P87" i="2539"/>
  <c r="Q86" i="2539"/>
  <c r="P86" i="2539"/>
  <c r="Q80" i="2539"/>
  <c r="P80" i="2539"/>
  <c r="Q79" i="2539"/>
  <c r="P79" i="2539"/>
  <c r="Q78" i="2539"/>
  <c r="P78" i="2539"/>
  <c r="Q77" i="2539"/>
  <c r="P77" i="2539"/>
  <c r="Q76" i="2539"/>
  <c r="P76" i="2539"/>
  <c r="Q75" i="2539"/>
  <c r="P75" i="2539"/>
  <c r="R75" i="2539" s="1"/>
  <c r="Q74" i="2539"/>
  <c r="P74" i="2539"/>
  <c r="Q73" i="2539"/>
  <c r="P73" i="2539"/>
  <c r="Q72" i="2539"/>
  <c r="P72" i="2539"/>
  <c r="P71" i="2539"/>
  <c r="E142" i="2538"/>
  <c r="G167" i="2538" s="1"/>
  <c r="D142" i="2538"/>
  <c r="F167" i="2538" s="1"/>
  <c r="E141" i="2538"/>
  <c r="G166" i="2538" s="1"/>
  <c r="D141" i="2538"/>
  <c r="E140" i="2538"/>
  <c r="D140" i="2538"/>
  <c r="E139" i="2538"/>
  <c r="D139" i="2538"/>
  <c r="E138" i="2538"/>
  <c r="D138" i="2538"/>
  <c r="Q126" i="2538"/>
  <c r="P126" i="2538"/>
  <c r="Q125" i="2538"/>
  <c r="P125" i="2538"/>
  <c r="Q119" i="2538"/>
  <c r="P119" i="2538"/>
  <c r="Q118" i="2538"/>
  <c r="P118" i="2538"/>
  <c r="Q117" i="2538"/>
  <c r="P117" i="2538"/>
  <c r="Q116" i="2538"/>
  <c r="P116" i="2538"/>
  <c r="Q115" i="2538"/>
  <c r="P115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R37" i="2538" s="1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R49" i="2538" s="1"/>
  <c r="P50" i="2538"/>
  <c r="Q50" i="2538"/>
  <c r="P51" i="2538"/>
  <c r="Q51" i="2538"/>
  <c r="P52" i="2538"/>
  <c r="Q52" i="2538"/>
  <c r="P53" i="2538"/>
  <c r="Q53" i="2538"/>
  <c r="R53" i="2538" s="1"/>
  <c r="P54" i="2538"/>
  <c r="Q54" i="2538"/>
  <c r="P55" i="2538"/>
  <c r="Q55" i="2538"/>
  <c r="P56" i="2538"/>
  <c r="Q56" i="2538"/>
  <c r="P57" i="2538"/>
  <c r="Q57" i="2538"/>
  <c r="R57" i="2538" s="1"/>
  <c r="P58" i="2538"/>
  <c r="Q58" i="2538"/>
  <c r="P59" i="2538"/>
  <c r="Q59" i="2538"/>
  <c r="P60" i="2538"/>
  <c r="Q60" i="2538"/>
  <c r="P61" i="2538"/>
  <c r="Q61" i="2538"/>
  <c r="R61" i="2538" s="1"/>
  <c r="P62" i="2538"/>
  <c r="Q62" i="2538"/>
  <c r="P63" i="2538"/>
  <c r="Q63" i="2538"/>
  <c r="P64" i="2538"/>
  <c r="Q64" i="2538"/>
  <c r="P65" i="2538"/>
  <c r="Q65" i="2538"/>
  <c r="P66" i="2538"/>
  <c r="Q66" i="2538"/>
  <c r="P67" i="2538"/>
  <c r="Q67" i="2538"/>
  <c r="P68" i="2538"/>
  <c r="Q68" i="2538"/>
  <c r="P69" i="2538"/>
  <c r="Q69" i="2538"/>
  <c r="R69" i="2538" s="1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R77" i="2538" s="1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R86" i="2538" s="1"/>
  <c r="P87" i="2538"/>
  <c r="Q87" i="2538"/>
  <c r="P88" i="2538"/>
  <c r="Q88" i="2538"/>
  <c r="P89" i="2538"/>
  <c r="Q89" i="2538"/>
  <c r="P90" i="2538"/>
  <c r="Q90" i="2538"/>
  <c r="P91" i="2538"/>
  <c r="Q91" i="2538"/>
  <c r="P92" i="2538"/>
  <c r="Q92" i="2538"/>
  <c r="P93" i="2538"/>
  <c r="Q93" i="2538"/>
  <c r="P94" i="2538"/>
  <c r="Q94" i="2538"/>
  <c r="R94" i="2538" s="1"/>
  <c r="P95" i="2538"/>
  <c r="Q95" i="2538"/>
  <c r="P96" i="2538"/>
  <c r="Q96" i="2538"/>
  <c r="P97" i="2538"/>
  <c r="Q97" i="2538"/>
  <c r="R97" i="2538" s="1"/>
  <c r="P98" i="2538"/>
  <c r="Q98" i="2538"/>
  <c r="P99" i="2538"/>
  <c r="Q99" i="2538"/>
  <c r="P100" i="2538"/>
  <c r="Q100" i="2538"/>
  <c r="P101" i="2538"/>
  <c r="Q101" i="2538"/>
  <c r="R101" i="2538" s="1"/>
  <c r="P102" i="2538"/>
  <c r="Q102" i="2538"/>
  <c r="R102" i="2538" s="1"/>
  <c r="Q27" i="2538"/>
  <c r="P27" i="2538"/>
  <c r="P29" i="2537"/>
  <c r="D163" i="2537" s="1"/>
  <c r="Q29" i="2537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Q75" i="2537"/>
  <c r="P76" i="2537"/>
  <c r="Q76" i="2537"/>
  <c r="P77" i="2537"/>
  <c r="Q77" i="2537"/>
  <c r="P78" i="2537"/>
  <c r="Q78" i="2537"/>
  <c r="P79" i="2537"/>
  <c r="D164" i="2537" s="1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R86" i="2537" s="1"/>
  <c r="P87" i="2537"/>
  <c r="Q87" i="2537"/>
  <c r="R87" i="2537" s="1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3" i="2537"/>
  <c r="Q103" i="2537"/>
  <c r="P104" i="2537"/>
  <c r="Q104" i="2537"/>
  <c r="P105" i="2537"/>
  <c r="D165" i="2537" s="1"/>
  <c r="Q105" i="2537"/>
  <c r="E165" i="2537" s="1"/>
  <c r="P106" i="2537"/>
  <c r="Q106" i="2537"/>
  <c r="P107" i="2537"/>
  <c r="Q107" i="2537"/>
  <c r="P108" i="2537"/>
  <c r="Q108" i="2537"/>
  <c r="R108" i="2537" s="1"/>
  <c r="P109" i="2537"/>
  <c r="Q109" i="2537"/>
  <c r="P110" i="2537"/>
  <c r="Q110" i="2537"/>
  <c r="P111" i="2537"/>
  <c r="Q111" i="2537"/>
  <c r="P112" i="2537"/>
  <c r="Q112" i="2537"/>
  <c r="R112" i="2537" s="1"/>
  <c r="P193" i="2541"/>
  <c r="O193" i="2541"/>
  <c r="P192" i="2541"/>
  <c r="O192" i="2541"/>
  <c r="P181" i="2541"/>
  <c r="O181" i="2541"/>
  <c r="P180" i="2541"/>
  <c r="O180" i="2541"/>
  <c r="Q180" i="2541" s="1"/>
  <c r="P179" i="2541"/>
  <c r="O179" i="2541"/>
  <c r="P178" i="2541"/>
  <c r="O178" i="2541"/>
  <c r="P177" i="2541"/>
  <c r="O177" i="2541"/>
  <c r="P176" i="2541"/>
  <c r="O176" i="2541"/>
  <c r="Q176" i="2541" s="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2" i="2541"/>
  <c r="P102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0" i="2541"/>
  <c r="P130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O48" i="2541"/>
  <c r="N143" i="2541"/>
  <c r="N144" i="2541"/>
  <c r="N145" i="2541"/>
  <c r="N147" i="2541"/>
  <c r="N148" i="2541"/>
  <c r="N149" i="2541"/>
  <c r="N150" i="2541"/>
  <c r="N151" i="2541"/>
  <c r="N152" i="2541"/>
  <c r="N153" i="2541"/>
  <c r="N154" i="2541"/>
  <c r="N155" i="2541"/>
  <c r="N156" i="2541"/>
  <c r="N157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0" i="2541"/>
  <c r="N181" i="2541"/>
  <c r="N182" i="2541"/>
  <c r="N183" i="2541"/>
  <c r="N184" i="2541"/>
  <c r="N185" i="2541"/>
  <c r="N186" i="2541"/>
  <c r="N187" i="2541"/>
  <c r="N188" i="2541"/>
  <c r="N189" i="2541"/>
  <c r="N190" i="2541"/>
  <c r="N191" i="2541"/>
  <c r="N192" i="2541"/>
  <c r="N193" i="2541"/>
  <c r="N194" i="2541"/>
  <c r="N195" i="2541"/>
  <c r="N196" i="2541"/>
  <c r="N197" i="2541"/>
  <c r="N198" i="2541"/>
  <c r="N199" i="2541"/>
  <c r="N200" i="2541"/>
  <c r="N201" i="2541"/>
  <c r="N202" i="2541"/>
  <c r="N203" i="2541"/>
  <c r="N204" i="2541"/>
  <c r="N205" i="2541"/>
  <c r="N206" i="2541"/>
  <c r="N207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R30" i="2536" s="1"/>
  <c r="Q29" i="2536"/>
  <c r="R29" i="2536" s="1"/>
  <c r="P29" i="2536"/>
  <c r="Q28" i="2536"/>
  <c r="P28" i="2536"/>
  <c r="Q27" i="2536"/>
  <c r="Q27" i="2539"/>
  <c r="P27" i="2539"/>
  <c r="Q125" i="2537"/>
  <c r="Q124" i="2537"/>
  <c r="Q123" i="2537"/>
  <c r="P123" i="2537"/>
  <c r="O92" i="2538"/>
  <c r="O93" i="2538"/>
  <c r="O94" i="2538"/>
  <c r="O96" i="2538"/>
  <c r="O97" i="2538"/>
  <c r="O100" i="2538"/>
  <c r="O101" i="2538"/>
  <c r="O102" i="2538"/>
  <c r="O103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117" i="2538"/>
  <c r="O118" i="2538"/>
  <c r="O119" i="2538"/>
  <c r="O120" i="2538"/>
  <c r="O121" i="2538"/>
  <c r="O122" i="2538"/>
  <c r="O123" i="2538"/>
  <c r="O124" i="2538"/>
  <c r="O125" i="2538"/>
  <c r="O126" i="2538"/>
  <c r="O127" i="2538"/>
  <c r="O128" i="2538"/>
  <c r="O91" i="2538"/>
  <c r="O10" i="2538"/>
  <c r="O11" i="2538"/>
  <c r="O12" i="2538"/>
  <c r="O13" i="2538"/>
  <c r="O14" i="2538"/>
  <c r="O15" i="2538"/>
  <c r="O16" i="2538"/>
  <c r="O17" i="2538"/>
  <c r="O18" i="2538"/>
  <c r="O19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7" i="2538"/>
  <c r="O78" i="2538"/>
  <c r="O79" i="2538"/>
  <c r="O80" i="2538"/>
  <c r="O81" i="2538"/>
  <c r="O83" i="2538"/>
  <c r="O84" i="2538"/>
  <c r="O85" i="2538"/>
  <c r="O86" i="2538"/>
  <c r="O87" i="2538"/>
  <c r="O88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9" i="2538"/>
  <c r="Q127" i="2537"/>
  <c r="R127" i="2537" s="1"/>
  <c r="P28" i="2539"/>
  <c r="Q28" i="2539"/>
  <c r="R28" i="2539" s="1"/>
  <c r="Q126" i="2537"/>
  <c r="R126" i="2537" s="1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R64" i="2536" s="1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1" i="2536"/>
  <c r="Q71" i="2536"/>
  <c r="P72" i="2536"/>
  <c r="Q72" i="2536"/>
  <c r="P73" i="2536"/>
  <c r="Q73" i="2536"/>
  <c r="P74" i="2536"/>
  <c r="Q74" i="2536"/>
  <c r="P75" i="2536"/>
  <c r="Q75" i="2536"/>
  <c r="P76" i="2536"/>
  <c r="Q76" i="2536"/>
  <c r="R76" i="2536" s="1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R88" i="2536" s="1"/>
  <c r="P89" i="2536"/>
  <c r="Q89" i="2536"/>
  <c r="P90" i="2536"/>
  <c r="Q90" i="2536"/>
  <c r="Q77" i="2540"/>
  <c r="Q64" i="2540"/>
  <c r="Q63" i="2539"/>
  <c r="O7" i="2540"/>
  <c r="Q27" i="2540"/>
  <c r="P27" i="2540"/>
  <c r="P28" i="2540"/>
  <c r="Q80" i="2540"/>
  <c r="Q79" i="2540"/>
  <c r="P79" i="2540"/>
  <c r="Q78" i="2540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R64" i="2540" s="1"/>
  <c r="Q63" i="2540"/>
  <c r="P63" i="2540"/>
  <c r="Q62" i="2540"/>
  <c r="P62" i="2540"/>
  <c r="Q61" i="2540"/>
  <c r="P61" i="2540"/>
  <c r="Q60" i="2540"/>
  <c r="P60" i="2540"/>
  <c r="Q59" i="2540"/>
  <c r="P59" i="2540"/>
  <c r="Q58" i="2540"/>
  <c r="P58" i="2540"/>
  <c r="Q57" i="2540"/>
  <c r="P57" i="2540"/>
  <c r="Q56" i="2540"/>
  <c r="P56" i="2540"/>
  <c r="R56" i="2540" s="1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R32" i="2540" s="1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R64" i="2539" s="1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G157" i="2536"/>
  <c r="F145" i="2540"/>
  <c r="D126" i="2540"/>
  <c r="Q123" i="2541" l="1"/>
  <c r="Q119" i="2541"/>
  <c r="Q115" i="2541"/>
  <c r="Q111" i="2541"/>
  <c r="Q107" i="2541"/>
  <c r="Q103" i="2541"/>
  <c r="Q99" i="2541"/>
  <c r="Q95" i="2541"/>
  <c r="Q91" i="2541"/>
  <c r="Q87" i="2541"/>
  <c r="Q83" i="2541"/>
  <c r="Q79" i="2541"/>
  <c r="Q75" i="2541"/>
  <c r="Q71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119" i="2538"/>
  <c r="R65" i="2540"/>
  <c r="R30" i="2540"/>
  <c r="R73" i="2536"/>
  <c r="D141" i="2536"/>
  <c r="R62" i="2536"/>
  <c r="R58" i="2536"/>
  <c r="R69" i="2539"/>
  <c r="R80" i="2539"/>
  <c r="R76" i="2538"/>
  <c r="R72" i="2538"/>
  <c r="R68" i="2538"/>
  <c r="R64" i="2538"/>
  <c r="R48" i="2538"/>
  <c r="R44" i="2538"/>
  <c r="R32" i="2538"/>
  <c r="R118" i="2538"/>
  <c r="G138" i="2538"/>
  <c r="E158" i="2537"/>
  <c r="D223" i="2541" s="1"/>
  <c r="F252" i="2541" s="1"/>
  <c r="Q142" i="2541"/>
  <c r="R54" i="2540"/>
  <c r="R58" i="2540"/>
  <c r="R62" i="2540"/>
  <c r="G118" i="2540"/>
  <c r="F118" i="2540"/>
  <c r="R78" i="2540"/>
  <c r="D139" i="2536"/>
  <c r="R87" i="2536"/>
  <c r="R79" i="2536"/>
  <c r="R71" i="2536"/>
  <c r="R67" i="2536"/>
  <c r="R59" i="2536"/>
  <c r="R31" i="2536"/>
  <c r="R53" i="2536"/>
  <c r="F142" i="2536"/>
  <c r="F157" i="2536"/>
  <c r="D157" i="2536" s="1"/>
  <c r="E141" i="2536"/>
  <c r="R86" i="2536"/>
  <c r="R74" i="2536"/>
  <c r="R70" i="2536"/>
  <c r="R32" i="2536"/>
  <c r="R52" i="2536"/>
  <c r="R95" i="2536"/>
  <c r="R99" i="2536"/>
  <c r="R103" i="2536"/>
  <c r="R111" i="2536"/>
  <c r="D159" i="2536"/>
  <c r="R86" i="2539"/>
  <c r="G105" i="2539"/>
  <c r="R71" i="2539"/>
  <c r="R74" i="2539"/>
  <c r="R115" i="2538"/>
  <c r="R78" i="2538"/>
  <c r="R70" i="2538"/>
  <c r="R62" i="2538"/>
  <c r="R50" i="2538"/>
  <c r="R46" i="2538"/>
  <c r="R42" i="2538"/>
  <c r="R30" i="2538"/>
  <c r="R116" i="2538"/>
  <c r="F140" i="2538"/>
  <c r="R117" i="2538"/>
  <c r="R126" i="2538"/>
  <c r="R110" i="2537"/>
  <c r="R83" i="2537"/>
  <c r="R31" i="2537"/>
  <c r="G155" i="2537"/>
  <c r="R125" i="2537"/>
  <c r="R88" i="2537"/>
  <c r="R84" i="2537"/>
  <c r="R76" i="2537"/>
  <c r="R72" i="2537"/>
  <c r="R64" i="2537"/>
  <c r="R48" i="2537"/>
  <c r="R44" i="2537"/>
  <c r="R40" i="2537"/>
  <c r="R36" i="2537"/>
  <c r="Q141" i="2541"/>
  <c r="Q129" i="2541"/>
  <c r="Q89" i="2541"/>
  <c r="Q140" i="2541"/>
  <c r="Q136" i="2541"/>
  <c r="Q132" i="2541"/>
  <c r="Q116" i="2541"/>
  <c r="Q104" i="2541"/>
  <c r="Q76" i="2541"/>
  <c r="Q134" i="2541"/>
  <c r="Q130" i="2541"/>
  <c r="Q126" i="2541"/>
  <c r="Q122" i="2541"/>
  <c r="Q118" i="2541"/>
  <c r="Q114" i="2541"/>
  <c r="Q110" i="2541"/>
  <c r="Q106" i="2541"/>
  <c r="Q102" i="2541"/>
  <c r="Q98" i="2541"/>
  <c r="Q94" i="2541"/>
  <c r="Q90" i="2541"/>
  <c r="Q86" i="2541"/>
  <c r="Q82" i="2541"/>
  <c r="Q78" i="2541"/>
  <c r="Q74" i="2541"/>
  <c r="Q70" i="2541"/>
  <c r="Q66" i="2541"/>
  <c r="Q62" i="2541"/>
  <c r="Q58" i="2541"/>
  <c r="Q54" i="2541"/>
  <c r="Q50" i="2541"/>
  <c r="Q192" i="2541"/>
  <c r="Q121" i="2541"/>
  <c r="Q69" i="2541"/>
  <c r="Q61" i="2541"/>
  <c r="Q145" i="2541"/>
  <c r="Q109" i="2541"/>
  <c r="Q93" i="2541"/>
  <c r="Q77" i="2541"/>
  <c r="Q73" i="2541"/>
  <c r="P147" i="2541"/>
  <c r="P7" i="2541" s="1"/>
  <c r="Q48" i="2541"/>
  <c r="Q131" i="2541"/>
  <c r="Q127" i="2541"/>
  <c r="R67" i="2540"/>
  <c r="R75" i="2540"/>
  <c r="R44" i="2540"/>
  <c r="R76" i="2540"/>
  <c r="R101" i="2540"/>
  <c r="E125" i="2540"/>
  <c r="F125" i="2540" s="1"/>
  <c r="G145" i="2540"/>
  <c r="D145" i="2540" s="1"/>
  <c r="R55" i="2540"/>
  <c r="R87" i="2540"/>
  <c r="R43" i="2536"/>
  <c r="R93" i="2536"/>
  <c r="R90" i="2536"/>
  <c r="R51" i="2536"/>
  <c r="R104" i="2536"/>
  <c r="R65" i="2536"/>
  <c r="R28" i="2536"/>
  <c r="R72" i="2536"/>
  <c r="R47" i="2536"/>
  <c r="R96" i="2536"/>
  <c r="G141" i="2536"/>
  <c r="R57" i="2536"/>
  <c r="R87" i="2539"/>
  <c r="Q81" i="2539"/>
  <c r="E115" i="2539" s="1"/>
  <c r="G107" i="2539"/>
  <c r="R57" i="2539"/>
  <c r="D112" i="2539"/>
  <c r="R31" i="2539"/>
  <c r="R55" i="2539"/>
  <c r="R76" i="2539"/>
  <c r="R89" i="2539"/>
  <c r="D114" i="2539"/>
  <c r="F104" i="2539"/>
  <c r="R77" i="2539"/>
  <c r="F105" i="2539"/>
  <c r="R56" i="2539"/>
  <c r="R29" i="2538"/>
  <c r="R100" i="2538"/>
  <c r="R80" i="2538"/>
  <c r="R95" i="2537"/>
  <c r="R91" i="2537"/>
  <c r="R123" i="2537"/>
  <c r="R115" i="2537" s="1"/>
  <c r="R109" i="2537"/>
  <c r="R105" i="2537"/>
  <c r="Q179" i="2541"/>
  <c r="Q138" i="2541"/>
  <c r="Q177" i="2541"/>
  <c r="Q124" i="2541"/>
  <c r="Q117" i="2541"/>
  <c r="Q113" i="2541"/>
  <c r="Q105" i="2541"/>
  <c r="Q97" i="2541"/>
  <c r="Q65" i="2541"/>
  <c r="Q53" i="2541"/>
  <c r="R28" i="2540"/>
  <c r="R36" i="2540"/>
  <c r="R40" i="2540"/>
  <c r="R52" i="2540"/>
  <c r="R34" i="2540"/>
  <c r="R38" i="2540"/>
  <c r="R42" i="2540"/>
  <c r="R73" i="2540"/>
  <c r="G116" i="2540"/>
  <c r="R86" i="2540"/>
  <c r="R60" i="2540"/>
  <c r="G127" i="2540"/>
  <c r="R31" i="2540"/>
  <c r="R81" i="2540"/>
  <c r="R88" i="2540"/>
  <c r="R100" i="2540"/>
  <c r="D133" i="2536"/>
  <c r="C226" i="2541" s="1"/>
  <c r="E255" i="2541" s="1"/>
  <c r="G131" i="2536"/>
  <c r="R80" i="2536"/>
  <c r="R68" i="2536"/>
  <c r="R97" i="2536"/>
  <c r="R101" i="2536"/>
  <c r="G128" i="2536"/>
  <c r="R49" i="2536"/>
  <c r="R45" i="2536"/>
  <c r="R41" i="2536"/>
  <c r="R37" i="2536"/>
  <c r="R91" i="2536"/>
  <c r="R98" i="2536"/>
  <c r="R102" i="2536"/>
  <c r="R63" i="2536"/>
  <c r="R33" i="2536"/>
  <c r="R56" i="2536"/>
  <c r="R48" i="2536"/>
  <c r="R44" i="2536"/>
  <c r="R40" i="2536"/>
  <c r="R94" i="2536"/>
  <c r="G132" i="2536"/>
  <c r="R77" i="2536"/>
  <c r="R55" i="2536"/>
  <c r="R39" i="2539"/>
  <c r="R51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R52" i="2539"/>
  <c r="E113" i="2539"/>
  <c r="R42" i="2539"/>
  <c r="R50" i="2539"/>
  <c r="R54" i="2539"/>
  <c r="R66" i="2539"/>
  <c r="R88" i="2539"/>
  <c r="R92" i="2538"/>
  <c r="G142" i="2538"/>
  <c r="F142" i="2538"/>
  <c r="R89" i="2538"/>
  <c r="R66" i="2538"/>
  <c r="Q103" i="2538"/>
  <c r="E151" i="2538" s="1"/>
  <c r="G140" i="2538"/>
  <c r="R27" i="2538"/>
  <c r="R87" i="2538"/>
  <c r="D167" i="2538"/>
  <c r="R82" i="2538"/>
  <c r="R88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37" i="2541"/>
  <c r="Q133" i="2541"/>
  <c r="Q125" i="2541"/>
  <c r="Q143" i="2541"/>
  <c r="Q139" i="2541"/>
  <c r="Q101" i="2541"/>
  <c r="Q85" i="2541"/>
  <c r="Q81" i="2541"/>
  <c r="Q57" i="2541"/>
  <c r="Q112" i="2541"/>
  <c r="Q96" i="2541"/>
  <c r="Q88" i="2541"/>
  <c r="Q80" i="2541"/>
  <c r="Q72" i="2541"/>
  <c r="Q64" i="2541"/>
  <c r="Q56" i="2541"/>
  <c r="Q51" i="2541"/>
  <c r="O147" i="2541"/>
  <c r="O7" i="2541" s="1"/>
  <c r="Q120" i="2541"/>
  <c r="Q108" i="2541"/>
  <c r="Q100" i="2541"/>
  <c r="Q92" i="2541"/>
  <c r="Q84" i="2541"/>
  <c r="Q68" i="2541"/>
  <c r="Q60" i="2541"/>
  <c r="Q181" i="2541"/>
  <c r="R50" i="2540"/>
  <c r="R35" i="2540"/>
  <c r="R43" i="2540"/>
  <c r="R69" i="2540"/>
  <c r="F116" i="2540"/>
  <c r="R74" i="2540"/>
  <c r="Q7" i="2540"/>
  <c r="R37" i="2540"/>
  <c r="R41" i="2540"/>
  <c r="R63" i="2540"/>
  <c r="R48" i="2540"/>
  <c r="D128" i="2540"/>
  <c r="C237" i="2541" s="1"/>
  <c r="F144" i="2540"/>
  <c r="D144" i="2540" s="1"/>
  <c r="R68" i="2540"/>
  <c r="R83" i="2536"/>
  <c r="Q7" i="2536"/>
  <c r="F132" i="2536"/>
  <c r="G129" i="2536"/>
  <c r="R34" i="2536"/>
  <c r="R39" i="2536"/>
  <c r="D160" i="2536"/>
  <c r="R110" i="2536"/>
  <c r="R89" i="2536"/>
  <c r="R85" i="2536"/>
  <c r="R81" i="2536"/>
  <c r="R35" i="2536"/>
  <c r="R42" i="2536"/>
  <c r="R112" i="2536"/>
  <c r="F158" i="2536"/>
  <c r="F141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33" i="2539"/>
  <c r="R79" i="2539"/>
  <c r="D130" i="2539"/>
  <c r="R44" i="2539"/>
  <c r="R48" i="2539"/>
  <c r="R78" i="2539"/>
  <c r="R96" i="2538"/>
  <c r="R84" i="2538"/>
  <c r="R59" i="2538"/>
  <c r="R36" i="2538"/>
  <c r="R28" i="2538"/>
  <c r="D149" i="2538"/>
  <c r="R83" i="2538"/>
  <c r="R73" i="2538"/>
  <c r="R65" i="2538"/>
  <c r="R58" i="2538"/>
  <c r="R54" i="2538"/>
  <c r="R125" i="2538"/>
  <c r="F165" i="2538"/>
  <c r="R90" i="2538"/>
  <c r="P103" i="2538"/>
  <c r="D151" i="2538" s="1"/>
  <c r="R98" i="2538"/>
  <c r="R85" i="2538"/>
  <c r="R81" i="2538"/>
  <c r="R67" i="2538"/>
  <c r="R60" i="2538"/>
  <c r="R56" i="2538"/>
  <c r="R52" i="2538"/>
  <c r="R45" i="2538"/>
  <c r="R41" i="2538"/>
  <c r="R33" i="2538"/>
  <c r="E150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P115" i="2537"/>
  <c r="D166" i="2537" s="1"/>
  <c r="D167" i="2537" s="1"/>
  <c r="C233" i="2541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G157" i="2537"/>
  <c r="R75" i="2537"/>
  <c r="R71" i="2537"/>
  <c r="F128" i="2536"/>
  <c r="R82" i="2540"/>
  <c r="P7" i="2540"/>
  <c r="E163" i="2537"/>
  <c r="R29" i="2537"/>
  <c r="F141" i="2538"/>
  <c r="D150" i="2538"/>
  <c r="F166" i="2538"/>
  <c r="D166" i="2538" s="1"/>
  <c r="G141" i="2538"/>
  <c r="R27" i="2540"/>
  <c r="R41" i="2539"/>
  <c r="R45" i="2539"/>
  <c r="E114" i="2539"/>
  <c r="F106" i="2539"/>
  <c r="G129" i="2539"/>
  <c r="D129" i="2539" s="1"/>
  <c r="P7" i="2536"/>
  <c r="R27" i="2536"/>
  <c r="G143" i="2540"/>
  <c r="D143" i="2540" s="1"/>
  <c r="E124" i="2540"/>
  <c r="E119" i="2540"/>
  <c r="F115" i="2540"/>
  <c r="R29" i="2540"/>
  <c r="R82" i="2536"/>
  <c r="R78" i="2536"/>
  <c r="R75" i="2536"/>
  <c r="F163" i="2538"/>
  <c r="D143" i="2538"/>
  <c r="C224" i="2541" s="1"/>
  <c r="F138" i="2538"/>
  <c r="G127" i="2539"/>
  <c r="D127" i="2539" s="1"/>
  <c r="G104" i="2539"/>
  <c r="E112" i="2539"/>
  <c r="F157" i="2537"/>
  <c r="F179" i="2537"/>
  <c r="D179" i="2537" s="1"/>
  <c r="F174" i="2537"/>
  <c r="D158" i="2537"/>
  <c r="F152" i="2537"/>
  <c r="R58" i="2539"/>
  <c r="R106" i="2536"/>
  <c r="G164" i="2538"/>
  <c r="E148" i="2538"/>
  <c r="G139" i="2538"/>
  <c r="G142" i="2536"/>
  <c r="D119" i="2540"/>
  <c r="C227" i="2541" s="1"/>
  <c r="F142" i="2540"/>
  <c r="D142" i="2540" s="1"/>
  <c r="G114" i="2540"/>
  <c r="F114" i="2540"/>
  <c r="R70" i="2539"/>
  <c r="R63" i="2539"/>
  <c r="R60" i="2536"/>
  <c r="R81" i="2537"/>
  <c r="E133" i="2536"/>
  <c r="G156" i="2536"/>
  <c r="D156" i="2536" s="1"/>
  <c r="Q7" i="2539"/>
  <c r="E126" i="2540"/>
  <c r="G117" i="2540"/>
  <c r="G152" i="2537"/>
  <c r="R69" i="2536"/>
  <c r="Q115" i="2537"/>
  <c r="E166" i="2537" s="1"/>
  <c r="E149" i="2538"/>
  <c r="G165" i="2538"/>
  <c r="F127" i="2540"/>
  <c r="E140" i="2536"/>
  <c r="G158" i="2536"/>
  <c r="G130" i="2536"/>
  <c r="D175" i="2537"/>
  <c r="Q193" i="2541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3" i="2538"/>
  <c r="R83" i="2540"/>
  <c r="G154" i="2537"/>
  <c r="F154" i="2537"/>
  <c r="R38" i="2539"/>
  <c r="R46" i="2539"/>
  <c r="R61" i="2536"/>
  <c r="Q128" i="2541"/>
  <c r="Q49" i="2541"/>
  <c r="R104" i="2537"/>
  <c r="R38" i="2538"/>
  <c r="R34" i="2538"/>
  <c r="F164" i="2538"/>
  <c r="D148" i="2538"/>
  <c r="R73" i="2539"/>
  <c r="E108" i="2539"/>
  <c r="F103" i="2539"/>
  <c r="R99" i="2540"/>
  <c r="R61" i="2540"/>
  <c r="R124" i="2537"/>
  <c r="D126" i="2539"/>
  <c r="G163" i="2538"/>
  <c r="R91" i="2540"/>
  <c r="F131" i="2536"/>
  <c r="Q135" i="2541"/>
  <c r="Q52" i="2541"/>
  <c r="R93" i="2537"/>
  <c r="E164" i="2537"/>
  <c r="R79" i="2537"/>
  <c r="R60" i="2537"/>
  <c r="R45" i="2537"/>
  <c r="R33" i="2537"/>
  <c r="P81" i="2539"/>
  <c r="P7" i="2539" s="1"/>
  <c r="D146" i="2540"/>
  <c r="D143" i="2536" l="1"/>
  <c r="C236" i="2541" s="1"/>
  <c r="G166" i="2537"/>
  <c r="F139" i="2536"/>
  <c r="G139" i="2536"/>
  <c r="F113" i="2539"/>
  <c r="F114" i="2539"/>
  <c r="G151" i="2538"/>
  <c r="G125" i="2540"/>
  <c r="F119" i="2540"/>
  <c r="Q7" i="2541"/>
  <c r="R7" i="2540"/>
  <c r="D158" i="2536"/>
  <c r="G113" i="2539"/>
  <c r="F151" i="2538"/>
  <c r="Q7" i="2538"/>
  <c r="D174" i="2537"/>
  <c r="P7" i="2537"/>
  <c r="Q147" i="2541"/>
  <c r="R7" i="2536"/>
  <c r="F133" i="2536"/>
  <c r="R7" i="2539"/>
  <c r="F150" i="2538"/>
  <c r="D165" i="2538"/>
  <c r="R103" i="2538"/>
  <c r="P7" i="2538"/>
  <c r="G124" i="2540"/>
  <c r="F124" i="2540"/>
  <c r="E128" i="2540"/>
  <c r="D164" i="2538"/>
  <c r="D152" i="2538"/>
  <c r="C234" i="2541" s="1"/>
  <c r="F148" i="2538"/>
  <c r="D224" i="2541"/>
  <c r="E224" i="2541" s="1"/>
  <c r="G143" i="2538"/>
  <c r="G164" i="2537"/>
  <c r="F164" i="2537"/>
  <c r="G140" i="2536"/>
  <c r="F140" i="2536"/>
  <c r="E143" i="2536"/>
  <c r="D226" i="2541"/>
  <c r="G133" i="2536"/>
  <c r="F112" i="2539"/>
  <c r="E116" i="2539"/>
  <c r="G112" i="2539"/>
  <c r="E256" i="2541"/>
  <c r="Q7" i="2537"/>
  <c r="F149" i="2538"/>
  <c r="G149" i="2538"/>
  <c r="G126" i="2540"/>
  <c r="F126" i="2540"/>
  <c r="F158" i="2537"/>
  <c r="F143" i="2538"/>
  <c r="G148" i="2538"/>
  <c r="E152" i="2538"/>
  <c r="D163" i="2538"/>
  <c r="E167" i="2537"/>
  <c r="G163" i="2537"/>
  <c r="F163" i="2537"/>
  <c r="D115" i="2539"/>
  <c r="R81" i="2539"/>
  <c r="F108" i="2539"/>
  <c r="D225" i="2541"/>
  <c r="G108" i="2539"/>
  <c r="D159" i="2537"/>
  <c r="C223" i="2541"/>
  <c r="G158" i="2537"/>
  <c r="E253" i="2541"/>
  <c r="D227" i="2541"/>
  <c r="E227" i="2541" s="1"/>
  <c r="G119" i="2540"/>
  <c r="G150" i="2538"/>
  <c r="F166" i="2537"/>
  <c r="F143" i="2536" l="1"/>
  <c r="R7" i="2538"/>
  <c r="R7" i="2537"/>
  <c r="F152" i="2538"/>
  <c r="D233" i="2541"/>
  <c r="G167" i="2537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D234" i="2541"/>
  <c r="F234" i="2541" s="1"/>
  <c r="G152" i="2538"/>
  <c r="D236" i="2541"/>
  <c r="G143" i="2536"/>
  <c r="F115" i="2539"/>
  <c r="F116" i="2539" s="1"/>
  <c r="G115" i="2539"/>
  <c r="D116" i="2539"/>
  <c r="C235" i="2541" s="1"/>
  <c r="F167" i="2537"/>
  <c r="G128" i="2540"/>
  <c r="D237" i="2541"/>
  <c r="E252" i="2541"/>
  <c r="C252" i="2541" s="1"/>
  <c r="C228" i="2541"/>
  <c r="E223" i="2541"/>
  <c r="F223" i="2541"/>
  <c r="F128" i="2540"/>
  <c r="F227" i="2541"/>
  <c r="F256" i="2541"/>
  <c r="C256" i="2541" s="1"/>
  <c r="D235" i="2541"/>
  <c r="F235" i="2541" l="1"/>
  <c r="F236" i="2541"/>
  <c r="E236" i="2541"/>
  <c r="F237" i="2541"/>
  <c r="E237" i="2541"/>
  <c r="E235" i="2541"/>
  <c r="C238" i="2541"/>
  <c r="E228" i="2541"/>
  <c r="E234" i="2541"/>
  <c r="F228" i="2541"/>
  <c r="D238" i="2541"/>
  <c r="F233" i="2541"/>
  <c r="E233" i="2541"/>
  <c r="G116" i="2539"/>
  <c r="E238" i="2541" l="1"/>
  <c r="F238" i="2541"/>
</calcChain>
</file>

<file path=xl/sharedStrings.xml><?xml version="1.0" encoding="utf-8"?>
<sst xmlns="http://schemas.openxmlformats.org/spreadsheetml/2006/main" count="3499" uniqueCount="451">
  <si>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</si>
  <si>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</si>
  <si>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</si>
  <si>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</si>
  <si>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</si>
  <si>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</si>
  <si>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</si>
  <si>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</si>
  <si>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</si>
  <si>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</si>
  <si>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</si>
  <si>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</si>
  <si>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</si>
  <si>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</si>
  <si>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</si>
  <si>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</si>
  <si>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</si>
  <si>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</si>
  <si>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</si>
  <si>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</si>
  <si>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</si>
  <si>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</si>
  <si>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</si>
  <si>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</si>
  <si>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</si>
  <si>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</si>
  <si>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</si>
  <si>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</si>
  <si>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</si>
  <si>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</si>
  <si>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</si>
  <si>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</si>
  <si>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</si>
  <si>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</si>
  <si>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</si>
  <si>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</si>
  <si>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</si>
  <si>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</si>
  <si>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</si>
  <si>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</si>
  <si>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</si>
  <si>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</si>
  <si>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</si>
  <si>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</si>
  <si>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</si>
  <si>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</si>
  <si>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</si>
  <si>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</si>
  <si>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</si>
  <si>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</si>
  <si>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</si>
  <si>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</si>
  <si>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</si>
  <si>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</si>
  <si>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</si>
  <si>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</si>
  <si>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</si>
  <si>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</si>
  <si>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</si>
  <si>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</si>
  <si>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</si>
  <si>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</si>
  <si>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</si>
  <si>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</si>
  <si>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</si>
  <si>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</si>
  <si>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</si>
  <si>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</si>
  <si>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</si>
  <si>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</si>
  <si>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</si>
  <si>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</si>
  <si>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</si>
  <si>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</si>
  <si>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</si>
  <si>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</si>
  <si>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</si>
  <si>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</si>
  <si>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</si>
  <si>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</si>
  <si>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</si>
  <si>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</si>
  <si>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</si>
  <si>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</si>
  <si>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</si>
  <si>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</si>
  <si>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</si>
  <si>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</si>
  <si>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</si>
  <si>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</si>
  <si>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</si>
  <si>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</si>
  <si>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</si>
  <si>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</si>
  <si>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</si>
  <si>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</si>
  <si>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</si>
  <si>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</si>
  <si>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</si>
  <si>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</si>
  <si>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</si>
  <si>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</si>
  <si>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</si>
  <si>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</si>
  <si>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</si>
  <si>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</si>
  <si>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</si>
  <si>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</si>
  <si>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</si>
  <si>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</si>
  <si>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</si>
  <si>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</si>
  <si>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</si>
  <si>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</si>
  <si>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</si>
  <si>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</si>
  <si>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</si>
  <si>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</si>
  <si>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</si>
  <si>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</si>
  <si>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</si>
  <si>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</si>
  <si>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</si>
  <si>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</si>
  <si>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</si>
  <si>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</si>
  <si>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</si>
  <si>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</si>
  <si>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</si>
  <si>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</si>
  <si>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</si>
  <si>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</si>
  <si>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</si>
  <si>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</si>
  <si>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</si>
  <si>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</si>
  <si>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</si>
  <si>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</si>
  <si>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</si>
  <si>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</si>
  <si>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</si>
  <si>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</si>
  <si>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</si>
  <si>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</si>
  <si>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</si>
  <si>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</si>
  <si>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</si>
  <si>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</si>
  <si>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</si>
  <si>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</si>
  <si>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</si>
  <si>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</si>
  <si>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</si>
  <si>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</si>
  <si>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</si>
  <si>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</si>
  <si>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</si>
  <si>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</si>
  <si>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</si>
  <si>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</si>
  <si>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</si>
  <si>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</si>
  <si>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</si>
  <si>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</si>
  <si>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</si>
  <si>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</si>
  <si>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</si>
  <si>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</si>
  <si>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</si>
  <si>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</si>
  <si>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</si>
  <si>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</si>
  <si>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</si>
  <si>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</si>
  <si>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</si>
  <si>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</si>
  <si>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</si>
  <si>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</si>
  <si>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</si>
  <si>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</si>
  <si>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</si>
  <si>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</si>
  <si>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</si>
  <si>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</si>
  <si>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</si>
  <si>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</si>
  <si>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</si>
  <si>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</si>
  <si>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</si>
  <si>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</si>
  <si>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</si>
  <si>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</si>
  <si>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</si>
  <si>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</si>
  <si>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</si>
  <si>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</si>
  <si>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</si>
  <si>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</si>
  <si>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</si>
  <si>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</si>
  <si>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</si>
  <si>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</si>
  <si>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</si>
  <si>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</si>
  <si>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</si>
  <si>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</si>
  <si>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</si>
  <si>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</si>
  <si>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</si>
  <si>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</si>
  <si>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</si>
  <si>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</si>
  <si>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</si>
  <si>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</si>
  <si>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</si>
  <si>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</si>
  <si>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</si>
  <si>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</si>
  <si>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</si>
  <si>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</si>
  <si>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</si>
  <si>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</si>
  <si>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</si>
  <si>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</si>
  <si>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</si>
  <si>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</si>
  <si>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</si>
  <si>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</si>
  <si>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</si>
  <si>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</si>
  <si>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</si>
  <si>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</si>
  <si>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</si>
  <si>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</si>
  <si>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</si>
  <si>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</si>
  <si>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</si>
  <si>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</si>
  <si>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</si>
  <si>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</si>
  <si>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</si>
  <si>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</si>
  <si>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</si>
  <si>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</si>
  <si>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</si>
  <si>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</si>
  <si>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</si>
  <si>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</si>
  <si>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</si>
  <si>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</si>
  <si>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</si>
  <si>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</si>
  <si>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</si>
  <si>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</si>
  <si>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</si>
  <si>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</si>
  <si>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</si>
  <si>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</si>
  <si>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</si>
  <si>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</si>
  <si>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</si>
  <si>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</si>
  <si>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</si>
  <si>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</si>
  <si>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</si>
  <si>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</si>
  <si>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</si>
  <si>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</si>
  <si>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</si>
  <si>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</si>
  <si>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</si>
  <si>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</si>
  <si>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</si>
  <si>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</si>
  <si>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</si>
  <si>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</si>
  <si>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</si>
  <si>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</si>
  <si>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</si>
  <si>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</si>
  <si>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</si>
  <si>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</si>
  <si>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</si>
  <si>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</si>
  <si>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</si>
  <si>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</si>
  <si>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</si>
  <si>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E-59999</t>
  </si>
  <si>
    <t>OTROS BIENES DURADEROS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</si>
  <si>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</si>
  <si>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</si>
  <si>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</si>
  <si>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</si>
  <si>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</si>
  <si>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</si>
  <si>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CENTRO NACIONAL DE LA MUSICA. (PARA GASTOS DE OPERACION SEGUN LEY NO. 8347 DEL 19/02/2003).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</si>
  <si>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</si>
  <si>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</si>
  <si>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</si>
  <si>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</si>
  <si>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TEATRO NACIONAL (JUNTA ADMINISTRATIVA TEATRO NACIONAL). (PARA GASTOS DE OPERACION SEGUN LEY NO 8290 DEL 23/07/2002).</t>
  </si>
  <si>
    <t>E6010222075100</t>
  </si>
  <si>
    <t>E6010222075800</t>
  </si>
  <si>
    <t>SISTEMA NACIONAL DE EDUCACION MUSICAL (SINEM). (PARA GASTOS DE OPERACION, SEGUN LEY NO. 8894 DEL 10/11/2010).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</si>
  <si>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</si>
  <si>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</si>
  <si>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</si>
  <si>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</si>
  <si>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JUNTA ADMINISTRATIVA DEL ARCHIVO NACIONAL. (PARA GASTOS DE OPERACION SEGUN LEY NO. 5574 DEL 17/09/1974 Y LEY NO. 7202 DEL 24/10/1990).</t>
  </si>
  <si>
    <t>E6010224575100</t>
  </si>
  <si>
    <t>E6010225075100</t>
  </si>
  <si>
    <t>MUSEO HISTORICO CULTURAL JUAN SANTAMARIA. (PARA GASTOS DE OPERACION SEGUN LEY NO. 6572 DEL 23/04/1981).</t>
  </si>
  <si>
    <t>E6010226075100</t>
  </si>
  <si>
    <t>MUSEO DR. RAFAEL ANGEL CALDERON GUARDIA. (PARA GASTOS DE OPERACION SEGUN LEY NO. 7606 DEL 24/05/1996).</t>
  </si>
  <si>
    <t>E6010227575100</t>
  </si>
  <si>
    <t>E6010228575100</t>
  </si>
  <si>
    <t>CENTRO CULTURAL E HISTORICO JOSE FIGUERES FERRER. (PARA GASTOS DE OPERACION SEGUN LEY NO. 7672 DEL 29/04/1997).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</si>
  <si>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</si>
  <si>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</si>
  <si>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</si>
  <si>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</si>
  <si>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</si>
  <si>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</si>
  <si>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</si>
  <si>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</si>
  <si>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</si>
  <si>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</si>
  <si>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</si>
  <si>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</si>
  <si>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</si>
  <si>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SISTEMA NACIONAL DE RADIO Y TELEVISION SOCIEDAD ANONIMA (SINART S.A.). (PARA GASTOS DE OPERACION SEGUN LEY NO. 8346 DEL 12/02/2003).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</si>
  <si>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</si>
  <si>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</si>
  <si>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</si>
  <si>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</si>
  <si>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</si>
  <si>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</si>
  <si>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</si>
  <si>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</si>
  <si>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</si>
  <si>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</si>
  <si>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</si>
  <si>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</si>
  <si>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</si>
  <si>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</si>
  <si>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</si>
  <si>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ASOCIACION ACADEMIA COSTARRICENSE DE CIENCIAS GENEALOGICAS. (PARA GASTOS DE OPERACION, SEGUN DECRETO EJECUTIVO NO. 8543-G DEL 03/05/78).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</si>
  <si>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</si>
  <si>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</si>
  <si>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</si>
  <si>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</si>
  <si>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</si>
  <si>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</si>
  <si>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</si>
  <si>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</si>
  <si>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</si>
  <si>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</si>
  <si>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TEMPORALIDADES DE LA ARQUIDIOCESIS DE SAN JOSE. (PARA EL ARCHIVO HISTORICO ARQUIDIOCESANO, SEGUN LEY NO. 6475 DEL 25/09/1980).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</si>
  <si>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</si>
  <si>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</si>
  <si>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</si>
  <si>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</si>
  <si>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</si>
  <si>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</si>
  <si>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</si>
  <si>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</si>
  <si>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</si>
  <si>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</si>
  <si>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</si>
  <si>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</si>
  <si>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</si>
  <si>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</si>
  <si>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</si>
  <si>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</si>
  <si>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</si>
  <si>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</si>
  <si>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</si>
  <si>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</si>
  <si>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</si>
  <si>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</si>
  <si>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</si>
  <si>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</si>
  <si>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</si>
  <si>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</si>
  <si>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</si>
  <si>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</si>
  <si>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</si>
  <si>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</si>
  <si>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</si>
  <si>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CENTRO COSTARRICENSE DE PRODUCCION CINEMATOGRAFICA. (PARA GASTOS DE OPERACION SEGUN LEY NO. 6158 DEL 25/11/1977).</t>
  </si>
  <si>
    <t>CONSEJO NACIONAL DE LA POLITICA PUBLICA DE LA PERSONA JOVEN. (PARA GASTOS DE OPERACION SEGUN LEY NO. 8261 DEL 02/05/2002).</t>
  </si>
  <si>
    <t>MUSEO NACIONAL DE COSTA RICA. (PARA GASTOS DE OPERACION SEGUN LEY NO. 7429 DEL 14/09/1994 Y EL DECRETO NO. 11496 DEL</t>
  </si>
  <si>
    <t>MUSEO DE ARTE COSTARRICENSE. (PARA GASTOS DE OPERACION SEGUN LEY NO. 6091 DEL 07/10/1977).</t>
  </si>
  <si>
    <t>JUNTA ADMINISTRATIVA DEL ARCHIVO NACIONAL. (EN CUMPLIMIENTO DE LA LEY DE SIMPLIFICACION Y EFICIENCIA TRIBUTARIA LEY Nº 8114 DEL 04/04/2001,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</si>
  <si>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</si>
  <si>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</si>
  <si>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FUNDACION AYUDENOS PARA AYUDAR. (PARA GASTOS DE OPERACION DEL MUSEO DE LOS NIÑOS, SEGUN LEY Nº 7972 DEL 22/12/1999).</t>
  </si>
  <si>
    <t>ACADEMIA DE GEOGRAFIA E HISTORIA. (PARA GASTOS DE OPERACION, SEGUN DECRETO EJECUTIVO N°32556-C DEL 08/06/2005).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</si>
  <si>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</si>
  <si>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</si>
  <si>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</si>
  <si>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CAJA COSTARRICENSE DE SEGURO SOCIAL. (CCSS) (CONTRIBUCION PATRONAL SEGURO DE SALUD, SEGUN LEY NO. 17 DEL 22 DE OCTUBRE DE 1943, LEY</t>
  </si>
  <si>
    <t>CAJA COSTARRICENSE DE SEGURO SOCIAL. (CCSS) (CONTRIBUCION PATRONAL SEGURO DE PENSIONES, SEGUN LEY NO. 17 DEL 22 DE OCTUBRE DE 1943, LEY</t>
  </si>
  <si>
    <t>CAJA COSTARRICENSE DE SEGURO SOCIAL. (CCSS) (APORTE PATRONAL AL REGIMEN DE PENSIONES, SEGUN LEY DE PROTECCION AL TRABAJADOR NO. 7983 DEL 16</t>
  </si>
  <si>
    <t>CAJA COSTARRICENSE DE SEGURO SOCIAL. (CCSS) (APORTE PATRONAL AL FONDO DE CAPITALIZACION LABORAL, SEGUN LEY DE PROTECCION AL TRABAJADOR</t>
  </si>
  <si>
    <t>E-10103</t>
  </si>
  <si>
    <t>ALQUILER DE EQUIPO DE COMPUTO</t>
  </si>
  <si>
    <t>E-10306</t>
  </si>
  <si>
    <t>COMIS. Y GASTOS POR SERV. FINANCIEROS Y COMERCIAL.</t>
  </si>
  <si>
    <t>SERVICIOS DE INGENIERIA Y ARQUITECTURA</t>
  </si>
  <si>
    <t>SERVICIOS INFORMATICOS</t>
  </si>
  <si>
    <t>E-20305</t>
  </si>
  <si>
    <t>MATERIALES Y PRODUCTOS DE VIDRIO</t>
  </si>
  <si>
    <t>UTILES, MATERIALES Y SUMINISTROS DIVERSOS</t>
  </si>
  <si>
    <t>E-50106</t>
  </si>
  <si>
    <t>EQUIPO SANITARIO, DE LABORATORIO E INVESTIGACION</t>
  </si>
  <si>
    <t>E-50107</t>
  </si>
  <si>
    <t>EQUIPO Y MOBILIARIO EDUCACIONAL, DEP. Y RECREATIVO</t>
  </si>
  <si>
    <t>E-50201</t>
  </si>
  <si>
    <t>EDIFICIOS</t>
  </si>
  <si>
    <t>MUSEO DE ARTE Y DISEÑO CONTEMPORANEO. (PARA GASTOS DE OPERACION SEGUN LEY NO. 7758 DEL 19/03/1998).</t>
  </si>
  <si>
    <t>CAJA COSTARRICENSE DE SEGURO SOCIAL. (CCSS) (CONTRIBUCION ESTATAL AL SEGURO DE PENSIONES, SEGUN LEY NO. 17 DEL 22 DE OCTUBRE DE 1943, LEY</t>
  </si>
  <si>
    <t>CAJA COSTARRICENSE DE SEGURO SOCIAL. (CCSS) (CONTRIBUCION ESTATAL AL SEGURO DE SALUD, SEGUN LEY NO. 17 DEL 22 DE OCTUBRE DE 1943, LEY</t>
  </si>
  <si>
    <t>FUNDACION PARQUE METROPOLITANO LA LIBERTAD. (PARA GASTOS DE OPERACION Y DE MANTENIMIENTO DEL PARQUE METROPOLITANO LA LIBERTAD, SEGUN LEY NO</t>
  </si>
  <si>
    <t>PROGRAMA DE LAS NACIONES UNIDAS PARA EL DESARROLLO (PNUD) (PARA LA IV FASE DEL PROYECTO SISTEMAS DE REGISTRO ADMINISTRATIVOS DE GESTION</t>
  </si>
  <si>
    <t>E-7</t>
  </si>
  <si>
    <t>TRANSFERENCIAS DE CAPITAL</t>
  </si>
  <si>
    <t>E-703</t>
  </si>
  <si>
    <t>TRANSF. DE C.TAL A ENTID. PRIV. SIN FINES DE LUCRO</t>
  </si>
  <si>
    <t>E7030230074900</t>
  </si>
  <si>
    <t>FUNDACION PARQUE METROPOLITANO LA LIBERTAD (PARA CONSTRUCCION DE BODEGAS PARQUE METROPOLITANO LA LIBERTAD SEGUN LEY NO5338 Y</t>
  </si>
  <si>
    <t>TRANSF. CAPITAL</t>
  </si>
  <si>
    <t>FUENTE FINANCIAMIENTO</t>
  </si>
  <si>
    <t>001</t>
  </si>
  <si>
    <t>280</t>
  </si>
  <si>
    <t>060</t>
  </si>
  <si>
    <t>21374900</t>
  </si>
  <si>
    <t/>
  </si>
  <si>
    <t>21375100</t>
  </si>
  <si>
    <t>21375300</t>
  </si>
  <si>
    <t>21375500</t>
  </si>
  <si>
    <t>21375800</t>
  </si>
  <si>
    <t>MCJ</t>
  </si>
  <si>
    <t xml:space="preserve">LIQUIDACION AL 30 DE SETIEMBRE DEL 2019 </t>
  </si>
  <si>
    <t>LIQUIDACION AL 30 DE SETIEMBRE DEL 2019</t>
  </si>
  <si>
    <t xml:space="preserve">                       -   </t>
  </si>
  <si>
    <t xml:space="preserve">                               -   </t>
  </si>
  <si>
    <t xml:space="preserve">                         -   </t>
  </si>
  <si>
    <t xml:space="preserve">                           -   </t>
  </si>
  <si>
    <t xml:space="preserve">                              -   </t>
  </si>
  <si>
    <t xml:space="preserve">            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</si>
</sst>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5" fillId="28" borderId="5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30" borderId="0" applyNumberFormat="0" applyBorder="0" applyAlignment="0" applyProtection="0"/>
    <xf numFmtId="0" fontId="18" fillId="0" borderId="0"/>
    <xf numFmtId="0" fontId="18" fillId="0" borderId="0"/>
    <xf numFmtId="0" fontId="2" fillId="31" borderId="9" applyNumberFormat="0" applyFont="0" applyAlignment="0" applyProtection="0"/>
    <xf numFmtId="0" fontId="6" fillId="31" borderId="9" applyNumberFormat="0" applyFont="0" applyAlignment="0" applyProtection="0"/>
    <xf numFmtId="0" fontId="9" fillId="31" borderId="9" applyNumberFormat="0" applyFont="0" applyAlignment="0" applyProtection="0"/>
    <xf numFmtId="0" fontId="18" fillId="31" borderId="9" applyNumberFormat="0" applyFont="0" applyAlignment="0" applyProtection="0"/>
    <xf numFmtId="9" fontId="1" fillId="0" borderId="0" applyFont="0" applyFill="0" applyBorder="0" applyAlignment="0" applyProtection="0"/>
    <xf numFmtId="0" fontId="28" fillId="20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24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</cellStyleXfs>
  <cellXfs count="223">
    <xf numFmtId="0" fontId="0" fillId="0" borderId="0" xfId="0"/>
    <xf numFmtId="4" fontId="7" fillId="0" borderId="0" xfId="0" applyNumberFormat="1" applyFon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3" fillId="0" borderId="0" xfId="0" applyNumberFormat="1" applyFont="1"/>
    <xf numFmtId="4" fontId="3" fillId="0" borderId="0" xfId="0" applyNumberFormat="1" applyFont="1" applyAlignment="1"/>
    <xf numFmtId="4" fontId="3" fillId="0" borderId="0" xfId="0" applyNumberFormat="1" applyFont="1" applyAlignment="1">
      <alignment horizontal="center"/>
    </xf>
    <xf numFmtId="4" fontId="5" fillId="0" borderId="0" xfId="0" applyNumberFormat="1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0" fontId="4" fillId="32" borderId="14" xfId="35" applyFont="1" applyFill="1" applyBorder="1" applyAlignment="1">
      <alignment horizontal="center" vertical="center" wrapText="1"/>
    </xf>
    <xf numFmtId="4" fontId="4" fillId="32" borderId="14" xfId="35" applyNumberFormat="1" applyFont="1" applyFill="1" applyBorder="1" applyAlignment="1">
      <alignment horizontal="center" vertical="center" wrapText="1"/>
    </xf>
    <xf numFmtId="165" fontId="5" fillId="0" borderId="0" xfId="32" applyFont="1" applyAlignment="1">
      <alignment horizontal="left"/>
    </xf>
    <xf numFmtId="164" fontId="0" fillId="0" borderId="0" xfId="33" applyFont="1"/>
    <xf numFmtId="0" fontId="11" fillId="0" borderId="0" xfId="0" applyFont="1"/>
    <xf numFmtId="164" fontId="11" fillId="0" borderId="0" xfId="33" applyFont="1"/>
    <xf numFmtId="0" fontId="1" fillId="0" borderId="0" xfId="0" applyFont="1"/>
    <xf numFmtId="4" fontId="3" fillId="32" borderId="14" xfId="35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0" fontId="1" fillId="0" borderId="0" xfId="41" applyNumberFormat="1" applyFont="1"/>
    <xf numFmtId="10" fontId="11" fillId="0" borderId="0" xfId="41" applyNumberFormat="1" applyFont="1"/>
    <xf numFmtId="4" fontId="13" fillId="0" borderId="0" xfId="0" applyNumberFormat="1" applyFont="1"/>
    <xf numFmtId="10" fontId="1" fillId="0" borderId="0" xfId="41" applyNumberFormat="1" applyFont="1" applyBorder="1"/>
    <xf numFmtId="4" fontId="5" fillId="0" borderId="0" xfId="0" applyNumberFormat="1" applyFont="1" applyFill="1"/>
    <xf numFmtId="165" fontId="35" fillId="0" borderId="0" xfId="32" applyFont="1" applyFill="1"/>
    <xf numFmtId="164" fontId="11" fillId="0" borderId="0" xfId="33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/>
    <xf numFmtId="0" fontId="13" fillId="0" borderId="0" xfId="0" applyFont="1"/>
    <xf numFmtId="4" fontId="13" fillId="0" borderId="0" xfId="0" applyNumberFormat="1" applyFont="1" applyFill="1"/>
    <xf numFmtId="165" fontId="13" fillId="0" borderId="0" xfId="32" applyFont="1" applyAlignment="1">
      <alignment horizontal="lef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Fill="1" applyAlignment="1">
      <alignment horizontal="right"/>
    </xf>
    <xf numFmtId="165" fontId="13" fillId="0" borderId="0" xfId="32" applyFont="1" applyFill="1"/>
    <xf numFmtId="10" fontId="8" fillId="0" borderId="0" xfId="41" applyNumberFormat="1" applyFont="1"/>
    <xf numFmtId="0" fontId="4" fillId="33" borderId="15" xfId="35" applyFont="1" applyFill="1" applyBorder="1" applyAlignment="1">
      <alignment horizontal="center" vertical="center" wrapText="1"/>
    </xf>
    <xf numFmtId="4" fontId="4" fillId="33" borderId="15" xfId="35" applyNumberFormat="1" applyFont="1" applyFill="1" applyBorder="1" applyAlignment="1">
      <alignment horizontal="center" vertical="center" wrapText="1"/>
    </xf>
    <xf numFmtId="0" fontId="11" fillId="33" borderId="15" xfId="0" applyFont="1" applyFill="1" applyBorder="1" applyAlignment="1">
      <alignment horizontal="center" vertical="center" wrapText="1"/>
    </xf>
    <xf numFmtId="164" fontId="1" fillId="0" borderId="0" xfId="33" applyFont="1"/>
    <xf numFmtId="10" fontId="13" fillId="0" borderId="0" xfId="41" applyNumberFormat="1" applyFont="1"/>
    <xf numFmtId="10" fontId="3" fillId="33" borderId="16" xfId="41" applyNumberFormat="1" applyFont="1" applyFill="1" applyBorder="1"/>
    <xf numFmtId="0" fontId="11" fillId="34" borderId="17" xfId="0" applyFont="1" applyFill="1" applyBorder="1" applyAlignment="1">
      <alignment horizontal="center" vertical="center" wrapText="1"/>
    </xf>
    <xf numFmtId="165" fontId="1" fillId="0" borderId="0" xfId="32" applyFont="1"/>
    <xf numFmtId="4" fontId="36" fillId="35" borderId="18" xfId="35" applyNumberFormat="1" applyFont="1" applyFill="1" applyBorder="1" applyAlignment="1">
      <alignment horizontal="center" vertical="center" wrapText="1"/>
    </xf>
    <xf numFmtId="4" fontId="37" fillId="35" borderId="19" xfId="0" applyNumberFormat="1" applyFont="1" applyFill="1" applyBorder="1" applyAlignment="1">
      <alignment horizontal="center" vertical="center" wrapText="1"/>
    </xf>
    <xf numFmtId="4" fontId="37" fillId="35" borderId="16" xfId="0" applyNumberFormat="1" applyFont="1" applyFill="1" applyBorder="1"/>
    <xf numFmtId="10" fontId="37" fillId="35" borderId="16" xfId="41" applyNumberFormat="1" applyFont="1" applyFill="1" applyBorder="1"/>
    <xf numFmtId="10" fontId="5" fillId="0" borderId="0" xfId="41" applyNumberFormat="1" applyFont="1"/>
    <xf numFmtId="4" fontId="11" fillId="0" borderId="0" xfId="0" applyNumberFormat="1" applyFont="1"/>
    <xf numFmtId="4" fontId="5" fillId="0" borderId="0" xfId="0" applyNumberFormat="1" applyFont="1" applyAlignment="1">
      <alignment horizontal="right"/>
    </xf>
    <xf numFmtId="4" fontId="3" fillId="33" borderId="16" xfId="0" applyNumberFormat="1" applyFont="1" applyFill="1" applyBorder="1"/>
    <xf numFmtId="4" fontId="36" fillId="35" borderId="1" xfId="0" applyNumberFormat="1" applyFont="1" applyFill="1" applyBorder="1" applyAlignment="1">
      <alignment horizontal="center" wrapText="1"/>
    </xf>
    <xf numFmtId="4" fontId="36" fillId="35" borderId="2" xfId="0" applyNumberFormat="1" applyFont="1" applyFill="1" applyBorder="1"/>
    <xf numFmtId="10" fontId="36" fillId="35" borderId="2" xfId="41" applyNumberFormat="1" applyFont="1" applyFill="1" applyBorder="1"/>
    <xf numFmtId="4" fontId="10" fillId="36" borderId="17" xfId="0" applyNumberFormat="1" applyFont="1" applyFill="1" applyBorder="1"/>
    <xf numFmtId="10" fontId="10" fillId="36" borderId="17" xfId="41" applyNumberFormat="1" applyFont="1" applyFill="1" applyBorder="1"/>
    <xf numFmtId="4" fontId="11" fillId="0" borderId="0" xfId="0" applyNumberFormat="1" applyFont="1" applyAlignment="1">
      <alignment horizontal="right"/>
    </xf>
    <xf numFmtId="4" fontId="10" fillId="36" borderId="2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3" fillId="33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5" fillId="0" borderId="0" xfId="0" applyNumberFormat="1" applyFont="1" applyAlignment="1">
      <alignment wrapText="1"/>
    </xf>
    <xf numFmtId="4" fontId="13" fillId="0" borderId="0" xfId="0" applyNumberFormat="1" applyFont="1" applyAlignment="1">
      <alignment horizontal="center"/>
    </xf>
    <xf numFmtId="4" fontId="38" fillId="0" borderId="0" xfId="0" applyNumberFormat="1" applyFont="1"/>
    <xf numFmtId="4" fontId="15" fillId="36" borderId="20" xfId="0" applyNumberFormat="1" applyFont="1" applyFill="1" applyBorder="1" applyAlignment="1">
      <alignment horizontal="center" vertical="center" wrapText="1"/>
    </xf>
    <xf numFmtId="4" fontId="15" fillId="36" borderId="17" xfId="0" applyNumberFormat="1" applyFont="1" applyFill="1" applyBorder="1"/>
    <xf numFmtId="10" fontId="15" fillId="36" borderId="17" xfId="41" applyNumberFormat="1" applyFont="1" applyFill="1" applyBorder="1"/>
    <xf numFmtId="4" fontId="39" fillId="35" borderId="1" xfId="0" applyNumberFormat="1" applyFont="1" applyFill="1" applyBorder="1" applyAlignment="1">
      <alignment horizontal="center" wrapText="1"/>
    </xf>
    <xf numFmtId="4" fontId="39" fillId="35" borderId="2" xfId="0" applyNumberFormat="1" applyFont="1" applyFill="1" applyBorder="1"/>
    <xf numFmtId="10" fontId="39" fillId="35" borderId="2" xfId="41" applyNumberFormat="1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4" fontId="12" fillId="37" borderId="3" xfId="35" applyNumberFormat="1" applyFont="1" applyFill="1" applyBorder="1" applyAlignment="1">
      <alignment horizontal="center" vertical="center" wrapText="1"/>
    </xf>
    <xf numFmtId="4" fontId="39" fillId="35" borderId="3" xfId="35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/>
    <xf numFmtId="10" fontId="43" fillId="0" borderId="0" xfId="41" applyNumberFormat="1" applyFont="1"/>
    <xf numFmtId="164" fontId="43" fillId="0" borderId="0" xfId="33" applyFont="1"/>
    <xf numFmtId="4" fontId="44" fillId="0" borderId="0" xfId="0" applyNumberFormat="1" applyFont="1"/>
    <xf numFmtId="4" fontId="16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10" fontId="1" fillId="0" borderId="0" xfId="41" applyNumberFormat="1" applyFont="1" applyFill="1"/>
    <xf numFmtId="164" fontId="1" fillId="0" borderId="0" xfId="33" applyFont="1" applyFill="1"/>
    <xf numFmtId="4" fontId="14" fillId="0" borderId="0" xfId="0" applyNumberFormat="1" applyFont="1" applyFill="1"/>
    <xf numFmtId="0" fontId="1" fillId="0" borderId="0" xfId="0" applyFont="1" applyFill="1"/>
    <xf numFmtId="10" fontId="11" fillId="0" borderId="0" xfId="41" applyNumberFormat="1" applyFont="1" applyFill="1"/>
    <xf numFmtId="0" fontId="3" fillId="0" borderId="0" xfId="0" applyFont="1" applyFill="1"/>
    <xf numFmtId="0" fontId="5" fillId="0" borderId="0" xfId="0" applyFont="1" applyFill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15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4" fontId="11" fillId="0" borderId="0" xfId="0" applyNumberFormat="1" applyFont="1" applyFill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4" fillId="33" borderId="15" xfId="35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4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10" fontId="1" fillId="0" borderId="0" xfId="41" applyNumberFormat="1" applyFont="1" applyFill="1" applyBorder="1"/>
    <xf numFmtId="4" fontId="11" fillId="0" borderId="0" xfId="0" applyNumberFormat="1" applyFont="1" applyAlignment="1">
      <alignment horizontal="center"/>
    </xf>
    <xf numFmtId="0" fontId="17" fillId="38" borderId="21" xfId="35" applyFont="1" applyFill="1" applyBorder="1" applyAlignment="1">
      <alignment horizontal="center" vertical="center" wrapText="1"/>
    </xf>
    <xf numFmtId="49" fontId="17" fillId="38" borderId="21" xfId="35" applyNumberFormat="1" applyFont="1" applyFill="1" applyBorder="1" applyAlignment="1">
      <alignment horizontal="center" vertical="center" wrapText="1"/>
    </xf>
    <xf numFmtId="4" fontId="11" fillId="38" borderId="21" xfId="35" applyNumberFormat="1" applyFont="1" applyFill="1" applyBorder="1" applyAlignment="1">
      <alignment horizontal="center" vertical="center" wrapText="1"/>
    </xf>
    <xf numFmtId="4" fontId="17" fillId="38" borderId="21" xfId="35" applyNumberFormat="1" applyFont="1" applyFill="1" applyBorder="1" applyAlignment="1">
      <alignment horizontal="center" vertical="center" wrapText="1"/>
    </xf>
    <xf numFmtId="0" fontId="11" fillId="38" borderId="21" xfId="0" applyFont="1" applyFill="1" applyBorder="1" applyAlignment="1">
      <alignment horizontal="center" vertical="center" wrapText="1"/>
    </xf>
    <xf numFmtId="4" fontId="45" fillId="35" borderId="18" xfId="3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" fontId="11" fillId="38" borderId="22" xfId="0" applyNumberFormat="1" applyFont="1" applyFill="1" applyBorder="1" applyAlignment="1">
      <alignment horizontal="center" vertical="center" wrapText="1"/>
    </xf>
    <xf numFmtId="165" fontId="1" fillId="0" borderId="0" xfId="32" applyFont="1" applyAlignment="1">
      <alignment horizontal="left"/>
    </xf>
    <xf numFmtId="4" fontId="11" fillId="38" borderId="21" xfId="0" applyNumberFormat="1" applyFont="1" applyFill="1" applyBorder="1"/>
    <xf numFmtId="10" fontId="11" fillId="38" borderId="21" xfId="41" applyNumberFormat="1" applyFont="1" applyFill="1" applyBorder="1"/>
    <xf numFmtId="165" fontId="11" fillId="0" borderId="0" xfId="32" applyFont="1" applyFill="1"/>
    <xf numFmtId="165" fontId="1" fillId="0" borderId="0" xfId="32" applyFont="1" applyFill="1"/>
    <xf numFmtId="4" fontId="45" fillId="35" borderId="22" xfId="0" applyNumberFormat="1" applyFont="1" applyFill="1" applyBorder="1" applyAlignment="1">
      <alignment horizontal="center" vertical="center" wrapText="1"/>
    </xf>
    <xf numFmtId="4" fontId="45" fillId="35" borderId="21" xfId="0" applyNumberFormat="1" applyFont="1" applyFill="1" applyBorder="1"/>
    <xf numFmtId="10" fontId="45" fillId="35" borderId="21" xfId="41" applyNumberFormat="1" applyFont="1" applyFill="1" applyBorder="1"/>
    <xf numFmtId="0" fontId="46" fillId="0" borderId="0" xfId="0" applyFont="1"/>
    <xf numFmtId="49" fontId="46" fillId="0" borderId="0" xfId="0" applyNumberFormat="1" applyFont="1" applyAlignment="1">
      <alignment horizontal="center"/>
    </xf>
    <xf numFmtId="4" fontId="46" fillId="0" borderId="0" xfId="0" applyNumberFormat="1" applyFont="1"/>
    <xf numFmtId="4" fontId="46" fillId="0" borderId="0" xfId="0" applyNumberFormat="1" applyFont="1" applyFill="1"/>
    <xf numFmtId="0" fontId="4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7" fillId="39" borderId="23" xfId="35" applyFont="1" applyFill="1" applyBorder="1" applyAlignment="1">
      <alignment horizontal="center" vertical="center" wrapText="1"/>
    </xf>
    <xf numFmtId="49" fontId="17" fillId="39" borderId="23" xfId="35" applyNumberFormat="1" applyFont="1" applyFill="1" applyBorder="1" applyAlignment="1">
      <alignment horizontal="center" vertical="center" wrapText="1"/>
    </xf>
    <xf numFmtId="4" fontId="11" fillId="39" borderId="23" xfId="35" applyNumberFormat="1" applyFont="1" applyFill="1" applyBorder="1" applyAlignment="1">
      <alignment horizontal="center" vertical="center" wrapText="1"/>
    </xf>
    <xf numFmtId="4" fontId="17" fillId="39" borderId="23" xfId="35" applyNumberFormat="1" applyFont="1" applyFill="1" applyBorder="1" applyAlignment="1">
      <alignment horizontal="center" vertical="center" wrapText="1"/>
    </xf>
    <xf numFmtId="4" fontId="11" fillId="40" borderId="22" xfId="0" applyNumberFormat="1" applyFont="1" applyFill="1" applyBorder="1" applyAlignment="1">
      <alignment horizontal="center" vertical="center" wrapText="1"/>
    </xf>
    <xf numFmtId="4" fontId="11" fillId="40" borderId="24" xfId="0" applyNumberFormat="1" applyFont="1" applyFill="1" applyBorder="1"/>
    <xf numFmtId="165" fontId="11" fillId="40" borderId="24" xfId="32" applyFont="1" applyFill="1" applyBorder="1"/>
    <xf numFmtId="10" fontId="11" fillId="40" borderId="24" xfId="41" applyNumberFormat="1" applyFont="1" applyFill="1" applyBorder="1"/>
    <xf numFmtId="4" fontId="45" fillId="35" borderId="25" xfId="0" applyNumberFormat="1" applyFont="1" applyFill="1" applyBorder="1" applyAlignment="1">
      <alignment horizontal="center" vertical="center" wrapText="1"/>
    </xf>
    <xf numFmtId="4" fontId="45" fillId="35" borderId="24" xfId="0" applyNumberFormat="1" applyFont="1" applyFill="1" applyBorder="1"/>
    <xf numFmtId="165" fontId="45" fillId="35" borderId="24" xfId="32" applyFont="1" applyFill="1" applyBorder="1"/>
    <xf numFmtId="10" fontId="45" fillId="35" borderId="24" xfId="41" applyNumberFormat="1" applyFont="1" applyFill="1" applyBorder="1"/>
    <xf numFmtId="0" fontId="47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7" fillId="34" borderId="17" xfId="35" applyFont="1" applyFill="1" applyBorder="1" applyAlignment="1">
      <alignment horizontal="left" vertical="center" wrapText="1"/>
    </xf>
    <xf numFmtId="49" fontId="17" fillId="34" borderId="17" xfId="35" applyNumberFormat="1" applyFont="1" applyFill="1" applyBorder="1" applyAlignment="1">
      <alignment horizontal="center" vertical="center" wrapText="1"/>
    </xf>
    <xf numFmtId="0" fontId="17" fillId="34" borderId="17" xfId="35" applyFont="1" applyFill="1" applyBorder="1" applyAlignment="1">
      <alignment horizontal="center" vertical="center" wrapText="1"/>
    </xf>
    <xf numFmtId="4" fontId="17" fillId="34" borderId="17" xfId="35" applyNumberFormat="1" applyFont="1" applyFill="1" applyBorder="1" applyAlignment="1">
      <alignment horizontal="center" vertical="center" wrapText="1"/>
    </xf>
    <xf numFmtId="49" fontId="1" fillId="0" borderId="0" xfId="32" applyNumberFormat="1" applyFont="1" applyAlignment="1">
      <alignment horizontal="center"/>
    </xf>
    <xf numFmtId="4" fontId="11" fillId="36" borderId="20" xfId="0" applyNumberFormat="1" applyFont="1" applyFill="1" applyBorder="1" applyAlignment="1">
      <alignment horizontal="center" vertical="center" wrapText="1"/>
    </xf>
    <xf numFmtId="4" fontId="11" fillId="36" borderId="17" xfId="0" applyNumberFormat="1" applyFont="1" applyFill="1" applyBorder="1"/>
    <xf numFmtId="10" fontId="11" fillId="36" borderId="17" xfId="41" applyNumberFormat="1" applyFont="1" applyFill="1" applyBorder="1"/>
    <xf numFmtId="4" fontId="45" fillId="35" borderId="1" xfId="0" applyNumberFormat="1" applyFont="1" applyFill="1" applyBorder="1" applyAlignment="1">
      <alignment horizontal="center" wrapText="1"/>
    </xf>
    <xf numFmtId="4" fontId="45" fillId="35" borderId="2" xfId="0" applyNumberFormat="1" applyFont="1" applyFill="1" applyBorder="1"/>
    <xf numFmtId="10" fontId="45" fillId="35" borderId="2" xfId="41" applyNumberFormat="1" applyFont="1" applyFill="1" applyBorder="1"/>
    <xf numFmtId="4" fontId="1" fillId="0" borderId="0" xfId="41" applyNumberFormat="1" applyFont="1"/>
    <xf numFmtId="0" fontId="11" fillId="0" borderId="0" xfId="0" applyFont="1" applyAlignment="1">
      <alignment horizontal="center" vertical="center"/>
    </xf>
    <xf numFmtId="10" fontId="11" fillId="0" borderId="0" xfId="41" applyNumberFormat="1" applyFont="1" applyFill="1" applyAlignment="1">
      <alignment horizontal="center" vertical="center"/>
    </xf>
    <xf numFmtId="164" fontId="11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13" fillId="0" borderId="0" xfId="32" applyFont="1"/>
    <xf numFmtId="165" fontId="38" fillId="0" borderId="0" xfId="32" applyFont="1"/>
    <xf numFmtId="4" fontId="1" fillId="0" borderId="0" xfId="0" applyNumberFormat="1" applyFont="1" applyFill="1" applyAlignment="1">
      <alignment horizontal="left"/>
    </xf>
    <xf numFmtId="10" fontId="11" fillId="0" borderId="0" xfId="41" applyNumberFormat="1" applyFont="1" applyFill="1" applyAlignment="1">
      <alignment horizontal="center"/>
    </xf>
    <xf numFmtId="10" fontId="1" fillId="0" borderId="0" xfId="41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165" fontId="11" fillId="0" borderId="0" xfId="32" applyFont="1"/>
    <xf numFmtId="165" fontId="17" fillId="34" borderId="17" xfId="32" applyFont="1" applyFill="1" applyBorder="1" applyAlignment="1">
      <alignment horizontal="center" vertical="center" wrapText="1"/>
    </xf>
    <xf numFmtId="165" fontId="11" fillId="0" borderId="0" xfId="32" applyFont="1" applyAlignment="1">
      <alignment horizontal="right"/>
    </xf>
    <xf numFmtId="165" fontId="11" fillId="0" borderId="0" xfId="32" applyFont="1" applyFill="1" applyAlignment="1">
      <alignment horizontal="right"/>
    </xf>
    <xf numFmtId="165" fontId="1" fillId="0" borderId="0" xfId="32" applyFont="1" applyFill="1" applyAlignment="1">
      <alignment horizontal="right"/>
    </xf>
    <xf numFmtId="165" fontId="1" fillId="0" borderId="0" xfId="32" applyFont="1" applyAlignment="1">
      <alignment horizontal="right"/>
    </xf>
    <xf numFmtId="165" fontId="11" fillId="0" borderId="0" xfId="32" applyFont="1" applyFill="1" applyAlignment="1">
      <alignment horizontal="center"/>
    </xf>
    <xf numFmtId="165" fontId="1" fillId="0" borderId="0" xfId="32" applyFont="1" applyFill="1" applyAlignment="1">
      <alignment horizontal="center"/>
    </xf>
    <xf numFmtId="165" fontId="1" fillId="0" borderId="0" xfId="32" applyFont="1" applyAlignment="1">
      <alignment horizontal="center"/>
    </xf>
    <xf numFmtId="0" fontId="8" fillId="0" borderId="0" xfId="0" applyFont="1" applyFill="1"/>
    <xf numFmtId="49" fontId="8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164" fontId="43" fillId="0" borderId="0" xfId="33" applyFont="1" applyFill="1"/>
    <xf numFmtId="49" fontId="5" fillId="0" borderId="0" xfId="0" applyNumberFormat="1" applyFont="1" applyFill="1" applyAlignment="1">
      <alignment horizontal="center"/>
    </xf>
    <xf numFmtId="4" fontId="39" fillId="35" borderId="4" xfId="0" applyNumberFormat="1" applyFont="1" applyFill="1" applyBorder="1" applyAlignment="1">
      <alignment horizontal="center" wrapText="1"/>
    </xf>
    <xf numFmtId="4" fontId="15" fillId="0" borderId="0" xfId="0" applyNumberFormat="1" applyFont="1" applyAlignment="1">
      <alignment horizontal="center"/>
    </xf>
    <xf numFmtId="4" fontId="45" fillId="35" borderId="4" xfId="0" applyNumberFormat="1" applyFont="1" applyFill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" fontId="11" fillId="36" borderId="26" xfId="0" applyNumberFormat="1" applyFont="1" applyFill="1" applyBorder="1" applyAlignment="1">
      <alignment horizontal="center" wrapText="1"/>
    </xf>
    <xf numFmtId="10" fontId="10" fillId="0" borderId="0" xfId="0" applyNumberFormat="1" applyFont="1" applyAlignment="1">
      <alignment horizontal="center"/>
    </xf>
    <xf numFmtId="4" fontId="10" fillId="36" borderId="26" xfId="0" applyNumberFormat="1" applyFont="1" applyFill="1" applyBorder="1" applyAlignment="1">
      <alignment horizontal="center" wrapText="1"/>
    </xf>
    <xf numFmtId="4" fontId="36" fillId="35" borderId="4" xfId="0" applyNumberFormat="1" applyFont="1" applyFill="1" applyBorder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37" fillId="35" borderId="27" xfId="0" applyNumberFormat="1" applyFont="1" applyFill="1" applyBorder="1" applyAlignment="1">
      <alignment horizontal="center"/>
    </xf>
    <xf numFmtId="4" fontId="3" fillId="33" borderId="19" xfId="0" applyNumberFormat="1" applyFont="1" applyFill="1" applyBorder="1" applyAlignment="1">
      <alignment horizontal="center" vertical="center" wrapText="1"/>
    </xf>
    <xf numFmtId="4" fontId="11" fillId="38" borderId="28" xfId="0" applyNumberFormat="1" applyFont="1" applyFill="1" applyBorder="1" applyAlignment="1">
      <alignment horizontal="center"/>
    </xf>
    <xf numFmtId="4" fontId="45" fillId="35" borderId="28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" fontId="11" fillId="40" borderId="28" xfId="0" applyNumberFormat="1" applyFont="1" applyFill="1" applyBorder="1" applyAlignment="1">
      <alignment horizontal="center"/>
    </xf>
    <xf numFmtId="4" fontId="45" fillId="35" borderId="29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40" fillId="37" borderId="30" xfId="0" applyFont="1" applyFill="1" applyBorder="1" applyAlignment="1">
      <alignment horizontal="center" vertical="center" wrapText="1"/>
    </xf>
    <xf numFmtId="165" fontId="40" fillId="37" borderId="30" xfId="32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0.6357332046011106</c:v>
                </c:pt>
                <c:pt idx="1">
                  <c:v>0.59902595243473333</c:v>
                </c:pt>
                <c:pt idx="2">
                  <c:v>0.50772000473913037</c:v>
                </c:pt>
                <c:pt idx="3">
                  <c:v>0.58354687283532092</c:v>
                </c:pt>
                <c:pt idx="4">
                  <c:v>0.6328396506166819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32748816"/>
        <c:axId val="732749376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748816"/>
        <c:axId val="732749376"/>
      </c:lineChart>
      <c:catAx>
        <c:axId val="73274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32749376"/>
        <c:crosses val="autoZero"/>
        <c:auto val="1"/>
        <c:lblAlgn val="ctr"/>
        <c:lblOffset val="100"/>
        <c:noMultiLvlLbl val="0"/>
      </c:catAx>
      <c:valAx>
        <c:axId val="7327493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3274881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0.61045425617782711</c:v>
                </c:pt>
                <c:pt idx="1">
                  <c:v>0.52981687705721081</c:v>
                </c:pt>
                <c:pt idx="2">
                  <c:v>0.37716083423728664</c:v>
                </c:pt>
                <c:pt idx="3">
                  <c:v>0.1634629601990201</c:v>
                </c:pt>
                <c:pt idx="4">
                  <c:v>0.73193850690731854</c:v>
                </c:pt>
                <c:pt idx="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15502992"/>
        <c:axId val="615503552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502992"/>
        <c:axId val="615503552"/>
      </c:lineChart>
      <c:catAx>
        <c:axId val="61550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5503552"/>
        <c:crosses val="autoZero"/>
        <c:auto val="1"/>
        <c:lblAlgn val="ctr"/>
        <c:lblOffset val="100"/>
        <c:noMultiLvlLbl val="0"/>
      </c:catAx>
      <c:valAx>
        <c:axId val="6155035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1550299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'751'!$D$162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'751'!$D$163:$D$167</c:f>
              <c:numCache>
                <c:formatCode>0.00%</c:formatCode>
                <c:ptCount val="5"/>
                <c:pt idx="0">
                  <c:v>0.58689765900362634</c:v>
                </c:pt>
                <c:pt idx="1">
                  <c:v>0.68135056701902985</c:v>
                </c:pt>
                <c:pt idx="2">
                  <c:v>0.33339302274700788</c:v>
                </c:pt>
                <c:pt idx="3">
                  <c:v>7.5386792744664782E-2</c:v>
                </c:pt>
                <c:pt idx="4">
                  <c:v>0.67520099246786669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91215200"/>
        <c:axId val="791215760"/>
      </c:barChart>
      <c:lineChart>
        <c:grouping val="standard"/>
        <c:varyColors val="0"/>
        <c:ser>
          <c:idx val="1"/>
          <c:order val="1"/>
          <c:tx>
            <c:strRef>
              <c:f>'751'!$E$162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'751'!$E$163:$E$167</c:f>
              <c:numCache>
                <c:formatCode>0.00%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15200"/>
        <c:axId val="791215760"/>
      </c:lineChart>
      <c:catAx>
        <c:axId val="7912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91215760"/>
        <c:crosses val="autoZero"/>
        <c:auto val="1"/>
        <c:lblAlgn val="ctr"/>
        <c:lblOffset val="100"/>
        <c:noMultiLvlLbl val="0"/>
      </c:catAx>
      <c:valAx>
        <c:axId val="7912157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9121520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0.54902902167871914</c:v>
                </c:pt>
                <c:pt idx="1">
                  <c:v>0.49575801040265943</c:v>
                </c:pt>
                <c:pt idx="2">
                  <c:v>0.52649520695854823</c:v>
                </c:pt>
                <c:pt idx="3">
                  <c:v>0</c:v>
                </c:pt>
                <c:pt idx="4">
                  <c:v>0.46373698223759852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37605904"/>
        <c:axId val="737606464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605904"/>
        <c:axId val="737606464"/>
      </c:lineChart>
      <c:catAx>
        <c:axId val="73760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37606464"/>
        <c:crosses val="autoZero"/>
        <c:auto val="1"/>
        <c:lblAlgn val="ctr"/>
        <c:lblOffset val="100"/>
        <c:noMultiLvlLbl val="0"/>
      </c:catAx>
      <c:valAx>
        <c:axId val="7376064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3760590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0.60537033461932033</c:v>
                </c:pt>
                <c:pt idx="1">
                  <c:v>0.47776302332237425</c:v>
                </c:pt>
                <c:pt idx="2">
                  <c:v>0.13020138200105938</c:v>
                </c:pt>
                <c:pt idx="3">
                  <c:v>9.5699484541062807E-2</c:v>
                </c:pt>
                <c:pt idx="4">
                  <c:v>0.83229396852287407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89643648"/>
        <c:axId val="789644208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643648"/>
        <c:axId val="789644208"/>
      </c:lineChart>
      <c:catAx>
        <c:axId val="7896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89644208"/>
        <c:crosses val="autoZero"/>
        <c:auto val="1"/>
        <c:lblAlgn val="ctr"/>
        <c:lblOffset val="100"/>
        <c:noMultiLvlLbl val="0"/>
      </c:catAx>
      <c:valAx>
        <c:axId val="7896442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8964364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0.5161820309184556</c:v>
                </c:pt>
                <c:pt idx="1">
                  <c:v>0.35842218318642288</c:v>
                </c:pt>
                <c:pt idx="2">
                  <c:v>0.72266645274799557</c:v>
                </c:pt>
                <c:pt idx="3">
                  <c:v>0</c:v>
                </c:pt>
                <c:pt idx="4">
                  <c:v>0.69184214497951158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119640992"/>
        <c:axId val="119641552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40992"/>
        <c:axId val="119641552"/>
      </c:lineChart>
      <c:catAx>
        <c:axId val="11964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119641552"/>
        <c:crosses val="autoZero"/>
        <c:auto val="1"/>
        <c:lblAlgn val="ctr"/>
        <c:lblOffset val="100"/>
        <c:noMultiLvlLbl val="0"/>
      </c:catAx>
      <c:valAx>
        <c:axId val="1196415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964099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SETIEMBRE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SETIEMBRE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SETIEMBRE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4">
                <a:lumMod val="75000"/>
              </a:schemeClr>
            </a:gs>
            <a:gs pos="93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SETIEMBRE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SETIEMBRE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SETIEMBRE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tabSelected="1" zoomScaleNormal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52" sqref="D252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6" customWidth="1"/>
    <col min="8" max="8" width="20.140625" style="176" customWidth="1"/>
    <col min="9" max="9" width="19.85546875" style="176" customWidth="1"/>
    <col min="10" max="10" width="21.85546875" style="40" customWidth="1"/>
    <col min="11" max="11" width="20.85546875" style="176" customWidth="1"/>
    <col min="12" max="12" width="20.5703125" style="176" customWidth="1"/>
    <col min="13" max="13" width="22.85546875" style="176" customWidth="1"/>
    <col min="14" max="14" width="18" style="182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72"/>
      <c r="Q1" s="72"/>
    </row>
    <row r="2" spans="1:17" s="31" customFormat="1" ht="15.75" x14ac:dyDescent="0.25">
      <c r="B2" s="198" t="s">
        <v>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72"/>
      <c r="Q2" s="72"/>
    </row>
    <row r="3" spans="1:17" s="31" customFormat="1" ht="15.75" x14ac:dyDescent="0.25">
      <c r="B3" s="198" t="s">
        <v>50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72"/>
      <c r="Q3" s="72"/>
    </row>
    <row r="4" spans="1:17" s="32" customFormat="1" ht="15.75" x14ac:dyDescent="0.25">
      <c r="B4" s="198" t="s">
        <v>444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35"/>
      <c r="Q4" s="35"/>
    </row>
    <row r="5" spans="1:17" s="80" customFormat="1" ht="15.75" x14ac:dyDescent="0.25">
      <c r="B5" s="81"/>
      <c r="C5" s="81"/>
      <c r="D5" s="81"/>
      <c r="E5" s="81"/>
      <c r="F5" s="81"/>
      <c r="G5" s="175"/>
      <c r="H5" s="175"/>
      <c r="I5" s="175"/>
      <c r="J5" s="175"/>
      <c r="K5" s="175"/>
      <c r="L5" s="175"/>
      <c r="M5" s="175"/>
      <c r="N5" s="91"/>
      <c r="O5" s="82"/>
      <c r="P5" s="82"/>
      <c r="Q5" s="82"/>
    </row>
    <row r="6" spans="1:17" s="33" customFormat="1" ht="47.25" x14ac:dyDescent="0.2">
      <c r="A6" s="17"/>
      <c r="B6" s="215" t="s">
        <v>41</v>
      </c>
      <c r="C6" s="215" t="s">
        <v>40</v>
      </c>
      <c r="D6" s="215" t="s">
        <v>13</v>
      </c>
      <c r="E6" s="215" t="s">
        <v>14</v>
      </c>
      <c r="F6" s="215" t="s">
        <v>15</v>
      </c>
      <c r="G6" s="216" t="s">
        <v>16</v>
      </c>
      <c r="H6" s="216" t="s">
        <v>17</v>
      </c>
      <c r="I6" s="216" t="s">
        <v>18</v>
      </c>
      <c r="J6" s="216" t="s">
        <v>19</v>
      </c>
      <c r="K6" s="216" t="s">
        <v>20</v>
      </c>
      <c r="L6" s="216" t="s">
        <v>42</v>
      </c>
      <c r="M6" s="216" t="s">
        <v>43</v>
      </c>
      <c r="N6" s="83" t="s">
        <v>34</v>
      </c>
      <c r="O6" s="84" t="s">
        <v>30</v>
      </c>
      <c r="P6" s="84" t="s">
        <v>28</v>
      </c>
      <c r="Q6" s="84" t="s">
        <v>29</v>
      </c>
    </row>
    <row r="7" spans="1:17" s="33" customFormat="1" ht="15" x14ac:dyDescent="0.2">
      <c r="A7" s="172"/>
      <c r="B7" s="219">
        <v>213</v>
      </c>
      <c r="C7" s="219" t="s">
        <v>442</v>
      </c>
      <c r="D7" s="220">
        <v>87738000000</v>
      </c>
      <c r="E7" s="220">
        <v>87738000000</v>
      </c>
      <c r="F7" s="220">
        <v>70874639056.899994</v>
      </c>
      <c r="G7" s="220">
        <v>1117950132</v>
      </c>
      <c r="H7" s="220">
        <v>6362427382.3400002</v>
      </c>
      <c r="I7" s="220">
        <v>263370413.22</v>
      </c>
      <c r="J7" s="220">
        <v>54106977539.639999</v>
      </c>
      <c r="K7" s="220">
        <v>53972052899.300003</v>
      </c>
      <c r="L7" s="220">
        <v>25887274532.799999</v>
      </c>
      <c r="M7" s="220">
        <v>9023913589.7000008</v>
      </c>
      <c r="N7" s="173">
        <f>+J7/E7</f>
        <v>0.61668806605621285</v>
      </c>
      <c r="O7" s="174">
        <f>+O48+O103+O132+O147</f>
        <v>7717482413</v>
      </c>
      <c r="P7" s="174">
        <f>+P48+P103+P132+P147</f>
        <v>3387965155.7399998</v>
      </c>
      <c r="Q7" s="173">
        <f>+P7/O7</f>
        <v>0.43899875301730729</v>
      </c>
    </row>
    <row r="8" spans="1:17" s="92" customFormat="1" ht="12.75" x14ac:dyDescent="0.2">
      <c r="B8" s="221" t="s">
        <v>54</v>
      </c>
      <c r="C8" s="221" t="s">
        <v>22</v>
      </c>
      <c r="D8" s="220">
        <v>12206577133</v>
      </c>
      <c r="E8" s="220">
        <v>12097652054</v>
      </c>
      <c r="F8" s="220">
        <v>11512009531</v>
      </c>
      <c r="G8" s="222" t="s">
        <v>445</v>
      </c>
      <c r="H8" s="220">
        <v>649169162.40999997</v>
      </c>
      <c r="I8" s="222" t="s">
        <v>446</v>
      </c>
      <c r="J8" s="220">
        <v>7024947337.4700003</v>
      </c>
      <c r="K8" s="220">
        <v>7024947337.4700003</v>
      </c>
      <c r="L8" s="220">
        <v>4423535554.1199999</v>
      </c>
      <c r="M8" s="220">
        <v>3837893031.1199999</v>
      </c>
      <c r="N8" s="179">
        <f t="shared" ref="N8:N71" si="0">+J8/E8</f>
        <v>0.58068683957125822</v>
      </c>
    </row>
    <row r="9" spans="1:17" s="95" customFormat="1" ht="15" x14ac:dyDescent="0.25">
      <c r="A9" s="92"/>
      <c r="B9" s="214" t="s">
        <v>55</v>
      </c>
      <c r="C9" s="214" t="s">
        <v>56</v>
      </c>
      <c r="D9" s="217">
        <v>4678563488</v>
      </c>
      <c r="E9" s="217">
        <v>4649360163</v>
      </c>
      <c r="F9" s="217">
        <v>4558445338</v>
      </c>
      <c r="G9" s="218" t="s">
        <v>445</v>
      </c>
      <c r="H9" s="218" t="s">
        <v>447</v>
      </c>
      <c r="I9" s="218" t="s">
        <v>446</v>
      </c>
      <c r="J9" s="217">
        <v>3102604444.4699998</v>
      </c>
      <c r="K9" s="217">
        <v>3102604444.4699998</v>
      </c>
      <c r="L9" s="217">
        <v>1546755718.53</v>
      </c>
      <c r="M9" s="217">
        <v>1455840893.53</v>
      </c>
      <c r="N9" s="180">
        <f t="shared" si="0"/>
        <v>0.66731858485836126</v>
      </c>
      <c r="O9" s="28"/>
      <c r="P9" s="28"/>
      <c r="Q9" s="97"/>
    </row>
    <row r="10" spans="1:17" s="95" customFormat="1" ht="15" x14ac:dyDescent="0.25">
      <c r="A10" s="92"/>
      <c r="B10" s="214" t="s">
        <v>57</v>
      </c>
      <c r="C10" s="214" t="s">
        <v>58</v>
      </c>
      <c r="D10" s="217">
        <v>4630158488</v>
      </c>
      <c r="E10" s="217">
        <v>4588555163</v>
      </c>
      <c r="F10" s="217">
        <v>4497640338</v>
      </c>
      <c r="G10" s="218" t="s">
        <v>445</v>
      </c>
      <c r="H10" s="218" t="s">
        <v>447</v>
      </c>
      <c r="I10" s="218" t="s">
        <v>446</v>
      </c>
      <c r="J10" s="217">
        <v>3090904049.46</v>
      </c>
      <c r="K10" s="217">
        <v>3090904049.46</v>
      </c>
      <c r="L10" s="217">
        <v>1497651113.54</v>
      </c>
      <c r="M10" s="217">
        <v>1406736288.54</v>
      </c>
      <c r="N10" s="180">
        <f t="shared" si="0"/>
        <v>0.67361161403999881</v>
      </c>
      <c r="O10" s="94"/>
      <c r="P10" s="94"/>
      <c r="Q10" s="93"/>
    </row>
    <row r="11" spans="1:17" s="95" customFormat="1" ht="15" x14ac:dyDescent="0.25">
      <c r="A11" s="92"/>
      <c r="B11" s="214" t="s">
        <v>59</v>
      </c>
      <c r="C11" s="214" t="s">
        <v>60</v>
      </c>
      <c r="D11" s="217">
        <v>48405000</v>
      </c>
      <c r="E11" s="217">
        <v>60805000</v>
      </c>
      <c r="F11" s="217">
        <v>60805000</v>
      </c>
      <c r="G11" s="218" t="s">
        <v>445</v>
      </c>
      <c r="H11" s="218" t="s">
        <v>447</v>
      </c>
      <c r="I11" s="218" t="s">
        <v>446</v>
      </c>
      <c r="J11" s="217">
        <v>11700395.01</v>
      </c>
      <c r="K11" s="217">
        <v>11700395.01</v>
      </c>
      <c r="L11" s="217">
        <v>49104604.990000002</v>
      </c>
      <c r="M11" s="217">
        <v>49104604.990000002</v>
      </c>
      <c r="N11" s="180">
        <f t="shared" si="0"/>
        <v>0.19242488298659649</v>
      </c>
      <c r="O11" s="94"/>
      <c r="P11" s="94"/>
      <c r="Q11" s="93"/>
    </row>
    <row r="12" spans="1:17" s="36" customFormat="1" x14ac:dyDescent="0.2">
      <c r="A12" s="96"/>
      <c r="B12" s="214" t="s">
        <v>61</v>
      </c>
      <c r="C12" s="214" t="s">
        <v>62</v>
      </c>
      <c r="D12" s="217">
        <v>71839714</v>
      </c>
      <c r="E12" s="217">
        <v>106375844</v>
      </c>
      <c r="F12" s="217">
        <v>93060264</v>
      </c>
      <c r="G12" s="218" t="s">
        <v>445</v>
      </c>
      <c r="H12" s="218" t="s">
        <v>447</v>
      </c>
      <c r="I12" s="218" t="s">
        <v>446</v>
      </c>
      <c r="J12" s="217">
        <v>44244635</v>
      </c>
      <c r="K12" s="217">
        <v>44244635</v>
      </c>
      <c r="L12" s="217">
        <v>62131209</v>
      </c>
      <c r="M12" s="217">
        <v>48815629</v>
      </c>
      <c r="N12" s="180">
        <f t="shared" si="0"/>
        <v>0.41592746375765538</v>
      </c>
      <c r="O12" s="94"/>
      <c r="P12" s="94"/>
      <c r="Q12" s="93"/>
    </row>
    <row r="13" spans="1:17" s="36" customFormat="1" x14ac:dyDescent="0.2">
      <c r="A13" s="96"/>
      <c r="B13" s="214" t="s">
        <v>63</v>
      </c>
      <c r="C13" s="214" t="s">
        <v>64</v>
      </c>
      <c r="D13" s="217">
        <v>71839714</v>
      </c>
      <c r="E13" s="217">
        <v>106375844</v>
      </c>
      <c r="F13" s="217">
        <v>93060264</v>
      </c>
      <c r="G13" s="218" t="s">
        <v>445</v>
      </c>
      <c r="H13" s="218" t="s">
        <v>447</v>
      </c>
      <c r="I13" s="218" t="s">
        <v>446</v>
      </c>
      <c r="J13" s="217">
        <v>44244635</v>
      </c>
      <c r="K13" s="217">
        <v>44244635</v>
      </c>
      <c r="L13" s="217">
        <v>62131209</v>
      </c>
      <c r="M13" s="217">
        <v>48815629</v>
      </c>
      <c r="N13" s="180">
        <f t="shared" si="0"/>
        <v>0.41592746375765538</v>
      </c>
      <c r="O13" s="94"/>
      <c r="P13" s="94"/>
      <c r="Q13" s="93"/>
    </row>
    <row r="14" spans="1:17" s="36" customFormat="1" x14ac:dyDescent="0.2">
      <c r="A14" s="96"/>
      <c r="B14" s="214" t="s">
        <v>65</v>
      </c>
      <c r="C14" s="214" t="s">
        <v>66</v>
      </c>
      <c r="D14" s="217">
        <v>5550058388</v>
      </c>
      <c r="E14" s="217">
        <v>5429198631</v>
      </c>
      <c r="F14" s="217">
        <v>5014555759</v>
      </c>
      <c r="G14" s="218" t="s">
        <v>445</v>
      </c>
      <c r="H14" s="218" t="s">
        <v>447</v>
      </c>
      <c r="I14" s="218" t="s">
        <v>446</v>
      </c>
      <c r="J14" s="217">
        <v>2708775955.4099998</v>
      </c>
      <c r="K14" s="217">
        <v>2708775955.4099998</v>
      </c>
      <c r="L14" s="217">
        <v>2720422675.5900002</v>
      </c>
      <c r="M14" s="217">
        <v>2305779803.5900002</v>
      </c>
      <c r="N14" s="180">
        <f t="shared" si="0"/>
        <v>0.49892739969822625</v>
      </c>
      <c r="O14" s="94"/>
      <c r="P14" s="94"/>
      <c r="Q14" s="93"/>
    </row>
    <row r="15" spans="1:17" s="36" customFormat="1" x14ac:dyDescent="0.2">
      <c r="A15" s="96"/>
      <c r="B15" s="214" t="s">
        <v>67</v>
      </c>
      <c r="C15" s="214" t="s">
        <v>68</v>
      </c>
      <c r="D15" s="217">
        <v>1870623004</v>
      </c>
      <c r="E15" s="217">
        <v>1863338454</v>
      </c>
      <c r="F15" s="217">
        <v>1819675509</v>
      </c>
      <c r="G15" s="218" t="s">
        <v>445</v>
      </c>
      <c r="H15" s="218" t="s">
        <v>447</v>
      </c>
      <c r="I15" s="218" t="s">
        <v>446</v>
      </c>
      <c r="J15" s="217">
        <v>1054893800.95</v>
      </c>
      <c r="K15" s="217">
        <v>1054893800.95</v>
      </c>
      <c r="L15" s="217">
        <v>808444653.04999995</v>
      </c>
      <c r="M15" s="217">
        <v>764781708.04999995</v>
      </c>
      <c r="N15" s="180">
        <f t="shared" si="0"/>
        <v>0.56613107440866461</v>
      </c>
      <c r="O15" s="94"/>
      <c r="P15" s="94"/>
      <c r="Q15" s="93"/>
    </row>
    <row r="16" spans="1:17" s="36" customFormat="1" x14ac:dyDescent="0.2">
      <c r="A16" s="96"/>
      <c r="B16" s="214" t="s">
        <v>69</v>
      </c>
      <c r="C16" s="214" t="s">
        <v>70</v>
      </c>
      <c r="D16" s="217">
        <v>1428615892</v>
      </c>
      <c r="E16" s="217">
        <v>1420105254</v>
      </c>
      <c r="F16" s="217">
        <v>1390316921</v>
      </c>
      <c r="G16" s="218" t="s">
        <v>445</v>
      </c>
      <c r="H16" s="218" t="s">
        <v>447</v>
      </c>
      <c r="I16" s="218" t="s">
        <v>446</v>
      </c>
      <c r="J16" s="217">
        <v>827037665.42999995</v>
      </c>
      <c r="K16" s="217">
        <v>827037665.42999995</v>
      </c>
      <c r="L16" s="217">
        <v>593067588.57000005</v>
      </c>
      <c r="M16" s="217">
        <v>563279255.57000005</v>
      </c>
      <c r="N16" s="180">
        <f t="shared" si="0"/>
        <v>0.58237772383454611</v>
      </c>
      <c r="O16" s="94"/>
      <c r="P16" s="94"/>
      <c r="Q16" s="93"/>
    </row>
    <row r="17" spans="1:17" s="36" customFormat="1" x14ac:dyDescent="0.2">
      <c r="A17" s="96"/>
      <c r="B17" s="214" t="s">
        <v>71</v>
      </c>
      <c r="C17" s="214" t="s">
        <v>72</v>
      </c>
      <c r="D17" s="217">
        <v>775831025</v>
      </c>
      <c r="E17" s="217">
        <v>773197549</v>
      </c>
      <c r="F17" s="217">
        <v>744360248</v>
      </c>
      <c r="G17" s="218" t="s">
        <v>445</v>
      </c>
      <c r="H17" s="218" t="s">
        <v>447</v>
      </c>
      <c r="I17" s="218" t="s">
        <v>446</v>
      </c>
      <c r="J17" s="217">
        <v>44221.32</v>
      </c>
      <c r="K17" s="217">
        <v>44221.32</v>
      </c>
      <c r="L17" s="217">
        <v>773153327.67999995</v>
      </c>
      <c r="M17" s="217">
        <v>744316026.67999995</v>
      </c>
      <c r="N17" s="180">
        <f t="shared" si="0"/>
        <v>5.719278347065738E-5</v>
      </c>
      <c r="O17" s="94"/>
      <c r="P17" s="94"/>
      <c r="Q17" s="93"/>
    </row>
    <row r="18" spans="1:17" s="36" customFormat="1" x14ac:dyDescent="0.2">
      <c r="A18" s="96"/>
      <c r="B18" s="214" t="s">
        <v>73</v>
      </c>
      <c r="C18" s="214" t="s">
        <v>74</v>
      </c>
      <c r="D18" s="217">
        <v>611917541</v>
      </c>
      <c r="E18" s="217">
        <v>611917541</v>
      </c>
      <c r="F18" s="217">
        <v>611917541</v>
      </c>
      <c r="G18" s="218" t="s">
        <v>445</v>
      </c>
      <c r="H18" s="218" t="s">
        <v>447</v>
      </c>
      <c r="I18" s="218" t="s">
        <v>446</v>
      </c>
      <c r="J18" s="217">
        <v>599493268.33000004</v>
      </c>
      <c r="K18" s="217">
        <v>599493268.33000004</v>
      </c>
      <c r="L18" s="217">
        <v>12424272.67</v>
      </c>
      <c r="M18" s="217">
        <v>12424272.67</v>
      </c>
      <c r="N18" s="180">
        <f t="shared" si="0"/>
        <v>0.97969616518968206</v>
      </c>
      <c r="O18" s="94"/>
      <c r="P18" s="94"/>
      <c r="Q18" s="93"/>
    </row>
    <row r="19" spans="1:17" s="36" customFormat="1" x14ac:dyDescent="0.2">
      <c r="A19" s="96"/>
      <c r="B19" s="214" t="s">
        <v>75</v>
      </c>
      <c r="C19" s="214" t="s">
        <v>76</v>
      </c>
      <c r="D19" s="217">
        <v>863070926</v>
      </c>
      <c r="E19" s="217">
        <v>760639833</v>
      </c>
      <c r="F19" s="217">
        <v>448285540</v>
      </c>
      <c r="G19" s="218" t="s">
        <v>445</v>
      </c>
      <c r="H19" s="218" t="s">
        <v>447</v>
      </c>
      <c r="I19" s="218" t="s">
        <v>446</v>
      </c>
      <c r="J19" s="217">
        <v>227306999.38</v>
      </c>
      <c r="K19" s="217">
        <v>227306999.38</v>
      </c>
      <c r="L19" s="217">
        <v>533332833.62</v>
      </c>
      <c r="M19" s="217">
        <v>220978540.62</v>
      </c>
      <c r="N19" s="180">
        <f t="shared" si="0"/>
        <v>0.29883657089517685</v>
      </c>
      <c r="O19" s="94"/>
      <c r="P19" s="94"/>
      <c r="Q19" s="93"/>
    </row>
    <row r="20" spans="1:17" s="36" customFormat="1" x14ac:dyDescent="0.2">
      <c r="A20" s="96"/>
      <c r="B20" s="214" t="s">
        <v>77</v>
      </c>
      <c r="C20" s="214" t="s">
        <v>78</v>
      </c>
      <c r="D20" s="217">
        <v>931175713</v>
      </c>
      <c r="E20" s="217">
        <v>920168599</v>
      </c>
      <c r="F20" s="217">
        <v>886978363</v>
      </c>
      <c r="G20" s="218" t="s">
        <v>445</v>
      </c>
      <c r="H20" s="217">
        <v>314514754</v>
      </c>
      <c r="I20" s="218" t="s">
        <v>446</v>
      </c>
      <c r="J20" s="217">
        <v>572463609</v>
      </c>
      <c r="K20" s="217">
        <v>572463609</v>
      </c>
      <c r="L20" s="217">
        <v>33190236</v>
      </c>
      <c r="M20" s="218" t="s">
        <v>446</v>
      </c>
      <c r="N20" s="180">
        <f t="shared" si="0"/>
        <v>0.622129042027873</v>
      </c>
      <c r="O20" s="94"/>
      <c r="P20" s="94"/>
      <c r="Q20" s="93"/>
    </row>
    <row r="21" spans="1:17" s="36" customFormat="1" x14ac:dyDescent="0.2">
      <c r="A21" s="96"/>
      <c r="B21" s="214" t="s">
        <v>79</v>
      </c>
      <c r="C21" s="214" t="s">
        <v>401</v>
      </c>
      <c r="D21" s="217">
        <v>269845027</v>
      </c>
      <c r="E21" s="217">
        <v>268948380</v>
      </c>
      <c r="F21" s="217">
        <v>264106748</v>
      </c>
      <c r="G21" s="218" t="s">
        <v>445</v>
      </c>
      <c r="H21" s="217">
        <v>88287895.230000004</v>
      </c>
      <c r="I21" s="218" t="s">
        <v>446</v>
      </c>
      <c r="J21" s="217">
        <v>175818852.77000001</v>
      </c>
      <c r="K21" s="217">
        <v>175818852.77000001</v>
      </c>
      <c r="L21" s="217">
        <v>4841632</v>
      </c>
      <c r="M21" s="218" t="s">
        <v>446</v>
      </c>
      <c r="N21" s="180">
        <f t="shared" si="0"/>
        <v>0.65372713072300348</v>
      </c>
      <c r="O21" s="94"/>
      <c r="P21" s="94"/>
      <c r="Q21" s="93"/>
    </row>
    <row r="22" spans="1:17" s="36" customFormat="1" x14ac:dyDescent="0.2">
      <c r="A22" s="96"/>
      <c r="B22" s="214" t="s">
        <v>80</v>
      </c>
      <c r="C22" s="214" t="s">
        <v>401</v>
      </c>
      <c r="D22" s="217">
        <v>55546519</v>
      </c>
      <c r="E22" s="217">
        <v>55546519</v>
      </c>
      <c r="F22" s="217">
        <v>54394864</v>
      </c>
      <c r="G22" s="218" t="s">
        <v>445</v>
      </c>
      <c r="H22" s="217">
        <v>19337524.52</v>
      </c>
      <c r="I22" s="218" t="s">
        <v>446</v>
      </c>
      <c r="J22" s="217">
        <v>35057339.479999997</v>
      </c>
      <c r="K22" s="217">
        <v>35057339.479999997</v>
      </c>
      <c r="L22" s="217">
        <v>1151655</v>
      </c>
      <c r="M22" s="218" t="s">
        <v>446</v>
      </c>
      <c r="N22" s="180">
        <f t="shared" si="0"/>
        <v>0.63113476975937943</v>
      </c>
      <c r="O22" s="94"/>
      <c r="P22" s="94"/>
      <c r="Q22" s="93"/>
    </row>
    <row r="23" spans="1:17" s="36" customFormat="1" x14ac:dyDescent="0.2">
      <c r="A23" s="96"/>
      <c r="B23" s="214" t="s">
        <v>81</v>
      </c>
      <c r="C23" s="214" t="s">
        <v>401</v>
      </c>
      <c r="D23" s="217">
        <v>68133639</v>
      </c>
      <c r="E23" s="217">
        <v>68133639</v>
      </c>
      <c r="F23" s="217">
        <v>65504687</v>
      </c>
      <c r="G23" s="218" t="s">
        <v>445</v>
      </c>
      <c r="H23" s="217">
        <v>26325745.059999999</v>
      </c>
      <c r="I23" s="218" t="s">
        <v>446</v>
      </c>
      <c r="J23" s="217">
        <v>39178941.939999998</v>
      </c>
      <c r="K23" s="217">
        <v>39178941.939999998</v>
      </c>
      <c r="L23" s="217">
        <v>2628952</v>
      </c>
      <c r="M23" s="218" t="s">
        <v>446</v>
      </c>
      <c r="N23" s="180">
        <f t="shared" si="0"/>
        <v>0.57503081466116901</v>
      </c>
      <c r="O23" s="94"/>
      <c r="P23" s="94"/>
      <c r="Q23" s="93"/>
    </row>
    <row r="24" spans="1:17" s="36" customFormat="1" x14ac:dyDescent="0.2">
      <c r="A24" s="96"/>
      <c r="B24" s="214" t="s">
        <v>82</v>
      </c>
      <c r="C24" s="214" t="s">
        <v>401</v>
      </c>
      <c r="D24" s="217">
        <v>235826609</v>
      </c>
      <c r="E24" s="217">
        <v>233976609</v>
      </c>
      <c r="F24" s="217">
        <v>229895237</v>
      </c>
      <c r="G24" s="218" t="s">
        <v>445</v>
      </c>
      <c r="H24" s="217">
        <v>77833354.75</v>
      </c>
      <c r="I24" s="218" t="s">
        <v>446</v>
      </c>
      <c r="J24" s="217">
        <v>152061882.25</v>
      </c>
      <c r="K24" s="217">
        <v>152061882.25</v>
      </c>
      <c r="L24" s="217">
        <v>4081372</v>
      </c>
      <c r="M24" s="218" t="s">
        <v>446</v>
      </c>
      <c r="N24" s="180">
        <f t="shared" si="0"/>
        <v>0.64990206884312951</v>
      </c>
      <c r="O24" s="94"/>
      <c r="P24" s="94"/>
      <c r="Q24" s="93"/>
    </row>
    <row r="25" spans="1:17" s="36" customFormat="1" x14ac:dyDescent="0.2">
      <c r="A25" s="96"/>
      <c r="B25" s="214" t="s">
        <v>83</v>
      </c>
      <c r="C25" s="214" t="s">
        <v>401</v>
      </c>
      <c r="D25" s="217">
        <v>254071318</v>
      </c>
      <c r="E25" s="217">
        <v>246375318</v>
      </c>
      <c r="F25" s="217">
        <v>227590757</v>
      </c>
      <c r="G25" s="218" t="s">
        <v>445</v>
      </c>
      <c r="H25" s="217">
        <v>86592610.439999998</v>
      </c>
      <c r="I25" s="218" t="s">
        <v>446</v>
      </c>
      <c r="J25" s="217">
        <v>140998146.56</v>
      </c>
      <c r="K25" s="217">
        <v>140998146.56</v>
      </c>
      <c r="L25" s="217">
        <v>18784561</v>
      </c>
      <c r="M25" s="218" t="s">
        <v>446</v>
      </c>
      <c r="N25" s="180">
        <f t="shared" si="0"/>
        <v>0.57229006421820228</v>
      </c>
      <c r="O25" s="94"/>
      <c r="P25" s="94"/>
      <c r="Q25" s="93"/>
    </row>
    <row r="26" spans="1:17" s="36" customFormat="1" x14ac:dyDescent="0.2">
      <c r="A26" s="96"/>
      <c r="B26" s="214" t="s">
        <v>84</v>
      </c>
      <c r="C26" s="214" t="s">
        <v>388</v>
      </c>
      <c r="D26" s="217">
        <v>14586218</v>
      </c>
      <c r="E26" s="217">
        <v>14537751</v>
      </c>
      <c r="F26" s="217">
        <v>14276041</v>
      </c>
      <c r="G26" s="218" t="s">
        <v>445</v>
      </c>
      <c r="H26" s="217">
        <v>4772991.84</v>
      </c>
      <c r="I26" s="218" t="s">
        <v>446</v>
      </c>
      <c r="J26" s="217">
        <v>9503049.1600000001</v>
      </c>
      <c r="K26" s="217">
        <v>9503049.1600000001</v>
      </c>
      <c r="L26" s="217">
        <v>261710</v>
      </c>
      <c r="M26" s="218" t="s">
        <v>446</v>
      </c>
      <c r="N26" s="180">
        <f t="shared" si="0"/>
        <v>0.6536808313748117</v>
      </c>
      <c r="O26" s="94"/>
      <c r="P26" s="94"/>
      <c r="Q26" s="93"/>
    </row>
    <row r="27" spans="1:17" s="36" customFormat="1" x14ac:dyDescent="0.2">
      <c r="A27" s="96"/>
      <c r="B27" s="214" t="s">
        <v>85</v>
      </c>
      <c r="C27" s="214" t="s">
        <v>388</v>
      </c>
      <c r="D27" s="217">
        <v>3002515</v>
      </c>
      <c r="E27" s="217">
        <v>3002515</v>
      </c>
      <c r="F27" s="217">
        <v>2940263</v>
      </c>
      <c r="G27" s="218" t="s">
        <v>445</v>
      </c>
      <c r="H27" s="217">
        <v>1049746.1299999999</v>
      </c>
      <c r="I27" s="218" t="s">
        <v>446</v>
      </c>
      <c r="J27" s="217">
        <v>1890516.87</v>
      </c>
      <c r="K27" s="217">
        <v>1890516.87</v>
      </c>
      <c r="L27" s="217">
        <v>62252</v>
      </c>
      <c r="M27" s="218" t="s">
        <v>446</v>
      </c>
      <c r="N27" s="180">
        <f t="shared" si="0"/>
        <v>0.62964443807941017</v>
      </c>
      <c r="O27" s="94"/>
      <c r="P27" s="94"/>
      <c r="Q27" s="93"/>
    </row>
    <row r="28" spans="1:17" s="36" customFormat="1" x14ac:dyDescent="0.2">
      <c r="A28" s="96"/>
      <c r="B28" s="214" t="s">
        <v>86</v>
      </c>
      <c r="C28" s="214" t="s">
        <v>388</v>
      </c>
      <c r="D28" s="217">
        <v>3682899</v>
      </c>
      <c r="E28" s="217">
        <v>3682899</v>
      </c>
      <c r="F28" s="217">
        <v>3540793</v>
      </c>
      <c r="G28" s="218" t="s">
        <v>445</v>
      </c>
      <c r="H28" s="217">
        <v>1423763.12</v>
      </c>
      <c r="I28" s="218" t="s">
        <v>446</v>
      </c>
      <c r="J28" s="217">
        <v>2117029.88</v>
      </c>
      <c r="K28" s="217">
        <v>2117029.88</v>
      </c>
      <c r="L28" s="217">
        <v>142106</v>
      </c>
      <c r="M28" s="218" t="s">
        <v>446</v>
      </c>
      <c r="N28" s="180">
        <f t="shared" si="0"/>
        <v>0.57482702620951587</v>
      </c>
      <c r="O28" s="94"/>
      <c r="P28" s="94"/>
      <c r="Q28" s="93"/>
    </row>
    <row r="29" spans="1:17" s="36" customFormat="1" x14ac:dyDescent="0.2">
      <c r="A29" s="96"/>
      <c r="B29" s="214" t="s">
        <v>87</v>
      </c>
      <c r="C29" s="214" t="s">
        <v>388</v>
      </c>
      <c r="D29" s="217">
        <v>12747384</v>
      </c>
      <c r="E29" s="217">
        <v>12647384</v>
      </c>
      <c r="F29" s="217">
        <v>12426770</v>
      </c>
      <c r="G29" s="218" t="s">
        <v>445</v>
      </c>
      <c r="H29" s="217">
        <v>4209813.7</v>
      </c>
      <c r="I29" s="218" t="s">
        <v>446</v>
      </c>
      <c r="J29" s="217">
        <v>8216956.2999999998</v>
      </c>
      <c r="K29" s="217">
        <v>8216956.2999999998</v>
      </c>
      <c r="L29" s="217">
        <v>220614</v>
      </c>
      <c r="M29" s="218" t="s">
        <v>446</v>
      </c>
      <c r="N29" s="180">
        <f t="shared" si="0"/>
        <v>0.64969611897606649</v>
      </c>
      <c r="O29" s="94"/>
      <c r="P29" s="94"/>
      <c r="Q29" s="93"/>
    </row>
    <row r="30" spans="1:17" s="36" customFormat="1" x14ac:dyDescent="0.2">
      <c r="A30" s="96"/>
      <c r="B30" s="214" t="s">
        <v>88</v>
      </c>
      <c r="C30" s="214" t="s">
        <v>388</v>
      </c>
      <c r="D30" s="217">
        <v>13733585</v>
      </c>
      <c r="E30" s="217">
        <v>13317585</v>
      </c>
      <c r="F30" s="217">
        <v>12302203</v>
      </c>
      <c r="G30" s="218" t="s">
        <v>445</v>
      </c>
      <c r="H30" s="217">
        <v>4681309.21</v>
      </c>
      <c r="I30" s="218" t="s">
        <v>446</v>
      </c>
      <c r="J30" s="217">
        <v>7620893.79</v>
      </c>
      <c r="K30" s="217">
        <v>7620893.79</v>
      </c>
      <c r="L30" s="217">
        <v>1015382</v>
      </c>
      <c r="M30" s="218" t="s">
        <v>446</v>
      </c>
      <c r="N30" s="180">
        <f t="shared" si="0"/>
        <v>0.57224292467440607</v>
      </c>
      <c r="O30" s="94"/>
      <c r="P30" s="94"/>
      <c r="Q30" s="93"/>
    </row>
    <row r="31" spans="1:17" s="36" customFormat="1" x14ac:dyDescent="0.2">
      <c r="A31" s="96"/>
      <c r="B31" s="214" t="s">
        <v>89</v>
      </c>
      <c r="C31" s="214" t="s">
        <v>90</v>
      </c>
      <c r="D31" s="217">
        <v>974939830</v>
      </c>
      <c r="E31" s="217">
        <v>992548817</v>
      </c>
      <c r="F31" s="217">
        <v>958969807</v>
      </c>
      <c r="G31" s="218" t="s">
        <v>445</v>
      </c>
      <c r="H31" s="217">
        <v>334654408.41000003</v>
      </c>
      <c r="I31" s="218" t="s">
        <v>446</v>
      </c>
      <c r="J31" s="217">
        <v>596858693.59000003</v>
      </c>
      <c r="K31" s="217">
        <v>596858693.59000003</v>
      </c>
      <c r="L31" s="217">
        <v>61035715</v>
      </c>
      <c r="M31" s="217">
        <v>27456705</v>
      </c>
      <c r="N31" s="180">
        <f t="shared" si="0"/>
        <v>0.60133938338067661</v>
      </c>
      <c r="O31" s="94"/>
      <c r="P31" s="94"/>
      <c r="Q31" s="93"/>
    </row>
    <row r="32" spans="1:17" s="36" customFormat="1" x14ac:dyDescent="0.2">
      <c r="A32" s="96"/>
      <c r="B32" s="214" t="s">
        <v>91</v>
      </c>
      <c r="C32" s="214" t="s">
        <v>402</v>
      </c>
      <c r="D32" s="217">
        <v>148195972</v>
      </c>
      <c r="E32" s="217">
        <v>147703543</v>
      </c>
      <c r="F32" s="217">
        <v>145044571</v>
      </c>
      <c r="G32" s="218" t="s">
        <v>445</v>
      </c>
      <c r="H32" s="217">
        <v>49065733.170000002</v>
      </c>
      <c r="I32" s="218" t="s">
        <v>446</v>
      </c>
      <c r="J32" s="217">
        <v>95978837.829999998</v>
      </c>
      <c r="K32" s="217">
        <v>95978837.829999998</v>
      </c>
      <c r="L32" s="217">
        <v>2658972</v>
      </c>
      <c r="M32" s="218" t="s">
        <v>446</v>
      </c>
      <c r="N32" s="180">
        <f t="shared" si="0"/>
        <v>0.64980728207718075</v>
      </c>
      <c r="O32" s="94"/>
      <c r="P32" s="94"/>
      <c r="Q32" s="93"/>
    </row>
    <row r="33" spans="1:17" s="36" customFormat="1" x14ac:dyDescent="0.2">
      <c r="A33" s="96"/>
      <c r="B33" s="214" t="s">
        <v>92</v>
      </c>
      <c r="C33" s="214" t="s">
        <v>402</v>
      </c>
      <c r="D33" s="217">
        <v>30505548</v>
      </c>
      <c r="E33" s="217">
        <v>30505548</v>
      </c>
      <c r="F33" s="217">
        <v>29873072</v>
      </c>
      <c r="G33" s="218" t="s">
        <v>445</v>
      </c>
      <c r="H33" s="217">
        <v>10658814.09</v>
      </c>
      <c r="I33" s="218" t="s">
        <v>446</v>
      </c>
      <c r="J33" s="217">
        <v>19214257.91</v>
      </c>
      <c r="K33" s="217">
        <v>19214257.91</v>
      </c>
      <c r="L33" s="217">
        <v>632476</v>
      </c>
      <c r="M33" s="218" t="s">
        <v>446</v>
      </c>
      <c r="N33" s="180">
        <f t="shared" si="0"/>
        <v>0.62986109641433097</v>
      </c>
      <c r="O33" s="94"/>
      <c r="P33" s="94"/>
      <c r="Q33" s="93"/>
    </row>
    <row r="34" spans="1:17" s="36" customFormat="1" x14ac:dyDescent="0.2">
      <c r="A34" s="96"/>
      <c r="B34" s="214" t="s">
        <v>93</v>
      </c>
      <c r="C34" s="214" t="s">
        <v>402</v>
      </c>
      <c r="D34" s="217">
        <v>37418258</v>
      </c>
      <c r="E34" s="217">
        <v>37418258</v>
      </c>
      <c r="F34" s="217">
        <v>35974466</v>
      </c>
      <c r="G34" s="218" t="s">
        <v>445</v>
      </c>
      <c r="H34" s="217">
        <v>14588866.18</v>
      </c>
      <c r="I34" s="218" t="s">
        <v>446</v>
      </c>
      <c r="J34" s="217">
        <v>21385599.82</v>
      </c>
      <c r="K34" s="217">
        <v>21385599.82</v>
      </c>
      <c r="L34" s="217">
        <v>1443792</v>
      </c>
      <c r="M34" s="218" t="s">
        <v>446</v>
      </c>
      <c r="N34" s="180">
        <f t="shared" si="0"/>
        <v>0.57152847200957346</v>
      </c>
      <c r="O34" s="94"/>
      <c r="P34" s="94"/>
      <c r="Q34" s="93"/>
    </row>
    <row r="35" spans="1:17" s="36" customFormat="1" x14ac:dyDescent="0.2">
      <c r="A35" s="96"/>
      <c r="B35" s="214" t="s">
        <v>94</v>
      </c>
      <c r="C35" s="214" t="s">
        <v>402</v>
      </c>
      <c r="D35" s="217">
        <v>129513424</v>
      </c>
      <c r="E35" s="217">
        <v>128497424</v>
      </c>
      <c r="F35" s="217">
        <v>126255979</v>
      </c>
      <c r="G35" s="218" t="s">
        <v>445</v>
      </c>
      <c r="H35" s="217">
        <v>43269540.609999999</v>
      </c>
      <c r="I35" s="218" t="s">
        <v>446</v>
      </c>
      <c r="J35" s="217">
        <v>82986438.390000001</v>
      </c>
      <c r="K35" s="217">
        <v>82986438.390000001</v>
      </c>
      <c r="L35" s="217">
        <v>2241445</v>
      </c>
      <c r="M35" s="218" t="s">
        <v>446</v>
      </c>
      <c r="N35" s="180">
        <f t="shared" si="0"/>
        <v>0.6458218056573648</v>
      </c>
      <c r="O35" s="94"/>
      <c r="P35" s="94"/>
      <c r="Q35" s="93"/>
    </row>
    <row r="36" spans="1:17" s="36" customFormat="1" x14ac:dyDescent="0.2">
      <c r="A36" s="96"/>
      <c r="B36" s="214" t="s">
        <v>95</v>
      </c>
      <c r="C36" s="214" t="s">
        <v>402</v>
      </c>
      <c r="D36" s="217">
        <v>139533221</v>
      </c>
      <c r="E36" s="217">
        <v>135306661</v>
      </c>
      <c r="F36" s="217">
        <v>124990383</v>
      </c>
      <c r="G36" s="218" t="s">
        <v>445</v>
      </c>
      <c r="H36" s="217">
        <v>63473084.950000003</v>
      </c>
      <c r="I36" s="218" t="s">
        <v>446</v>
      </c>
      <c r="J36" s="217">
        <v>61517298.049999997</v>
      </c>
      <c r="K36" s="217">
        <v>61517298.049999997</v>
      </c>
      <c r="L36" s="217">
        <v>10316278</v>
      </c>
      <c r="M36" s="218" t="s">
        <v>446</v>
      </c>
      <c r="N36" s="180">
        <f t="shared" si="0"/>
        <v>0.45465092106588895</v>
      </c>
      <c r="O36" s="94"/>
      <c r="P36" s="94"/>
      <c r="Q36" s="93"/>
    </row>
    <row r="37" spans="1:17" s="36" customFormat="1" x14ac:dyDescent="0.2">
      <c r="A37" s="96"/>
      <c r="B37" s="214" t="s">
        <v>96</v>
      </c>
      <c r="C37" s="214" t="s">
        <v>403</v>
      </c>
      <c r="D37" s="217">
        <v>43758653</v>
      </c>
      <c r="E37" s="217">
        <v>43613252</v>
      </c>
      <c r="F37" s="217">
        <v>42828122</v>
      </c>
      <c r="G37" s="218" t="s">
        <v>445</v>
      </c>
      <c r="H37" s="217">
        <v>14319065.49</v>
      </c>
      <c r="I37" s="218" t="s">
        <v>446</v>
      </c>
      <c r="J37" s="217">
        <v>28509056.510000002</v>
      </c>
      <c r="K37" s="217">
        <v>28509056.510000002</v>
      </c>
      <c r="L37" s="217">
        <v>785130</v>
      </c>
      <c r="M37" s="218" t="s">
        <v>446</v>
      </c>
      <c r="N37" s="180">
        <f t="shared" si="0"/>
        <v>0.65367876052902452</v>
      </c>
      <c r="O37" s="94"/>
      <c r="P37" s="94"/>
      <c r="Q37" s="93"/>
    </row>
    <row r="38" spans="1:17" s="36" customFormat="1" x14ac:dyDescent="0.2">
      <c r="A38" s="96"/>
      <c r="B38" s="214" t="s">
        <v>97</v>
      </c>
      <c r="C38" s="214" t="s">
        <v>403</v>
      </c>
      <c r="D38" s="217">
        <v>9007544</v>
      </c>
      <c r="E38" s="217">
        <v>9007544</v>
      </c>
      <c r="F38" s="217">
        <v>8820789</v>
      </c>
      <c r="G38" s="218" t="s">
        <v>445</v>
      </c>
      <c r="H38" s="217">
        <v>3149267.6</v>
      </c>
      <c r="I38" s="218" t="s">
        <v>446</v>
      </c>
      <c r="J38" s="217">
        <v>5671521.4000000004</v>
      </c>
      <c r="K38" s="217">
        <v>5671521.4000000004</v>
      </c>
      <c r="L38" s="217">
        <v>186755</v>
      </c>
      <c r="M38" s="218" t="s">
        <v>446</v>
      </c>
      <c r="N38" s="180">
        <f t="shared" si="0"/>
        <v>0.62964126514397267</v>
      </c>
      <c r="O38" s="94"/>
      <c r="P38" s="94"/>
      <c r="Q38" s="93"/>
    </row>
    <row r="39" spans="1:17" s="36" customFormat="1" x14ac:dyDescent="0.2">
      <c r="A39" s="96"/>
      <c r="B39" s="214" t="s">
        <v>98</v>
      </c>
      <c r="C39" s="214" t="s">
        <v>403</v>
      </c>
      <c r="D39" s="217">
        <v>11048698</v>
      </c>
      <c r="E39" s="217">
        <v>11048698</v>
      </c>
      <c r="F39" s="217">
        <v>10622381</v>
      </c>
      <c r="G39" s="218" t="s">
        <v>445</v>
      </c>
      <c r="H39" s="217">
        <v>4271242.5599999996</v>
      </c>
      <c r="I39" s="218" t="s">
        <v>446</v>
      </c>
      <c r="J39" s="217">
        <v>6351138.4400000004</v>
      </c>
      <c r="K39" s="217">
        <v>6351138.4400000004</v>
      </c>
      <c r="L39" s="217">
        <v>426317</v>
      </c>
      <c r="M39" s="218" t="s">
        <v>446</v>
      </c>
      <c r="N39" s="180">
        <f t="shared" si="0"/>
        <v>0.57483139099285729</v>
      </c>
      <c r="O39" s="94"/>
      <c r="P39" s="94"/>
      <c r="Q39" s="93"/>
    </row>
    <row r="40" spans="1:17" s="36" customFormat="1" x14ac:dyDescent="0.2">
      <c r="A40" s="96"/>
      <c r="B40" s="214" t="s">
        <v>99</v>
      </c>
      <c r="C40" s="214" t="s">
        <v>403</v>
      </c>
      <c r="D40" s="217">
        <v>38242153</v>
      </c>
      <c r="E40" s="217">
        <v>37942153</v>
      </c>
      <c r="F40" s="217">
        <v>37280309</v>
      </c>
      <c r="G40" s="218" t="s">
        <v>445</v>
      </c>
      <c r="H40" s="217">
        <v>12629570.960000001</v>
      </c>
      <c r="I40" s="218" t="s">
        <v>446</v>
      </c>
      <c r="J40" s="217">
        <v>24650738.039999999</v>
      </c>
      <c r="K40" s="217">
        <v>24650738.039999999</v>
      </c>
      <c r="L40" s="217">
        <v>661844</v>
      </c>
      <c r="M40" s="218" t="s">
        <v>446</v>
      </c>
      <c r="N40" s="180">
        <f t="shared" si="0"/>
        <v>0.64969265291824629</v>
      </c>
      <c r="O40" s="94"/>
      <c r="P40" s="94"/>
      <c r="Q40" s="93"/>
    </row>
    <row r="41" spans="1:17" s="36" customFormat="1" x14ac:dyDescent="0.2">
      <c r="A41" s="96"/>
      <c r="B41" s="214" t="s">
        <v>100</v>
      </c>
      <c r="C41" s="214" t="s">
        <v>403</v>
      </c>
      <c r="D41" s="217">
        <v>41200754</v>
      </c>
      <c r="E41" s="217">
        <v>39952754</v>
      </c>
      <c r="F41" s="217">
        <v>36906609</v>
      </c>
      <c r="G41" s="218" t="s">
        <v>445</v>
      </c>
      <c r="H41" s="217">
        <v>14043953.4</v>
      </c>
      <c r="I41" s="218" t="s">
        <v>446</v>
      </c>
      <c r="J41" s="217">
        <v>22862655.600000001</v>
      </c>
      <c r="K41" s="217">
        <v>22862655.600000001</v>
      </c>
      <c r="L41" s="217">
        <v>3046145</v>
      </c>
      <c r="M41" s="218" t="s">
        <v>446</v>
      </c>
      <c r="N41" s="180">
        <f t="shared" si="0"/>
        <v>0.57224229398554105</v>
      </c>
      <c r="O41" s="94"/>
      <c r="P41" s="94"/>
      <c r="Q41" s="93"/>
    </row>
    <row r="42" spans="1:17" s="36" customFormat="1" x14ac:dyDescent="0.2">
      <c r="A42" s="96"/>
      <c r="B42" s="214" t="s">
        <v>101</v>
      </c>
      <c r="C42" s="214" t="s">
        <v>404</v>
      </c>
      <c r="D42" s="217">
        <v>87517306</v>
      </c>
      <c r="E42" s="217">
        <v>87226502</v>
      </c>
      <c r="F42" s="217">
        <v>85656243</v>
      </c>
      <c r="G42" s="218" t="s">
        <v>445</v>
      </c>
      <c r="H42" s="217">
        <v>28638039.620000001</v>
      </c>
      <c r="I42" s="218" t="s">
        <v>446</v>
      </c>
      <c r="J42" s="217">
        <v>57018203.380000003</v>
      </c>
      <c r="K42" s="217">
        <v>57018203.380000003</v>
      </c>
      <c r="L42" s="217">
        <v>1570259</v>
      </c>
      <c r="M42" s="218" t="s">
        <v>446</v>
      </c>
      <c r="N42" s="180">
        <f t="shared" si="0"/>
        <v>0.65367981144079357</v>
      </c>
      <c r="O42" s="94"/>
      <c r="P42" s="94"/>
      <c r="Q42" s="93"/>
    </row>
    <row r="43" spans="1:17" s="36" customFormat="1" x14ac:dyDescent="0.2">
      <c r="A43" s="96"/>
      <c r="B43" s="214" t="s">
        <v>102</v>
      </c>
      <c r="C43" s="214" t="s">
        <v>404</v>
      </c>
      <c r="D43" s="217">
        <v>18015087</v>
      </c>
      <c r="E43" s="217">
        <v>18015087</v>
      </c>
      <c r="F43" s="217">
        <v>17641577</v>
      </c>
      <c r="G43" s="218" t="s">
        <v>445</v>
      </c>
      <c r="H43" s="217">
        <v>6298537.3099999996</v>
      </c>
      <c r="I43" s="218" t="s">
        <v>446</v>
      </c>
      <c r="J43" s="217">
        <v>11343039.689999999</v>
      </c>
      <c r="K43" s="217">
        <v>11343039.689999999</v>
      </c>
      <c r="L43" s="217">
        <v>373510</v>
      </c>
      <c r="M43" s="218" t="s">
        <v>446</v>
      </c>
      <c r="N43" s="180">
        <f t="shared" si="0"/>
        <v>0.62964112746166589</v>
      </c>
      <c r="O43" s="94"/>
      <c r="P43" s="94"/>
      <c r="Q43" s="93"/>
    </row>
    <row r="44" spans="1:17" s="36" customFormat="1" x14ac:dyDescent="0.2">
      <c r="A44" s="96"/>
      <c r="B44" s="214" t="s">
        <v>103</v>
      </c>
      <c r="C44" s="214" t="s">
        <v>404</v>
      </c>
      <c r="D44" s="217">
        <v>22097397</v>
      </c>
      <c r="E44" s="217">
        <v>22097397</v>
      </c>
      <c r="F44" s="217">
        <v>21244764</v>
      </c>
      <c r="G44" s="218" t="s">
        <v>445</v>
      </c>
      <c r="H44" s="217">
        <v>8542530.2899999991</v>
      </c>
      <c r="I44" s="218" t="s">
        <v>446</v>
      </c>
      <c r="J44" s="217">
        <v>12702233.710000001</v>
      </c>
      <c r="K44" s="217">
        <v>12702233.710000001</v>
      </c>
      <c r="L44" s="217">
        <v>852633</v>
      </c>
      <c r="M44" s="218" t="s">
        <v>446</v>
      </c>
      <c r="N44" s="180">
        <f t="shared" si="0"/>
        <v>0.57482941135555476</v>
      </c>
      <c r="O44" s="94"/>
      <c r="P44" s="94"/>
      <c r="Q44" s="93"/>
    </row>
    <row r="45" spans="1:17" s="36" customFormat="1" x14ac:dyDescent="0.2">
      <c r="A45" s="96"/>
      <c r="B45" s="214" t="s">
        <v>104</v>
      </c>
      <c r="C45" s="214" t="s">
        <v>404</v>
      </c>
      <c r="D45" s="217">
        <v>76484306</v>
      </c>
      <c r="E45" s="217">
        <v>75884306</v>
      </c>
      <c r="F45" s="217">
        <v>74560618</v>
      </c>
      <c r="G45" s="218" t="s">
        <v>445</v>
      </c>
      <c r="H45" s="217">
        <v>25259226.469999999</v>
      </c>
      <c r="I45" s="218" t="s">
        <v>446</v>
      </c>
      <c r="J45" s="217">
        <v>49301391.530000001</v>
      </c>
      <c r="K45" s="217">
        <v>49301391.530000001</v>
      </c>
      <c r="L45" s="217">
        <v>1323688</v>
      </c>
      <c r="M45" s="218" t="s">
        <v>446</v>
      </c>
      <c r="N45" s="180">
        <f t="shared" si="0"/>
        <v>0.64969153872211738</v>
      </c>
      <c r="O45" s="94"/>
      <c r="P45" s="94"/>
      <c r="Q45" s="93"/>
    </row>
    <row r="46" spans="1:17" s="36" customFormat="1" x14ac:dyDescent="0.2">
      <c r="A46" s="96"/>
      <c r="B46" s="214" t="s">
        <v>105</v>
      </c>
      <c r="C46" s="214" t="s">
        <v>404</v>
      </c>
      <c r="D46" s="217">
        <v>82401509</v>
      </c>
      <c r="E46" s="217">
        <v>79905509</v>
      </c>
      <c r="F46" s="217">
        <v>73813219</v>
      </c>
      <c r="G46" s="218" t="s">
        <v>445</v>
      </c>
      <c r="H46" s="217">
        <v>28087911.309999999</v>
      </c>
      <c r="I46" s="218" t="s">
        <v>446</v>
      </c>
      <c r="J46" s="217">
        <v>45725307.689999998</v>
      </c>
      <c r="K46" s="217">
        <v>45725307.689999998</v>
      </c>
      <c r="L46" s="217">
        <v>6092290</v>
      </c>
      <c r="M46" s="218" t="s">
        <v>446</v>
      </c>
      <c r="N46" s="180">
        <f t="shared" si="0"/>
        <v>0.57224224289716996</v>
      </c>
      <c r="O46" s="94"/>
      <c r="P46" s="94"/>
      <c r="Q46" s="93"/>
    </row>
    <row r="47" spans="1:17" s="36" customFormat="1" x14ac:dyDescent="0.2">
      <c r="A47" s="96"/>
      <c r="B47" s="214" t="s">
        <v>106</v>
      </c>
      <c r="C47" s="214" t="s">
        <v>107</v>
      </c>
      <c r="D47" s="217">
        <v>60000000</v>
      </c>
      <c r="E47" s="217">
        <v>88424181</v>
      </c>
      <c r="F47" s="217">
        <v>87456705</v>
      </c>
      <c r="G47" s="218" t="s">
        <v>445</v>
      </c>
      <c r="H47" s="217">
        <v>8359024.4000000004</v>
      </c>
      <c r="I47" s="218" t="s">
        <v>446</v>
      </c>
      <c r="J47" s="217">
        <v>51640975.600000001</v>
      </c>
      <c r="K47" s="217">
        <v>51640975.600000001</v>
      </c>
      <c r="L47" s="217">
        <v>28424181</v>
      </c>
      <c r="M47" s="217">
        <v>27456705</v>
      </c>
      <c r="N47" s="180">
        <f t="shared" si="0"/>
        <v>0.58401418046495679</v>
      </c>
      <c r="O47" s="94"/>
      <c r="P47" s="94"/>
      <c r="Q47" s="93"/>
    </row>
    <row r="48" spans="1:17" s="95" customFormat="1" ht="15" x14ac:dyDescent="0.25">
      <c r="A48" s="92"/>
      <c r="B48" s="221" t="s">
        <v>108</v>
      </c>
      <c r="C48" s="221" t="s">
        <v>109</v>
      </c>
      <c r="D48" s="220">
        <v>4968206193</v>
      </c>
      <c r="E48" s="220">
        <v>5003106193</v>
      </c>
      <c r="F48" s="220">
        <v>4332598654.3999996</v>
      </c>
      <c r="G48" s="220">
        <v>301177221.87</v>
      </c>
      <c r="H48" s="220">
        <v>937692366.19000006</v>
      </c>
      <c r="I48" s="220">
        <v>100032938.63</v>
      </c>
      <c r="J48" s="220">
        <v>2611000319.9400001</v>
      </c>
      <c r="K48" s="220">
        <v>2569113676.1999998</v>
      </c>
      <c r="L48" s="220">
        <v>1053203346.37</v>
      </c>
      <c r="M48" s="220">
        <v>382695807.76999998</v>
      </c>
      <c r="N48" s="179">
        <f t="shared" si="0"/>
        <v>0.52187585456273766</v>
      </c>
      <c r="O48" s="28">
        <f>+E48</f>
        <v>5003106193</v>
      </c>
      <c r="P48" s="28">
        <f>+J48</f>
        <v>2611000319.9400001</v>
      </c>
      <c r="Q48" s="97">
        <f>+P48/O48</f>
        <v>0.52187585456273766</v>
      </c>
    </row>
    <row r="49" spans="1:17" s="36" customFormat="1" x14ac:dyDescent="0.2">
      <c r="A49" s="96"/>
      <c r="B49" s="214" t="s">
        <v>110</v>
      </c>
      <c r="C49" s="214" t="s">
        <v>111</v>
      </c>
      <c r="D49" s="217">
        <v>466144452</v>
      </c>
      <c r="E49" s="217">
        <v>460263582</v>
      </c>
      <c r="F49" s="217">
        <v>411132275</v>
      </c>
      <c r="G49" s="217">
        <v>31000000</v>
      </c>
      <c r="H49" s="217">
        <v>41161208.600000001</v>
      </c>
      <c r="I49" s="217">
        <v>2978040</v>
      </c>
      <c r="J49" s="217">
        <v>269614631.91000003</v>
      </c>
      <c r="K49" s="217">
        <v>267466997.65000001</v>
      </c>
      <c r="L49" s="217">
        <v>115509701.48999999</v>
      </c>
      <c r="M49" s="217">
        <v>66378394.490000002</v>
      </c>
      <c r="N49" s="180">
        <f t="shared" si="0"/>
        <v>0.58578310875354034</v>
      </c>
      <c r="O49" s="94">
        <f t="shared" ref="O49:O112" si="1">+E49</f>
        <v>460263582</v>
      </c>
      <c r="P49" s="94">
        <f t="shared" ref="P49:P112" si="2">+J49</f>
        <v>269614631.91000003</v>
      </c>
      <c r="Q49" s="93">
        <f t="shared" ref="Q49:Q112" si="3">+P49/O49</f>
        <v>0.58578310875354034</v>
      </c>
    </row>
    <row r="50" spans="1:17" s="36" customFormat="1" x14ac:dyDescent="0.2">
      <c r="A50" s="96"/>
      <c r="B50" s="214" t="s">
        <v>112</v>
      </c>
      <c r="C50" s="214" t="s">
        <v>113</v>
      </c>
      <c r="D50" s="217">
        <v>78230101</v>
      </c>
      <c r="E50" s="217">
        <v>88349231</v>
      </c>
      <c r="F50" s="217">
        <v>66142924</v>
      </c>
      <c r="G50" s="218" t="s">
        <v>445</v>
      </c>
      <c r="H50" s="217">
        <v>6471764.4400000004</v>
      </c>
      <c r="I50" s="217">
        <v>2978040</v>
      </c>
      <c r="J50" s="217">
        <v>53589775.659999996</v>
      </c>
      <c r="K50" s="217">
        <v>52901480.560000002</v>
      </c>
      <c r="L50" s="217">
        <v>25309650.899999999</v>
      </c>
      <c r="M50" s="217">
        <v>3103343.9</v>
      </c>
      <c r="N50" s="180">
        <f t="shared" si="0"/>
        <v>0.60656753945034336</v>
      </c>
      <c r="O50" s="94">
        <f t="shared" si="1"/>
        <v>88349231</v>
      </c>
      <c r="P50" s="94">
        <f t="shared" si="2"/>
        <v>53589775.659999996</v>
      </c>
      <c r="Q50" s="93">
        <f t="shared" si="3"/>
        <v>0.60656753945034336</v>
      </c>
    </row>
    <row r="51" spans="1:17" s="36" customFormat="1" x14ac:dyDescent="0.2">
      <c r="A51" s="96"/>
      <c r="B51" s="214" t="s">
        <v>114</v>
      </c>
      <c r="C51" s="214" t="s">
        <v>115</v>
      </c>
      <c r="D51" s="217">
        <v>195406033</v>
      </c>
      <c r="E51" s="217">
        <v>163406033</v>
      </c>
      <c r="F51" s="217">
        <v>163406033</v>
      </c>
      <c r="G51" s="217">
        <v>31000000</v>
      </c>
      <c r="H51" s="217">
        <v>1500000</v>
      </c>
      <c r="I51" s="218" t="s">
        <v>446</v>
      </c>
      <c r="J51" s="217">
        <v>121896360</v>
      </c>
      <c r="K51" s="217">
        <v>121896360</v>
      </c>
      <c r="L51" s="217">
        <v>9009673</v>
      </c>
      <c r="M51" s="217">
        <v>9009673</v>
      </c>
      <c r="N51" s="180">
        <f t="shared" si="0"/>
        <v>0.74597221266610148</v>
      </c>
      <c r="O51" s="94">
        <f t="shared" si="1"/>
        <v>163406033</v>
      </c>
      <c r="P51" s="94">
        <f t="shared" si="2"/>
        <v>121896360</v>
      </c>
      <c r="Q51" s="93">
        <f t="shared" si="3"/>
        <v>0.74597221266610148</v>
      </c>
    </row>
    <row r="52" spans="1:17" s="36" customFormat="1" x14ac:dyDescent="0.2">
      <c r="A52" s="96"/>
      <c r="B52" s="214" t="s">
        <v>405</v>
      </c>
      <c r="C52" s="214" t="s">
        <v>406</v>
      </c>
      <c r="D52" s="217">
        <v>10000000</v>
      </c>
      <c r="E52" s="217">
        <v>10000000</v>
      </c>
      <c r="F52" s="217">
        <v>2500000</v>
      </c>
      <c r="G52" s="218" t="s">
        <v>445</v>
      </c>
      <c r="H52" s="218" t="s">
        <v>447</v>
      </c>
      <c r="I52" s="218" t="s">
        <v>446</v>
      </c>
      <c r="J52" s="218" t="s">
        <v>448</v>
      </c>
      <c r="K52" s="218" t="s">
        <v>448</v>
      </c>
      <c r="L52" s="217">
        <v>10000000</v>
      </c>
      <c r="M52" s="217">
        <v>2500000</v>
      </c>
      <c r="N52" s="180" t="e">
        <f t="shared" si="0"/>
        <v>#VALUE!</v>
      </c>
      <c r="O52" s="94">
        <f t="shared" si="1"/>
        <v>10000000</v>
      </c>
      <c r="P52" s="94" t="str">
        <f t="shared" si="2"/>
        <v xml:space="preserve">                           -   </v>
      </c>
      <c r="Q52" s="93" t="e">
        <f t="shared" si="3"/>
        <v>#VALUE!</v>
      </c>
    </row>
    <row r="53" spans="1:17" s="36" customFormat="1" x14ac:dyDescent="0.2">
      <c r="A53" s="96"/>
      <c r="B53" s="214" t="s">
        <v>116</v>
      </c>
      <c r="C53" s="214" t="s">
        <v>117</v>
      </c>
      <c r="D53" s="217">
        <v>53100500</v>
      </c>
      <c r="E53" s="217">
        <v>53100500</v>
      </c>
      <c r="F53" s="217">
        <v>34125500</v>
      </c>
      <c r="G53" s="218" t="s">
        <v>445</v>
      </c>
      <c r="H53" s="217">
        <v>3474900</v>
      </c>
      <c r="I53" s="218" t="s">
        <v>446</v>
      </c>
      <c r="J53" s="217">
        <v>1304077.5</v>
      </c>
      <c r="K53" s="217">
        <v>1304077.5</v>
      </c>
      <c r="L53" s="217">
        <v>48321522.5</v>
      </c>
      <c r="M53" s="217">
        <v>29346522.5</v>
      </c>
      <c r="N53" s="180">
        <f t="shared" si="0"/>
        <v>2.4558667055865763E-2</v>
      </c>
      <c r="O53" s="94">
        <f t="shared" si="1"/>
        <v>53100500</v>
      </c>
      <c r="P53" s="94">
        <f t="shared" si="2"/>
        <v>1304077.5</v>
      </c>
      <c r="Q53" s="93">
        <f t="shared" si="3"/>
        <v>2.4558667055865763E-2</v>
      </c>
    </row>
    <row r="54" spans="1:17" s="36" customFormat="1" x14ac:dyDescent="0.2">
      <c r="A54" s="96"/>
      <c r="B54" s="214" t="s">
        <v>118</v>
      </c>
      <c r="C54" s="214" t="s">
        <v>119</v>
      </c>
      <c r="D54" s="217">
        <v>129407818</v>
      </c>
      <c r="E54" s="217">
        <v>145407818</v>
      </c>
      <c r="F54" s="217">
        <v>144957818</v>
      </c>
      <c r="G54" s="218" t="s">
        <v>445</v>
      </c>
      <c r="H54" s="217">
        <v>29714544.16</v>
      </c>
      <c r="I54" s="218" t="s">
        <v>446</v>
      </c>
      <c r="J54" s="217">
        <v>92824418.75</v>
      </c>
      <c r="K54" s="217">
        <v>91365079.590000004</v>
      </c>
      <c r="L54" s="217">
        <v>22868855.09</v>
      </c>
      <c r="M54" s="217">
        <v>22418855.09</v>
      </c>
      <c r="N54" s="180">
        <f t="shared" si="0"/>
        <v>0.63837295701665775</v>
      </c>
      <c r="O54" s="94">
        <f t="shared" si="1"/>
        <v>145407818</v>
      </c>
      <c r="P54" s="94">
        <f t="shared" si="2"/>
        <v>92824418.75</v>
      </c>
      <c r="Q54" s="93">
        <f t="shared" si="3"/>
        <v>0.63837295701665775</v>
      </c>
    </row>
    <row r="55" spans="1:17" s="36" customFormat="1" x14ac:dyDescent="0.2">
      <c r="A55" s="96"/>
      <c r="B55" s="214" t="s">
        <v>120</v>
      </c>
      <c r="C55" s="214" t="s">
        <v>121</v>
      </c>
      <c r="D55" s="217">
        <v>321834143</v>
      </c>
      <c r="E55" s="217">
        <v>333279143</v>
      </c>
      <c r="F55" s="217">
        <v>290507776</v>
      </c>
      <c r="G55" s="218" t="s">
        <v>445</v>
      </c>
      <c r="H55" s="217">
        <v>45545079.710000001</v>
      </c>
      <c r="I55" s="218" t="s">
        <v>446</v>
      </c>
      <c r="J55" s="217">
        <v>225729434.13999999</v>
      </c>
      <c r="K55" s="217">
        <v>224348336.24000001</v>
      </c>
      <c r="L55" s="217">
        <v>62004629.149999999</v>
      </c>
      <c r="M55" s="217">
        <v>19233262.149999999</v>
      </c>
      <c r="N55" s="180">
        <f t="shared" si="0"/>
        <v>0.67729841150005599</v>
      </c>
      <c r="O55" s="94">
        <f t="shared" si="1"/>
        <v>333279143</v>
      </c>
      <c r="P55" s="94">
        <f t="shared" si="2"/>
        <v>225729434.13999999</v>
      </c>
      <c r="Q55" s="93">
        <f t="shared" si="3"/>
        <v>0.67729841150005599</v>
      </c>
    </row>
    <row r="56" spans="1:17" s="36" customFormat="1" x14ac:dyDescent="0.2">
      <c r="A56" s="96"/>
      <c r="B56" s="214" t="s">
        <v>122</v>
      </c>
      <c r="C56" s="214" t="s">
        <v>123</v>
      </c>
      <c r="D56" s="217">
        <v>89968635</v>
      </c>
      <c r="E56" s="217">
        <v>94043635</v>
      </c>
      <c r="F56" s="217">
        <v>77541384</v>
      </c>
      <c r="G56" s="218" t="s">
        <v>445</v>
      </c>
      <c r="H56" s="217">
        <v>24117608.899999999</v>
      </c>
      <c r="I56" s="218" t="s">
        <v>446</v>
      </c>
      <c r="J56" s="217">
        <v>47653341.600000001</v>
      </c>
      <c r="K56" s="217">
        <v>47608185.600000001</v>
      </c>
      <c r="L56" s="217">
        <v>22272684.5</v>
      </c>
      <c r="M56" s="217">
        <v>5770433.5</v>
      </c>
      <c r="N56" s="180">
        <f t="shared" si="0"/>
        <v>0.50671522426796878</v>
      </c>
      <c r="O56" s="94">
        <f t="shared" si="1"/>
        <v>94043635</v>
      </c>
      <c r="P56" s="94">
        <f t="shared" si="2"/>
        <v>47653341.600000001</v>
      </c>
      <c r="Q56" s="93">
        <f t="shared" si="3"/>
        <v>0.50671522426796878</v>
      </c>
    </row>
    <row r="57" spans="1:17" s="36" customFormat="1" x14ac:dyDescent="0.2">
      <c r="A57" s="96"/>
      <c r="B57" s="214" t="s">
        <v>124</v>
      </c>
      <c r="C57" s="214" t="s">
        <v>125</v>
      </c>
      <c r="D57" s="217">
        <v>96966540</v>
      </c>
      <c r="E57" s="217">
        <v>97966540</v>
      </c>
      <c r="F57" s="217">
        <v>83961299</v>
      </c>
      <c r="G57" s="218" t="s">
        <v>445</v>
      </c>
      <c r="H57" s="217">
        <v>10301349.029999999</v>
      </c>
      <c r="I57" s="218" t="s">
        <v>446</v>
      </c>
      <c r="J57" s="217">
        <v>73330864.510000005</v>
      </c>
      <c r="K57" s="217">
        <v>72583082.010000005</v>
      </c>
      <c r="L57" s="217">
        <v>14334326.460000001</v>
      </c>
      <c r="M57" s="217">
        <v>329085.46000000002</v>
      </c>
      <c r="N57" s="180">
        <f t="shared" si="0"/>
        <v>0.7485296970782066</v>
      </c>
      <c r="O57" s="94">
        <f t="shared" si="1"/>
        <v>97966540</v>
      </c>
      <c r="P57" s="94">
        <f t="shared" si="2"/>
        <v>73330864.510000005</v>
      </c>
      <c r="Q57" s="93">
        <f t="shared" si="3"/>
        <v>0.7485296970782066</v>
      </c>
    </row>
    <row r="58" spans="1:17" s="36" customFormat="1" x14ac:dyDescent="0.2">
      <c r="A58" s="96"/>
      <c r="B58" s="214" t="s">
        <v>126</v>
      </c>
      <c r="C58" s="214" t="s">
        <v>127</v>
      </c>
      <c r="D58" s="217">
        <v>1077040</v>
      </c>
      <c r="E58" s="217">
        <v>1077040</v>
      </c>
      <c r="F58" s="217">
        <v>844000</v>
      </c>
      <c r="G58" s="218" t="s">
        <v>445</v>
      </c>
      <c r="H58" s="217">
        <v>78575</v>
      </c>
      <c r="I58" s="218" t="s">
        <v>446</v>
      </c>
      <c r="J58" s="217">
        <v>40175</v>
      </c>
      <c r="K58" s="217">
        <v>40175</v>
      </c>
      <c r="L58" s="217">
        <v>958290</v>
      </c>
      <c r="M58" s="217">
        <v>725250</v>
      </c>
      <c r="N58" s="180">
        <f t="shared" si="0"/>
        <v>3.7301307286637449E-2</v>
      </c>
      <c r="O58" s="94">
        <f t="shared" si="1"/>
        <v>1077040</v>
      </c>
      <c r="P58" s="94">
        <f t="shared" si="2"/>
        <v>40175</v>
      </c>
      <c r="Q58" s="93">
        <f t="shared" si="3"/>
        <v>3.7301307286637449E-2</v>
      </c>
    </row>
    <row r="59" spans="1:17" s="36" customFormat="1" x14ac:dyDescent="0.2">
      <c r="A59" s="96"/>
      <c r="B59" s="214" t="s">
        <v>128</v>
      </c>
      <c r="C59" s="214" t="s">
        <v>129</v>
      </c>
      <c r="D59" s="217">
        <v>118545206</v>
      </c>
      <c r="E59" s="217">
        <v>120415206</v>
      </c>
      <c r="F59" s="217">
        <v>111516053</v>
      </c>
      <c r="G59" s="218" t="s">
        <v>445</v>
      </c>
      <c r="H59" s="217">
        <v>9638597.5399999991</v>
      </c>
      <c r="I59" s="218" t="s">
        <v>446</v>
      </c>
      <c r="J59" s="217">
        <v>90658702.920000002</v>
      </c>
      <c r="K59" s="217">
        <v>90085543.519999996</v>
      </c>
      <c r="L59" s="217">
        <v>20117905.539999999</v>
      </c>
      <c r="M59" s="217">
        <v>11218752.539999999</v>
      </c>
      <c r="N59" s="180">
        <f t="shared" si="0"/>
        <v>0.75288417411335906</v>
      </c>
      <c r="O59" s="94">
        <f t="shared" si="1"/>
        <v>120415206</v>
      </c>
      <c r="P59" s="94">
        <f t="shared" si="2"/>
        <v>90658702.920000002</v>
      </c>
      <c r="Q59" s="93">
        <f t="shared" si="3"/>
        <v>0.75288417411335906</v>
      </c>
    </row>
    <row r="60" spans="1:17" s="36" customFormat="1" x14ac:dyDescent="0.2">
      <c r="A60" s="96"/>
      <c r="B60" s="214" t="s">
        <v>130</v>
      </c>
      <c r="C60" s="214" t="s">
        <v>131</v>
      </c>
      <c r="D60" s="217">
        <v>15276722</v>
      </c>
      <c r="E60" s="217">
        <v>19776722</v>
      </c>
      <c r="F60" s="217">
        <v>16645040</v>
      </c>
      <c r="G60" s="218" t="s">
        <v>445</v>
      </c>
      <c r="H60" s="217">
        <v>1408949.24</v>
      </c>
      <c r="I60" s="218" t="s">
        <v>446</v>
      </c>
      <c r="J60" s="217">
        <v>14046350.109999999</v>
      </c>
      <c r="K60" s="217">
        <v>14031350.109999999</v>
      </c>
      <c r="L60" s="217">
        <v>4321422.6500000004</v>
      </c>
      <c r="M60" s="217">
        <v>1189740.6499999999</v>
      </c>
      <c r="N60" s="180">
        <f t="shared" si="0"/>
        <v>0.71024662782841363</v>
      </c>
      <c r="O60" s="94">
        <f t="shared" si="1"/>
        <v>19776722</v>
      </c>
      <c r="P60" s="94">
        <f t="shared" si="2"/>
        <v>14046350.109999999</v>
      </c>
      <c r="Q60" s="93">
        <f t="shared" si="3"/>
        <v>0.71024662782841363</v>
      </c>
    </row>
    <row r="61" spans="1:17" s="36" customFormat="1" x14ac:dyDescent="0.2">
      <c r="A61" s="96"/>
      <c r="B61" s="214" t="s">
        <v>132</v>
      </c>
      <c r="C61" s="214" t="s">
        <v>133</v>
      </c>
      <c r="D61" s="217">
        <v>222350469</v>
      </c>
      <c r="E61" s="217">
        <v>204350469</v>
      </c>
      <c r="F61" s="217">
        <v>179690881</v>
      </c>
      <c r="G61" s="217">
        <v>7387100</v>
      </c>
      <c r="H61" s="217">
        <v>57285644.689999998</v>
      </c>
      <c r="I61" s="217">
        <v>32506569</v>
      </c>
      <c r="J61" s="217">
        <v>57716461.310000002</v>
      </c>
      <c r="K61" s="217">
        <v>56132961.310000002</v>
      </c>
      <c r="L61" s="217">
        <v>49454694</v>
      </c>
      <c r="M61" s="217">
        <v>24795106</v>
      </c>
      <c r="N61" s="180">
        <f t="shared" si="0"/>
        <v>0.28243860458181774</v>
      </c>
      <c r="O61" s="94">
        <f t="shared" si="1"/>
        <v>204350469</v>
      </c>
      <c r="P61" s="94">
        <f t="shared" si="2"/>
        <v>57716461.310000002</v>
      </c>
      <c r="Q61" s="93">
        <f t="shared" si="3"/>
        <v>0.28243860458181774</v>
      </c>
    </row>
    <row r="62" spans="1:17" s="36" customFormat="1" x14ac:dyDescent="0.2">
      <c r="A62" s="96"/>
      <c r="B62" s="214" t="s">
        <v>134</v>
      </c>
      <c r="C62" s="214" t="s">
        <v>135</v>
      </c>
      <c r="D62" s="217">
        <v>104155675</v>
      </c>
      <c r="E62" s="217">
        <v>90155675</v>
      </c>
      <c r="F62" s="217">
        <v>81695675</v>
      </c>
      <c r="G62" s="217">
        <v>7387100</v>
      </c>
      <c r="H62" s="217">
        <v>24537217.190000001</v>
      </c>
      <c r="I62" s="217">
        <v>478235</v>
      </c>
      <c r="J62" s="217">
        <v>36939019.759999998</v>
      </c>
      <c r="K62" s="217">
        <v>35355519.759999998</v>
      </c>
      <c r="L62" s="217">
        <v>20814103.050000001</v>
      </c>
      <c r="M62" s="217">
        <v>12354103.050000001</v>
      </c>
      <c r="N62" s="180">
        <f t="shared" si="0"/>
        <v>0.40972484272343362</v>
      </c>
      <c r="O62" s="94">
        <f t="shared" si="1"/>
        <v>90155675</v>
      </c>
      <c r="P62" s="94">
        <f t="shared" si="2"/>
        <v>36939019.759999998</v>
      </c>
      <c r="Q62" s="93">
        <f t="shared" si="3"/>
        <v>0.40972484272343362</v>
      </c>
    </row>
    <row r="63" spans="1:17" s="36" customFormat="1" x14ac:dyDescent="0.2">
      <c r="A63" s="96"/>
      <c r="B63" s="214" t="s">
        <v>136</v>
      </c>
      <c r="C63" s="214" t="s">
        <v>137</v>
      </c>
      <c r="D63" s="218" t="s">
        <v>449</v>
      </c>
      <c r="E63" s="218" t="s">
        <v>449</v>
      </c>
      <c r="F63" s="218" t="s">
        <v>448</v>
      </c>
      <c r="G63" s="218" t="s">
        <v>445</v>
      </c>
      <c r="H63" s="218" t="s">
        <v>447</v>
      </c>
      <c r="I63" s="218" t="s">
        <v>446</v>
      </c>
      <c r="J63" s="218" t="s">
        <v>448</v>
      </c>
      <c r="K63" s="218" t="s">
        <v>448</v>
      </c>
      <c r="L63" s="218" t="s">
        <v>450</v>
      </c>
      <c r="M63" s="218" t="s">
        <v>446</v>
      </c>
      <c r="N63" s="180">
        <v>0</v>
      </c>
      <c r="O63" s="94" t="str">
        <f t="shared" si="1"/>
        <v xml:space="preserve">                              -   </v>
      </c>
      <c r="P63" s="94" t="str">
        <f t="shared" si="2"/>
        <v xml:space="preserve">                           -   </v>
      </c>
      <c r="Q63" s="93">
        <v>0</v>
      </c>
    </row>
    <row r="64" spans="1:17" s="36" customFormat="1" x14ac:dyDescent="0.2">
      <c r="A64" s="96"/>
      <c r="B64" s="214" t="s">
        <v>138</v>
      </c>
      <c r="C64" s="214" t="s">
        <v>139</v>
      </c>
      <c r="D64" s="217">
        <v>15961105</v>
      </c>
      <c r="E64" s="217">
        <v>15961105</v>
      </c>
      <c r="F64" s="217">
        <v>12452078</v>
      </c>
      <c r="G64" s="218" t="s">
        <v>445</v>
      </c>
      <c r="H64" s="217">
        <v>8756337.5</v>
      </c>
      <c r="I64" s="218" t="s">
        <v>446</v>
      </c>
      <c r="J64" s="217">
        <v>17040</v>
      </c>
      <c r="K64" s="217">
        <v>17040</v>
      </c>
      <c r="L64" s="217">
        <v>7187727.5</v>
      </c>
      <c r="M64" s="217">
        <v>3678700.5</v>
      </c>
      <c r="N64" s="180">
        <f t="shared" si="0"/>
        <v>1.0675952573459043E-3</v>
      </c>
      <c r="O64" s="94">
        <f t="shared" si="1"/>
        <v>15961105</v>
      </c>
      <c r="P64" s="94">
        <f t="shared" si="2"/>
        <v>17040</v>
      </c>
      <c r="Q64" s="93">
        <f t="shared" si="3"/>
        <v>1.0675952573459043E-3</v>
      </c>
    </row>
    <row r="65" spans="1:17" s="36" customFormat="1" x14ac:dyDescent="0.2">
      <c r="A65" s="96"/>
      <c r="B65" s="214" t="s">
        <v>140</v>
      </c>
      <c r="C65" s="214" t="s">
        <v>141</v>
      </c>
      <c r="D65" s="217">
        <v>64015069</v>
      </c>
      <c r="E65" s="217">
        <v>76015069</v>
      </c>
      <c r="F65" s="217">
        <v>67811301</v>
      </c>
      <c r="G65" s="218" t="s">
        <v>445</v>
      </c>
      <c r="H65" s="217">
        <v>16941500</v>
      </c>
      <c r="I65" s="217">
        <v>32028334</v>
      </c>
      <c r="J65" s="217">
        <v>15900000</v>
      </c>
      <c r="K65" s="217">
        <v>15900000</v>
      </c>
      <c r="L65" s="217">
        <v>11145235</v>
      </c>
      <c r="M65" s="217">
        <v>2941467</v>
      </c>
      <c r="N65" s="180">
        <f t="shared" si="0"/>
        <v>0.20916905304657424</v>
      </c>
      <c r="O65" s="94">
        <f t="shared" si="1"/>
        <v>76015069</v>
      </c>
      <c r="P65" s="94">
        <f t="shared" si="2"/>
        <v>15900000</v>
      </c>
      <c r="Q65" s="93">
        <f t="shared" si="3"/>
        <v>0.20916905304657424</v>
      </c>
    </row>
    <row r="66" spans="1:17" s="36" customFormat="1" x14ac:dyDescent="0.2">
      <c r="A66" s="96"/>
      <c r="B66" s="214" t="s">
        <v>142</v>
      </c>
      <c r="C66" s="214" t="s">
        <v>143</v>
      </c>
      <c r="D66" s="217">
        <v>11991279</v>
      </c>
      <c r="E66" s="217">
        <v>991279</v>
      </c>
      <c r="F66" s="217">
        <v>716279</v>
      </c>
      <c r="G66" s="218" t="s">
        <v>445</v>
      </c>
      <c r="H66" s="218" t="s">
        <v>447</v>
      </c>
      <c r="I66" s="218" t="s">
        <v>446</v>
      </c>
      <c r="J66" s="218" t="s">
        <v>448</v>
      </c>
      <c r="K66" s="218" t="s">
        <v>448</v>
      </c>
      <c r="L66" s="217">
        <v>991279</v>
      </c>
      <c r="M66" s="217">
        <v>716279</v>
      </c>
      <c r="N66" s="180" t="e">
        <f t="shared" si="0"/>
        <v>#VALUE!</v>
      </c>
      <c r="O66" s="94">
        <f t="shared" si="1"/>
        <v>991279</v>
      </c>
      <c r="P66" s="94" t="str">
        <f t="shared" si="2"/>
        <v xml:space="preserve">                           -   </v>
      </c>
      <c r="Q66" s="93" t="e">
        <f t="shared" si="3"/>
        <v>#VALUE!</v>
      </c>
    </row>
    <row r="67" spans="1:17" s="36" customFormat="1" x14ac:dyDescent="0.2">
      <c r="A67" s="96"/>
      <c r="B67" s="214" t="s">
        <v>407</v>
      </c>
      <c r="C67" s="214" t="s">
        <v>408</v>
      </c>
      <c r="D67" s="217">
        <v>1000000</v>
      </c>
      <c r="E67" s="217">
        <v>1000000</v>
      </c>
      <c r="F67" s="217">
        <v>250000</v>
      </c>
      <c r="G67" s="218" t="s">
        <v>445</v>
      </c>
      <c r="H67" s="218" t="s">
        <v>447</v>
      </c>
      <c r="I67" s="218" t="s">
        <v>446</v>
      </c>
      <c r="J67" s="217">
        <v>11680</v>
      </c>
      <c r="K67" s="217">
        <v>11680</v>
      </c>
      <c r="L67" s="217">
        <v>988320</v>
      </c>
      <c r="M67" s="217">
        <v>238320</v>
      </c>
      <c r="N67" s="180">
        <f t="shared" si="0"/>
        <v>1.1679999999999999E-2</v>
      </c>
      <c r="O67" s="94">
        <f t="shared" si="1"/>
        <v>1000000</v>
      </c>
      <c r="P67" s="94">
        <f t="shared" si="2"/>
        <v>11680</v>
      </c>
      <c r="Q67" s="93">
        <f t="shared" si="3"/>
        <v>1.1679999999999999E-2</v>
      </c>
    </row>
    <row r="68" spans="1:17" s="36" customFormat="1" x14ac:dyDescent="0.2">
      <c r="A68" s="96"/>
      <c r="B68" s="214" t="s">
        <v>144</v>
      </c>
      <c r="C68" s="214" t="s">
        <v>145</v>
      </c>
      <c r="D68" s="217">
        <v>25227341</v>
      </c>
      <c r="E68" s="217">
        <v>20227341</v>
      </c>
      <c r="F68" s="217">
        <v>16765548</v>
      </c>
      <c r="G68" s="218" t="s">
        <v>445</v>
      </c>
      <c r="H68" s="217">
        <v>7050590</v>
      </c>
      <c r="I68" s="218" t="s">
        <v>446</v>
      </c>
      <c r="J68" s="217">
        <v>4848721.55</v>
      </c>
      <c r="K68" s="217">
        <v>4848721.55</v>
      </c>
      <c r="L68" s="217">
        <v>8328029.4500000002</v>
      </c>
      <c r="M68" s="217">
        <v>4866236.45</v>
      </c>
      <c r="N68" s="180">
        <f t="shared" si="0"/>
        <v>0.23971126753635091</v>
      </c>
      <c r="O68" s="94">
        <f t="shared" si="1"/>
        <v>20227341</v>
      </c>
      <c r="P68" s="94">
        <f t="shared" si="2"/>
        <v>4848721.55</v>
      </c>
      <c r="Q68" s="93">
        <f t="shared" si="3"/>
        <v>0.23971126753635091</v>
      </c>
    </row>
    <row r="69" spans="1:17" s="36" customFormat="1" x14ac:dyDescent="0.2">
      <c r="A69" s="96"/>
      <c r="B69" s="214" t="s">
        <v>146</v>
      </c>
      <c r="C69" s="214" t="s">
        <v>147</v>
      </c>
      <c r="D69" s="217">
        <v>2502852154</v>
      </c>
      <c r="E69" s="217">
        <v>2529652154</v>
      </c>
      <c r="F69" s="217">
        <v>2224493574.96</v>
      </c>
      <c r="G69" s="217">
        <v>109281255</v>
      </c>
      <c r="H69" s="217">
        <v>634043107.05999994</v>
      </c>
      <c r="I69" s="217">
        <v>29394267.579999998</v>
      </c>
      <c r="J69" s="217">
        <v>1320437547.0599999</v>
      </c>
      <c r="K69" s="217">
        <v>1294325828.6600001</v>
      </c>
      <c r="L69" s="217">
        <v>436495977.30000001</v>
      </c>
      <c r="M69" s="217">
        <v>131337398.26000001</v>
      </c>
      <c r="N69" s="180">
        <f t="shared" si="0"/>
        <v>0.5219838407316455</v>
      </c>
      <c r="O69" s="94">
        <f t="shared" si="1"/>
        <v>2529652154</v>
      </c>
      <c r="P69" s="94">
        <f t="shared" si="2"/>
        <v>1320437547.0599999</v>
      </c>
      <c r="Q69" s="93">
        <f t="shared" si="3"/>
        <v>0.5219838407316455</v>
      </c>
    </row>
    <row r="70" spans="1:17" s="36" customFormat="1" x14ac:dyDescent="0.2">
      <c r="A70" s="96"/>
      <c r="B70" s="214" t="s">
        <v>148</v>
      </c>
      <c r="C70" s="214" t="s">
        <v>149</v>
      </c>
      <c r="D70" s="217">
        <v>50000</v>
      </c>
      <c r="E70" s="217">
        <v>50000</v>
      </c>
      <c r="F70" s="218" t="s">
        <v>448</v>
      </c>
      <c r="G70" s="218" t="s">
        <v>445</v>
      </c>
      <c r="H70" s="218" t="s">
        <v>447</v>
      </c>
      <c r="I70" s="218" t="s">
        <v>446</v>
      </c>
      <c r="J70" s="218" t="s">
        <v>448</v>
      </c>
      <c r="K70" s="218" t="s">
        <v>448</v>
      </c>
      <c r="L70" s="217">
        <v>50000</v>
      </c>
      <c r="M70" s="218" t="s">
        <v>446</v>
      </c>
      <c r="N70" s="180" t="e">
        <f t="shared" si="0"/>
        <v>#VALUE!</v>
      </c>
      <c r="O70" s="94">
        <f t="shared" si="1"/>
        <v>50000</v>
      </c>
      <c r="P70" s="94" t="str">
        <f t="shared" si="2"/>
        <v xml:space="preserve">                           -   </v>
      </c>
      <c r="Q70" s="93" t="e">
        <f t="shared" si="3"/>
        <v>#VALUE!</v>
      </c>
    </row>
    <row r="71" spans="1:17" s="36" customFormat="1" x14ac:dyDescent="0.2">
      <c r="A71" s="96"/>
      <c r="B71" s="214" t="s">
        <v>150</v>
      </c>
      <c r="C71" s="214" t="s">
        <v>409</v>
      </c>
      <c r="D71" s="217">
        <v>150879700</v>
      </c>
      <c r="E71" s="217">
        <v>97879700</v>
      </c>
      <c r="F71" s="217">
        <v>32869850</v>
      </c>
      <c r="G71" s="218" t="s">
        <v>445</v>
      </c>
      <c r="H71" s="218" t="s">
        <v>447</v>
      </c>
      <c r="I71" s="218" t="s">
        <v>446</v>
      </c>
      <c r="J71" s="217">
        <v>16891404.739999998</v>
      </c>
      <c r="K71" s="217">
        <v>16891404.739999998</v>
      </c>
      <c r="L71" s="217">
        <v>80988295.260000005</v>
      </c>
      <c r="M71" s="217">
        <v>15978445.26</v>
      </c>
      <c r="N71" s="180">
        <f t="shared" si="0"/>
        <v>0.17257311516075344</v>
      </c>
      <c r="O71" s="94">
        <f t="shared" si="1"/>
        <v>97879700</v>
      </c>
      <c r="P71" s="94">
        <f t="shared" si="2"/>
        <v>16891404.739999998</v>
      </c>
      <c r="Q71" s="93">
        <f t="shared" si="3"/>
        <v>0.17257311516075344</v>
      </c>
    </row>
    <row r="72" spans="1:17" s="36" customFormat="1" x14ac:dyDescent="0.2">
      <c r="A72" s="96"/>
      <c r="B72" s="214" t="s">
        <v>151</v>
      </c>
      <c r="C72" s="214" t="s">
        <v>152</v>
      </c>
      <c r="D72" s="217">
        <v>227347480</v>
      </c>
      <c r="E72" s="217">
        <v>227347480</v>
      </c>
      <c r="F72" s="217">
        <v>176509345</v>
      </c>
      <c r="G72" s="217">
        <v>13000000</v>
      </c>
      <c r="H72" s="217">
        <v>41210556.5</v>
      </c>
      <c r="I72" s="218" t="s">
        <v>446</v>
      </c>
      <c r="J72" s="217">
        <v>101609149.5</v>
      </c>
      <c r="K72" s="217">
        <v>95009149.5</v>
      </c>
      <c r="L72" s="217">
        <v>71527774</v>
      </c>
      <c r="M72" s="217">
        <v>20689639</v>
      </c>
      <c r="N72" s="180">
        <f t="shared" ref="N72:N135" si="4">+J72/E72</f>
        <v>0.4469332560888733</v>
      </c>
      <c r="O72" s="94">
        <f t="shared" si="1"/>
        <v>227347480</v>
      </c>
      <c r="P72" s="94">
        <f t="shared" si="2"/>
        <v>101609149.5</v>
      </c>
      <c r="Q72" s="93">
        <f t="shared" si="3"/>
        <v>0.4469332560888733</v>
      </c>
    </row>
    <row r="73" spans="1:17" s="36" customFormat="1" x14ac:dyDescent="0.2">
      <c r="A73" s="96"/>
      <c r="B73" s="214" t="s">
        <v>153</v>
      </c>
      <c r="C73" s="214" t="s">
        <v>410</v>
      </c>
      <c r="D73" s="217">
        <v>59576040</v>
      </c>
      <c r="E73" s="217">
        <v>89576040</v>
      </c>
      <c r="F73" s="217">
        <v>48307875</v>
      </c>
      <c r="G73" s="218" t="s">
        <v>445</v>
      </c>
      <c r="H73" s="217">
        <v>10009735</v>
      </c>
      <c r="I73" s="217">
        <v>3137500</v>
      </c>
      <c r="J73" s="217">
        <v>7392500</v>
      </c>
      <c r="K73" s="217">
        <v>7392500</v>
      </c>
      <c r="L73" s="217">
        <v>69036305</v>
      </c>
      <c r="M73" s="217">
        <v>27768140</v>
      </c>
      <c r="N73" s="180">
        <f t="shared" si="4"/>
        <v>8.2527649134746306E-2</v>
      </c>
      <c r="O73" s="94">
        <f t="shared" si="1"/>
        <v>89576040</v>
      </c>
      <c r="P73" s="94">
        <f t="shared" si="2"/>
        <v>7392500</v>
      </c>
      <c r="Q73" s="93">
        <f t="shared" si="3"/>
        <v>8.2527649134746306E-2</v>
      </c>
    </row>
    <row r="74" spans="1:17" s="36" customFormat="1" x14ac:dyDescent="0.2">
      <c r="A74" s="96"/>
      <c r="B74" s="214" t="s">
        <v>154</v>
      </c>
      <c r="C74" s="214" t="s">
        <v>155</v>
      </c>
      <c r="D74" s="217">
        <v>927626025</v>
      </c>
      <c r="E74" s="217">
        <v>990426025</v>
      </c>
      <c r="F74" s="217">
        <v>895012957</v>
      </c>
      <c r="G74" s="217">
        <v>15750000</v>
      </c>
      <c r="H74" s="217">
        <v>256051942.06999999</v>
      </c>
      <c r="I74" s="217">
        <v>20685937.579999998</v>
      </c>
      <c r="J74" s="217">
        <v>578503351.22000003</v>
      </c>
      <c r="K74" s="217">
        <v>578051851.22000003</v>
      </c>
      <c r="L74" s="217">
        <v>119434794.13</v>
      </c>
      <c r="M74" s="217">
        <v>24021726.129999999</v>
      </c>
      <c r="N74" s="180">
        <f t="shared" si="4"/>
        <v>0.58409546661498524</v>
      </c>
      <c r="O74" s="94">
        <f t="shared" si="1"/>
        <v>990426025</v>
      </c>
      <c r="P74" s="94">
        <f t="shared" si="2"/>
        <v>578503351.22000003</v>
      </c>
      <c r="Q74" s="93">
        <f t="shared" si="3"/>
        <v>0.58409546661498524</v>
      </c>
    </row>
    <row r="75" spans="1:17" s="36" customFormat="1" x14ac:dyDescent="0.2">
      <c r="A75" s="96"/>
      <c r="B75" s="214" t="s">
        <v>156</v>
      </c>
      <c r="C75" s="214" t="s">
        <v>157</v>
      </c>
      <c r="D75" s="217">
        <v>1137372909</v>
      </c>
      <c r="E75" s="217">
        <v>1124372909</v>
      </c>
      <c r="F75" s="217">
        <v>1071793547.96</v>
      </c>
      <c r="G75" s="217">
        <v>80531255</v>
      </c>
      <c r="H75" s="217">
        <v>326770873.49000001</v>
      </c>
      <c r="I75" s="217">
        <v>5570830</v>
      </c>
      <c r="J75" s="217">
        <v>616041141.60000002</v>
      </c>
      <c r="K75" s="217">
        <v>596980923.20000005</v>
      </c>
      <c r="L75" s="217">
        <v>95458808.909999996</v>
      </c>
      <c r="M75" s="217">
        <v>42879447.869999997</v>
      </c>
      <c r="N75" s="180">
        <f t="shared" si="4"/>
        <v>0.54789753174318079</v>
      </c>
      <c r="O75" s="94">
        <f t="shared" si="1"/>
        <v>1124372909</v>
      </c>
      <c r="P75" s="94">
        <f t="shared" si="2"/>
        <v>616041141.60000002</v>
      </c>
      <c r="Q75" s="93">
        <f t="shared" si="3"/>
        <v>0.54789753174318079</v>
      </c>
    </row>
    <row r="76" spans="1:17" s="36" customFormat="1" x14ac:dyDescent="0.2">
      <c r="A76" s="96"/>
      <c r="B76" s="214" t="s">
        <v>158</v>
      </c>
      <c r="C76" s="214" t="s">
        <v>159</v>
      </c>
      <c r="D76" s="217">
        <v>262621265</v>
      </c>
      <c r="E76" s="217">
        <v>300801265</v>
      </c>
      <c r="F76" s="217">
        <v>253883058</v>
      </c>
      <c r="G76" s="217">
        <v>235775.23</v>
      </c>
      <c r="H76" s="217">
        <v>46726610.689999998</v>
      </c>
      <c r="I76" s="217">
        <v>8600000</v>
      </c>
      <c r="J76" s="217">
        <v>151231300.11000001</v>
      </c>
      <c r="K76" s="217">
        <v>147769930.11000001</v>
      </c>
      <c r="L76" s="217">
        <v>94007578.969999999</v>
      </c>
      <c r="M76" s="217">
        <v>47089371.969999999</v>
      </c>
      <c r="N76" s="180">
        <f t="shared" si="4"/>
        <v>0.50276151634535182</v>
      </c>
      <c r="O76" s="94">
        <f t="shared" si="1"/>
        <v>300801265</v>
      </c>
      <c r="P76" s="94">
        <f t="shared" si="2"/>
        <v>151231300.11000001</v>
      </c>
      <c r="Q76" s="93">
        <f t="shared" si="3"/>
        <v>0.50276151634535182</v>
      </c>
    </row>
    <row r="77" spans="1:17" s="36" customFormat="1" x14ac:dyDescent="0.2">
      <c r="A77" s="96"/>
      <c r="B77" s="214" t="s">
        <v>160</v>
      </c>
      <c r="C77" s="214" t="s">
        <v>161</v>
      </c>
      <c r="D77" s="217">
        <v>82873776</v>
      </c>
      <c r="E77" s="217">
        <v>91553776</v>
      </c>
      <c r="F77" s="217">
        <v>70483776</v>
      </c>
      <c r="G77" s="218" t="s">
        <v>445</v>
      </c>
      <c r="H77" s="217">
        <v>22468376.170000002</v>
      </c>
      <c r="I77" s="217">
        <v>8600000</v>
      </c>
      <c r="J77" s="217">
        <v>26517488.829999998</v>
      </c>
      <c r="K77" s="217">
        <v>26500268.829999998</v>
      </c>
      <c r="L77" s="217">
        <v>33967911</v>
      </c>
      <c r="M77" s="217">
        <v>12897911</v>
      </c>
      <c r="N77" s="180">
        <f t="shared" si="4"/>
        <v>0.28963839601765851</v>
      </c>
      <c r="O77" s="94">
        <f t="shared" si="1"/>
        <v>91553776</v>
      </c>
      <c r="P77" s="94">
        <f t="shared" si="2"/>
        <v>26517488.829999998</v>
      </c>
      <c r="Q77" s="93">
        <f t="shared" si="3"/>
        <v>0.28963839601765851</v>
      </c>
    </row>
    <row r="78" spans="1:17" s="36" customFormat="1" x14ac:dyDescent="0.2">
      <c r="A78" s="96"/>
      <c r="B78" s="214" t="s">
        <v>162</v>
      </c>
      <c r="C78" s="214" t="s">
        <v>163</v>
      </c>
      <c r="D78" s="217">
        <v>121905739</v>
      </c>
      <c r="E78" s="217">
        <v>151405739</v>
      </c>
      <c r="F78" s="217">
        <v>144027971</v>
      </c>
      <c r="G78" s="217">
        <v>235775.23</v>
      </c>
      <c r="H78" s="217">
        <v>16156570.779999999</v>
      </c>
      <c r="I78" s="218" t="s">
        <v>446</v>
      </c>
      <c r="J78" s="217">
        <v>113820466.98</v>
      </c>
      <c r="K78" s="217">
        <v>110376316.98</v>
      </c>
      <c r="L78" s="217">
        <v>21192926.010000002</v>
      </c>
      <c r="M78" s="217">
        <v>13815158.01</v>
      </c>
      <c r="N78" s="180">
        <f t="shared" si="4"/>
        <v>0.75175794346870828</v>
      </c>
      <c r="O78" s="94">
        <f t="shared" si="1"/>
        <v>151405739</v>
      </c>
      <c r="P78" s="94">
        <f t="shared" si="2"/>
        <v>113820466.98</v>
      </c>
      <c r="Q78" s="93">
        <f t="shared" si="3"/>
        <v>0.75175794346870828</v>
      </c>
    </row>
    <row r="79" spans="1:17" s="36" customFormat="1" x14ac:dyDescent="0.2">
      <c r="A79" s="96"/>
      <c r="B79" s="214" t="s">
        <v>164</v>
      </c>
      <c r="C79" s="214" t="s">
        <v>165</v>
      </c>
      <c r="D79" s="217">
        <v>38000000</v>
      </c>
      <c r="E79" s="217">
        <v>38000000</v>
      </c>
      <c r="F79" s="217">
        <v>25250000</v>
      </c>
      <c r="G79" s="218" t="s">
        <v>445</v>
      </c>
      <c r="H79" s="217">
        <v>2514114.89</v>
      </c>
      <c r="I79" s="218" t="s">
        <v>446</v>
      </c>
      <c r="J79" s="217">
        <v>6650885.1100000003</v>
      </c>
      <c r="K79" s="217">
        <v>6650885.1100000003</v>
      </c>
      <c r="L79" s="217">
        <v>28835000</v>
      </c>
      <c r="M79" s="217">
        <v>16085000</v>
      </c>
      <c r="N79" s="180">
        <f t="shared" si="4"/>
        <v>0.17502329236842107</v>
      </c>
      <c r="O79" s="94">
        <f t="shared" si="1"/>
        <v>38000000</v>
      </c>
      <c r="P79" s="94">
        <f t="shared" si="2"/>
        <v>6650885.1100000003</v>
      </c>
      <c r="Q79" s="93">
        <f t="shared" si="3"/>
        <v>0.17502329236842107</v>
      </c>
    </row>
    <row r="80" spans="1:17" s="36" customFormat="1" x14ac:dyDescent="0.2">
      <c r="A80" s="96"/>
      <c r="B80" s="214" t="s">
        <v>166</v>
      </c>
      <c r="C80" s="214" t="s">
        <v>167</v>
      </c>
      <c r="D80" s="217">
        <v>19841750</v>
      </c>
      <c r="E80" s="217">
        <v>19841750</v>
      </c>
      <c r="F80" s="217">
        <v>14121311</v>
      </c>
      <c r="G80" s="218" t="s">
        <v>445</v>
      </c>
      <c r="H80" s="217">
        <v>5587548.8499999996</v>
      </c>
      <c r="I80" s="218" t="s">
        <v>446</v>
      </c>
      <c r="J80" s="217">
        <v>4242459.1900000004</v>
      </c>
      <c r="K80" s="217">
        <v>4242459.1900000004</v>
      </c>
      <c r="L80" s="217">
        <v>10011741.960000001</v>
      </c>
      <c r="M80" s="217">
        <v>4291302.96</v>
      </c>
      <c r="N80" s="180">
        <f t="shared" si="4"/>
        <v>0.21381476885859363</v>
      </c>
      <c r="O80" s="94">
        <f t="shared" si="1"/>
        <v>19841750</v>
      </c>
      <c r="P80" s="94">
        <f t="shared" si="2"/>
        <v>4242459.1900000004</v>
      </c>
      <c r="Q80" s="93">
        <f t="shared" si="3"/>
        <v>0.21381476885859363</v>
      </c>
    </row>
    <row r="81" spans="1:17" s="36" customFormat="1" x14ac:dyDescent="0.2">
      <c r="A81" s="96"/>
      <c r="B81" s="214" t="s">
        <v>168</v>
      </c>
      <c r="C81" s="214" t="s">
        <v>169</v>
      </c>
      <c r="D81" s="217">
        <v>102826833</v>
      </c>
      <c r="E81" s="217">
        <v>102326833</v>
      </c>
      <c r="F81" s="217">
        <v>91464406</v>
      </c>
      <c r="G81" s="218" t="s">
        <v>445</v>
      </c>
      <c r="H81" s="217">
        <v>5512633</v>
      </c>
      <c r="I81" s="218" t="s">
        <v>446</v>
      </c>
      <c r="J81" s="217">
        <v>84267175</v>
      </c>
      <c r="K81" s="217">
        <v>84267175</v>
      </c>
      <c r="L81" s="217">
        <v>12547025</v>
      </c>
      <c r="M81" s="217">
        <v>1684598</v>
      </c>
      <c r="N81" s="180">
        <f t="shared" si="4"/>
        <v>0.82351004648018378</v>
      </c>
      <c r="O81" s="94">
        <f t="shared" si="1"/>
        <v>102326833</v>
      </c>
      <c r="P81" s="94">
        <f t="shared" si="2"/>
        <v>84267175</v>
      </c>
      <c r="Q81" s="93">
        <f t="shared" si="3"/>
        <v>0.82351004648018378</v>
      </c>
    </row>
    <row r="82" spans="1:17" s="36" customFormat="1" x14ac:dyDescent="0.2">
      <c r="A82" s="96"/>
      <c r="B82" s="214" t="s">
        <v>170</v>
      </c>
      <c r="C82" s="214" t="s">
        <v>171</v>
      </c>
      <c r="D82" s="217">
        <v>102826833</v>
      </c>
      <c r="E82" s="217">
        <v>102326833</v>
      </c>
      <c r="F82" s="217">
        <v>91464406</v>
      </c>
      <c r="G82" s="218" t="s">
        <v>445</v>
      </c>
      <c r="H82" s="217">
        <v>5512633</v>
      </c>
      <c r="I82" s="218" t="s">
        <v>446</v>
      </c>
      <c r="J82" s="217">
        <v>84267175</v>
      </c>
      <c r="K82" s="217">
        <v>84267175</v>
      </c>
      <c r="L82" s="217">
        <v>12547025</v>
      </c>
      <c r="M82" s="217">
        <v>1684598</v>
      </c>
      <c r="N82" s="180">
        <f t="shared" si="4"/>
        <v>0.82351004648018378</v>
      </c>
      <c r="O82" s="94">
        <f t="shared" si="1"/>
        <v>102326833</v>
      </c>
      <c r="P82" s="94">
        <f t="shared" si="2"/>
        <v>84267175</v>
      </c>
      <c r="Q82" s="93">
        <f t="shared" si="3"/>
        <v>0.82351004648018378</v>
      </c>
    </row>
    <row r="83" spans="1:17" s="36" customFormat="1" x14ac:dyDescent="0.2">
      <c r="A83" s="96"/>
      <c r="B83" s="214" t="s">
        <v>172</v>
      </c>
      <c r="C83" s="214" t="s">
        <v>173</v>
      </c>
      <c r="D83" s="217">
        <v>43115540</v>
      </c>
      <c r="E83" s="217">
        <v>43115540</v>
      </c>
      <c r="F83" s="217">
        <v>37292914</v>
      </c>
      <c r="G83" s="217">
        <v>2613065</v>
      </c>
      <c r="H83" s="217">
        <v>5118333.01</v>
      </c>
      <c r="I83" s="218" t="s">
        <v>446</v>
      </c>
      <c r="J83" s="217">
        <v>9006186.6899999995</v>
      </c>
      <c r="K83" s="217">
        <v>8328436.6900000004</v>
      </c>
      <c r="L83" s="217">
        <v>26377955.300000001</v>
      </c>
      <c r="M83" s="217">
        <v>20555329.300000001</v>
      </c>
      <c r="N83" s="180">
        <f t="shared" si="4"/>
        <v>0.20888493313547735</v>
      </c>
      <c r="O83" s="94">
        <f t="shared" si="1"/>
        <v>43115540</v>
      </c>
      <c r="P83" s="94">
        <f t="shared" si="2"/>
        <v>9006186.6899999995</v>
      </c>
      <c r="Q83" s="93">
        <f t="shared" si="3"/>
        <v>0.20888493313547735</v>
      </c>
    </row>
    <row r="84" spans="1:17" s="36" customFormat="1" x14ac:dyDescent="0.2">
      <c r="A84" s="96"/>
      <c r="B84" s="214" t="s">
        <v>174</v>
      </c>
      <c r="C84" s="214" t="s">
        <v>175</v>
      </c>
      <c r="D84" s="217">
        <v>29686074</v>
      </c>
      <c r="E84" s="217">
        <v>29686074</v>
      </c>
      <c r="F84" s="217">
        <v>24125390</v>
      </c>
      <c r="G84" s="217">
        <v>2313065</v>
      </c>
      <c r="H84" s="217">
        <v>3835238.3</v>
      </c>
      <c r="I84" s="218" t="s">
        <v>446</v>
      </c>
      <c r="J84" s="217">
        <v>4152750</v>
      </c>
      <c r="K84" s="217">
        <v>3475000</v>
      </c>
      <c r="L84" s="217">
        <v>19385020.699999999</v>
      </c>
      <c r="M84" s="217">
        <v>13824336.699999999</v>
      </c>
      <c r="N84" s="180">
        <f t="shared" si="4"/>
        <v>0.13988882463878519</v>
      </c>
      <c r="O84" s="94">
        <f t="shared" si="1"/>
        <v>29686074</v>
      </c>
      <c r="P84" s="94">
        <f t="shared" si="2"/>
        <v>4152750</v>
      </c>
      <c r="Q84" s="93">
        <f t="shared" si="3"/>
        <v>0.13988882463878519</v>
      </c>
    </row>
    <row r="85" spans="1:17" s="36" customFormat="1" x14ac:dyDescent="0.2">
      <c r="A85" s="96"/>
      <c r="B85" s="214" t="s">
        <v>176</v>
      </c>
      <c r="C85" s="214" t="s">
        <v>177</v>
      </c>
      <c r="D85" s="217">
        <v>12402193</v>
      </c>
      <c r="E85" s="217">
        <v>12402193</v>
      </c>
      <c r="F85" s="217">
        <v>12140251</v>
      </c>
      <c r="G85" s="217">
        <v>300000</v>
      </c>
      <c r="H85" s="217">
        <v>826116.81</v>
      </c>
      <c r="I85" s="218" t="s">
        <v>446</v>
      </c>
      <c r="J85" s="217">
        <v>4283141.59</v>
      </c>
      <c r="K85" s="217">
        <v>4283141.59</v>
      </c>
      <c r="L85" s="217">
        <v>6992934.5999999996</v>
      </c>
      <c r="M85" s="217">
        <v>6730992.5999999996</v>
      </c>
      <c r="N85" s="180">
        <f t="shared" si="4"/>
        <v>0.34535356690546581</v>
      </c>
      <c r="O85" s="94">
        <f t="shared" si="1"/>
        <v>12402193</v>
      </c>
      <c r="P85" s="94">
        <f t="shared" si="2"/>
        <v>4283141.59</v>
      </c>
      <c r="Q85" s="93">
        <f t="shared" si="3"/>
        <v>0.34535356690546581</v>
      </c>
    </row>
    <row r="86" spans="1:17" s="36" customFormat="1" x14ac:dyDescent="0.2">
      <c r="A86" s="96"/>
      <c r="B86" s="214" t="s">
        <v>178</v>
      </c>
      <c r="C86" s="214" t="s">
        <v>179</v>
      </c>
      <c r="D86" s="217">
        <v>1027273</v>
      </c>
      <c r="E86" s="217">
        <v>1027273</v>
      </c>
      <c r="F86" s="217">
        <v>1027273</v>
      </c>
      <c r="G86" s="218" t="s">
        <v>445</v>
      </c>
      <c r="H86" s="217">
        <v>456977.9</v>
      </c>
      <c r="I86" s="218" t="s">
        <v>446</v>
      </c>
      <c r="J86" s="217">
        <v>570295.1</v>
      </c>
      <c r="K86" s="217">
        <v>570295.1</v>
      </c>
      <c r="L86" s="218" t="s">
        <v>450</v>
      </c>
      <c r="M86" s="218" t="s">
        <v>446</v>
      </c>
      <c r="N86" s="180">
        <f t="shared" si="4"/>
        <v>0.55515437473777662</v>
      </c>
      <c r="O86" s="94">
        <f t="shared" si="1"/>
        <v>1027273</v>
      </c>
      <c r="P86" s="94">
        <f t="shared" si="2"/>
        <v>570295.1</v>
      </c>
      <c r="Q86" s="93">
        <f t="shared" si="3"/>
        <v>0.55515437473777662</v>
      </c>
    </row>
    <row r="87" spans="1:17" s="36" customFormat="1" x14ac:dyDescent="0.2">
      <c r="A87" s="96"/>
      <c r="B87" s="214" t="s">
        <v>180</v>
      </c>
      <c r="C87" s="214" t="s">
        <v>181</v>
      </c>
      <c r="D87" s="217">
        <v>1039386337</v>
      </c>
      <c r="E87" s="217">
        <v>1022422207</v>
      </c>
      <c r="F87" s="217">
        <v>840039269.44000006</v>
      </c>
      <c r="G87" s="217">
        <v>150660026.63999999</v>
      </c>
      <c r="H87" s="217">
        <v>101998817.43000001</v>
      </c>
      <c r="I87" s="217">
        <v>26554062.050000001</v>
      </c>
      <c r="J87" s="217">
        <v>491117237.72000003</v>
      </c>
      <c r="K87" s="217">
        <v>484593664.54000002</v>
      </c>
      <c r="L87" s="217">
        <v>252092063.16</v>
      </c>
      <c r="M87" s="217">
        <v>69709125.599999994</v>
      </c>
      <c r="N87" s="180">
        <f t="shared" si="4"/>
        <v>0.48034680228732557</v>
      </c>
      <c r="O87" s="94">
        <f t="shared" si="1"/>
        <v>1022422207</v>
      </c>
      <c r="P87" s="94">
        <f t="shared" si="2"/>
        <v>491117237.72000003</v>
      </c>
      <c r="Q87" s="93">
        <f t="shared" si="3"/>
        <v>0.48034680228732557</v>
      </c>
    </row>
    <row r="88" spans="1:17" s="36" customFormat="1" x14ac:dyDescent="0.2">
      <c r="A88" s="96"/>
      <c r="B88" s="214" t="s">
        <v>182</v>
      </c>
      <c r="C88" s="214" t="s">
        <v>183</v>
      </c>
      <c r="D88" s="217">
        <v>858500000</v>
      </c>
      <c r="E88" s="217">
        <v>784715633</v>
      </c>
      <c r="F88" s="217">
        <v>662957772.44000006</v>
      </c>
      <c r="G88" s="217">
        <v>139767039.38</v>
      </c>
      <c r="H88" s="217">
        <v>65335704</v>
      </c>
      <c r="I88" s="217">
        <v>19867161.510000002</v>
      </c>
      <c r="J88" s="217">
        <v>388581035.97000003</v>
      </c>
      <c r="K88" s="217">
        <v>388076953.19999999</v>
      </c>
      <c r="L88" s="217">
        <v>171164692.13999999</v>
      </c>
      <c r="M88" s="217">
        <v>49406831.579999998</v>
      </c>
      <c r="N88" s="180">
        <f t="shared" si="4"/>
        <v>0.49518707112338112</v>
      </c>
      <c r="O88" s="94">
        <f t="shared" si="1"/>
        <v>784715633</v>
      </c>
      <c r="P88" s="94">
        <f t="shared" si="2"/>
        <v>388581035.97000003</v>
      </c>
      <c r="Q88" s="93">
        <f t="shared" si="3"/>
        <v>0.49518707112338112</v>
      </c>
    </row>
    <row r="89" spans="1:17" s="36" customFormat="1" x14ac:dyDescent="0.2">
      <c r="A89" s="96"/>
      <c r="B89" s="214" t="s">
        <v>379</v>
      </c>
      <c r="C89" s="214" t="s">
        <v>380</v>
      </c>
      <c r="D89" s="217">
        <v>20833334</v>
      </c>
      <c r="E89" s="217">
        <v>24998571</v>
      </c>
      <c r="F89" s="217">
        <v>24998571</v>
      </c>
      <c r="G89" s="218" t="s">
        <v>445</v>
      </c>
      <c r="H89" s="218" t="s">
        <v>447</v>
      </c>
      <c r="I89" s="218" t="s">
        <v>446</v>
      </c>
      <c r="J89" s="217">
        <v>24998571</v>
      </c>
      <c r="K89" s="217">
        <v>24998571</v>
      </c>
      <c r="L89" s="218" t="s">
        <v>450</v>
      </c>
      <c r="M89" s="218" t="s">
        <v>446</v>
      </c>
      <c r="N89" s="180">
        <f t="shared" si="4"/>
        <v>1</v>
      </c>
      <c r="O89" s="94">
        <f t="shared" si="1"/>
        <v>24998571</v>
      </c>
      <c r="P89" s="94">
        <f t="shared" si="2"/>
        <v>24998571</v>
      </c>
      <c r="Q89" s="93">
        <f t="shared" si="3"/>
        <v>1</v>
      </c>
    </row>
    <row r="90" spans="1:17" s="36" customFormat="1" x14ac:dyDescent="0.2">
      <c r="A90" s="96"/>
      <c r="B90" s="214" t="s">
        <v>184</v>
      </c>
      <c r="C90" s="214" t="s">
        <v>185</v>
      </c>
      <c r="D90" s="217">
        <v>957143</v>
      </c>
      <c r="E90" s="217">
        <v>2457143</v>
      </c>
      <c r="F90" s="217">
        <v>1914571</v>
      </c>
      <c r="G90" s="218" t="s">
        <v>445</v>
      </c>
      <c r="H90" s="217">
        <v>241932</v>
      </c>
      <c r="I90" s="217">
        <v>246939.01</v>
      </c>
      <c r="J90" s="217">
        <v>810417</v>
      </c>
      <c r="K90" s="217">
        <v>810417</v>
      </c>
      <c r="L90" s="217">
        <v>1157854.99</v>
      </c>
      <c r="M90" s="217">
        <v>615282.99</v>
      </c>
      <c r="N90" s="180">
        <f t="shared" si="4"/>
        <v>0.32982085291739227</v>
      </c>
      <c r="O90" s="94">
        <f t="shared" si="1"/>
        <v>2457143</v>
      </c>
      <c r="P90" s="94">
        <f t="shared" si="2"/>
        <v>810417</v>
      </c>
      <c r="Q90" s="93">
        <f t="shared" si="3"/>
        <v>0.32982085291739227</v>
      </c>
    </row>
    <row r="91" spans="1:17" s="36" customFormat="1" x14ac:dyDescent="0.2">
      <c r="A91" s="96"/>
      <c r="B91" s="214" t="s">
        <v>186</v>
      </c>
      <c r="C91" s="214" t="s">
        <v>187</v>
      </c>
      <c r="D91" s="217">
        <v>25851197</v>
      </c>
      <c r="E91" s="217">
        <v>26682410</v>
      </c>
      <c r="F91" s="217">
        <v>20773675</v>
      </c>
      <c r="G91" s="218" t="s">
        <v>445</v>
      </c>
      <c r="H91" s="217">
        <v>5615264.8499999996</v>
      </c>
      <c r="I91" s="217">
        <v>140633.69</v>
      </c>
      <c r="J91" s="217">
        <v>8156418.7300000004</v>
      </c>
      <c r="K91" s="217">
        <v>6763584.6600000001</v>
      </c>
      <c r="L91" s="217">
        <v>12770092.73</v>
      </c>
      <c r="M91" s="217">
        <v>6861357.7300000004</v>
      </c>
      <c r="N91" s="180">
        <f t="shared" si="4"/>
        <v>0.30568523345529885</v>
      </c>
      <c r="O91" s="94">
        <f t="shared" si="1"/>
        <v>26682410</v>
      </c>
      <c r="P91" s="94">
        <f t="shared" si="2"/>
        <v>8156418.7300000004</v>
      </c>
      <c r="Q91" s="93">
        <f t="shared" si="3"/>
        <v>0.30568523345529885</v>
      </c>
    </row>
    <row r="92" spans="1:17" s="36" customFormat="1" x14ac:dyDescent="0.2">
      <c r="A92" s="96"/>
      <c r="B92" s="214" t="s">
        <v>188</v>
      </c>
      <c r="C92" s="214" t="s">
        <v>189</v>
      </c>
      <c r="D92" s="217">
        <v>26473000</v>
      </c>
      <c r="E92" s="217">
        <v>26473000</v>
      </c>
      <c r="F92" s="217">
        <v>8564000</v>
      </c>
      <c r="G92" s="217">
        <v>7633202.2800000003</v>
      </c>
      <c r="H92" s="218" t="s">
        <v>447</v>
      </c>
      <c r="I92" s="218" t="s">
        <v>446</v>
      </c>
      <c r="J92" s="217">
        <v>200000</v>
      </c>
      <c r="K92" s="217">
        <v>200000</v>
      </c>
      <c r="L92" s="217">
        <v>18639797.719999999</v>
      </c>
      <c r="M92" s="217">
        <v>730797.72</v>
      </c>
      <c r="N92" s="180">
        <f t="shared" si="4"/>
        <v>7.5548672232085522E-3</v>
      </c>
      <c r="O92" s="94">
        <f t="shared" si="1"/>
        <v>26473000</v>
      </c>
      <c r="P92" s="94">
        <f t="shared" si="2"/>
        <v>200000</v>
      </c>
      <c r="Q92" s="93">
        <f t="shared" si="3"/>
        <v>7.5548672232085522E-3</v>
      </c>
    </row>
    <row r="93" spans="1:17" s="36" customFormat="1" x14ac:dyDescent="0.2">
      <c r="A93" s="96"/>
      <c r="B93" s="214" t="s">
        <v>190</v>
      </c>
      <c r="C93" s="214" t="s">
        <v>191</v>
      </c>
      <c r="D93" s="217">
        <v>13353506</v>
      </c>
      <c r="E93" s="217">
        <v>16869793</v>
      </c>
      <c r="F93" s="217">
        <v>10307398</v>
      </c>
      <c r="G93" s="217">
        <v>1459784.98</v>
      </c>
      <c r="H93" s="217">
        <v>2519129.1</v>
      </c>
      <c r="I93" s="217">
        <v>126000</v>
      </c>
      <c r="J93" s="217">
        <v>2564482.9500000002</v>
      </c>
      <c r="K93" s="217">
        <v>1829482.95</v>
      </c>
      <c r="L93" s="217">
        <v>10200395.970000001</v>
      </c>
      <c r="M93" s="217">
        <v>3638000.97</v>
      </c>
      <c r="N93" s="180">
        <f t="shared" si="4"/>
        <v>0.15201626658963749</v>
      </c>
      <c r="O93" s="94">
        <f t="shared" si="1"/>
        <v>16869793</v>
      </c>
      <c r="P93" s="94">
        <f t="shared" si="2"/>
        <v>2564482.9500000002</v>
      </c>
      <c r="Q93" s="93">
        <f t="shared" si="3"/>
        <v>0.15201626658963749</v>
      </c>
    </row>
    <row r="94" spans="1:17" s="36" customFormat="1" x14ac:dyDescent="0.2">
      <c r="A94" s="96"/>
      <c r="B94" s="214" t="s">
        <v>192</v>
      </c>
      <c r="C94" s="214" t="s">
        <v>193</v>
      </c>
      <c r="D94" s="217">
        <v>89680657</v>
      </c>
      <c r="E94" s="217">
        <v>135480657</v>
      </c>
      <c r="F94" s="217">
        <v>107907657</v>
      </c>
      <c r="G94" s="217">
        <v>1800000</v>
      </c>
      <c r="H94" s="217">
        <v>28286787.48</v>
      </c>
      <c r="I94" s="217">
        <v>6173327.8399999999</v>
      </c>
      <c r="J94" s="217">
        <v>64315687.07</v>
      </c>
      <c r="K94" s="217">
        <v>60424030.729999997</v>
      </c>
      <c r="L94" s="217">
        <v>34904854.609999999</v>
      </c>
      <c r="M94" s="217">
        <v>7331854.6100000003</v>
      </c>
      <c r="N94" s="180">
        <f t="shared" si="4"/>
        <v>0.474722285041768</v>
      </c>
      <c r="O94" s="94">
        <f t="shared" si="1"/>
        <v>135480657</v>
      </c>
      <c r="P94" s="94">
        <f t="shared" si="2"/>
        <v>64315687.07</v>
      </c>
      <c r="Q94" s="93">
        <f t="shared" si="3"/>
        <v>0.474722285041768</v>
      </c>
    </row>
    <row r="95" spans="1:17" s="36" customFormat="1" x14ac:dyDescent="0.2">
      <c r="A95" s="96"/>
      <c r="B95" s="214" t="s">
        <v>194</v>
      </c>
      <c r="C95" s="214" t="s">
        <v>195</v>
      </c>
      <c r="D95" s="217">
        <v>3737500</v>
      </c>
      <c r="E95" s="217">
        <v>4745000</v>
      </c>
      <c r="F95" s="217">
        <v>2615625</v>
      </c>
      <c r="G95" s="218" t="s">
        <v>445</v>
      </c>
      <c r="H95" s="218" t="s">
        <v>447</v>
      </c>
      <c r="I95" s="218" t="s">
        <v>446</v>
      </c>
      <c r="J95" s="217">
        <v>1490625</v>
      </c>
      <c r="K95" s="217">
        <v>1490625</v>
      </c>
      <c r="L95" s="217">
        <v>3254375</v>
      </c>
      <c r="M95" s="217">
        <v>1125000</v>
      </c>
      <c r="N95" s="180">
        <f t="shared" si="4"/>
        <v>0.3141464699683878</v>
      </c>
      <c r="O95" s="94">
        <f t="shared" si="1"/>
        <v>4745000</v>
      </c>
      <c r="P95" s="94">
        <f t="shared" si="2"/>
        <v>1490625</v>
      </c>
      <c r="Q95" s="93">
        <f t="shared" si="3"/>
        <v>0.3141464699683878</v>
      </c>
    </row>
    <row r="96" spans="1:17" s="36" customFormat="1" x14ac:dyDescent="0.2">
      <c r="A96" s="96"/>
      <c r="B96" s="214" t="s">
        <v>196</v>
      </c>
      <c r="C96" s="214" t="s">
        <v>197</v>
      </c>
      <c r="D96" s="217">
        <v>1710000</v>
      </c>
      <c r="E96" s="217">
        <v>1930000</v>
      </c>
      <c r="F96" s="217">
        <v>1582000</v>
      </c>
      <c r="G96" s="218" t="s">
        <v>445</v>
      </c>
      <c r="H96" s="218">
        <v>932</v>
      </c>
      <c r="I96" s="218" t="s">
        <v>446</v>
      </c>
      <c r="J96" s="217">
        <v>1200346</v>
      </c>
      <c r="K96" s="217">
        <v>1200346</v>
      </c>
      <c r="L96" s="217">
        <v>728722</v>
      </c>
      <c r="M96" s="217">
        <v>380722</v>
      </c>
      <c r="N96" s="180">
        <f t="shared" si="4"/>
        <v>0.62194093264248707</v>
      </c>
      <c r="O96" s="94">
        <f t="shared" si="1"/>
        <v>1930000</v>
      </c>
      <c r="P96" s="94">
        <f t="shared" si="2"/>
        <v>1200346</v>
      </c>
      <c r="Q96" s="93">
        <f t="shared" si="3"/>
        <v>0.62194093264248707</v>
      </c>
    </row>
    <row r="97" spans="1:17" s="36" customFormat="1" x14ac:dyDescent="0.2">
      <c r="A97" s="96"/>
      <c r="B97" s="214" t="s">
        <v>198</v>
      </c>
      <c r="C97" s="214" t="s">
        <v>199</v>
      </c>
      <c r="D97" s="217">
        <v>100000</v>
      </c>
      <c r="E97" s="217">
        <v>100000</v>
      </c>
      <c r="F97" s="217">
        <v>100000</v>
      </c>
      <c r="G97" s="218" t="s">
        <v>445</v>
      </c>
      <c r="H97" s="218" t="s">
        <v>447</v>
      </c>
      <c r="I97" s="218" t="s">
        <v>446</v>
      </c>
      <c r="J97" s="218" t="s">
        <v>448</v>
      </c>
      <c r="K97" s="218" t="s">
        <v>448</v>
      </c>
      <c r="L97" s="217">
        <v>100000</v>
      </c>
      <c r="M97" s="217">
        <v>100000</v>
      </c>
      <c r="N97" s="180" t="e">
        <f t="shared" si="4"/>
        <v>#VALUE!</v>
      </c>
      <c r="O97" s="94">
        <f t="shared" si="1"/>
        <v>100000</v>
      </c>
      <c r="P97" s="94" t="str">
        <f t="shared" si="2"/>
        <v xml:space="preserve">                           -   </v>
      </c>
      <c r="Q97" s="93" t="e">
        <f t="shared" si="3"/>
        <v>#VALUE!</v>
      </c>
    </row>
    <row r="98" spans="1:17" s="36" customFormat="1" x14ac:dyDescent="0.2">
      <c r="A98" s="96"/>
      <c r="B98" s="214" t="s">
        <v>200</v>
      </c>
      <c r="C98" s="214" t="s">
        <v>201</v>
      </c>
      <c r="D98" s="217">
        <v>1610000</v>
      </c>
      <c r="E98" s="217">
        <v>1830000</v>
      </c>
      <c r="F98" s="217">
        <v>1482000</v>
      </c>
      <c r="G98" s="218" t="s">
        <v>445</v>
      </c>
      <c r="H98" s="218">
        <v>932</v>
      </c>
      <c r="I98" s="218" t="s">
        <v>446</v>
      </c>
      <c r="J98" s="217">
        <v>1200346</v>
      </c>
      <c r="K98" s="217">
        <v>1200346</v>
      </c>
      <c r="L98" s="217">
        <v>628722</v>
      </c>
      <c r="M98" s="217">
        <v>280722</v>
      </c>
      <c r="N98" s="180">
        <f t="shared" si="4"/>
        <v>0.65592677595628412</v>
      </c>
      <c r="O98" s="94">
        <f t="shared" si="1"/>
        <v>1830000</v>
      </c>
      <c r="P98" s="94">
        <f t="shared" si="2"/>
        <v>1200346</v>
      </c>
      <c r="Q98" s="93">
        <f t="shared" si="3"/>
        <v>0.65592677595628412</v>
      </c>
    </row>
    <row r="99" spans="1:17" s="36" customFormat="1" x14ac:dyDescent="0.2">
      <c r="A99" s="96"/>
      <c r="B99" s="214" t="s">
        <v>202</v>
      </c>
      <c r="C99" s="214" t="s">
        <v>203</v>
      </c>
      <c r="D99" s="217">
        <v>5365000</v>
      </c>
      <c r="E99" s="217">
        <v>4965000</v>
      </c>
      <c r="F99" s="217">
        <v>2512500</v>
      </c>
      <c r="G99" s="218" t="s">
        <v>445</v>
      </c>
      <c r="H99" s="217">
        <v>300000</v>
      </c>
      <c r="I99" s="218" t="s">
        <v>446</v>
      </c>
      <c r="J99" s="217">
        <v>680000</v>
      </c>
      <c r="K99" s="217">
        <v>680000</v>
      </c>
      <c r="L99" s="217">
        <v>3985000</v>
      </c>
      <c r="M99" s="217">
        <v>1532500</v>
      </c>
      <c r="N99" s="180">
        <f t="shared" si="4"/>
        <v>0.13695871097683787</v>
      </c>
      <c r="O99" s="94">
        <f t="shared" si="1"/>
        <v>4965000</v>
      </c>
      <c r="P99" s="94">
        <f t="shared" si="2"/>
        <v>680000</v>
      </c>
      <c r="Q99" s="93">
        <f t="shared" si="3"/>
        <v>0.13695871097683787</v>
      </c>
    </row>
    <row r="100" spans="1:17" s="36" customFormat="1" x14ac:dyDescent="0.2">
      <c r="A100" s="96"/>
      <c r="B100" s="214" t="s">
        <v>204</v>
      </c>
      <c r="C100" s="214" t="s">
        <v>205</v>
      </c>
      <c r="D100" s="217">
        <v>1545000</v>
      </c>
      <c r="E100" s="217">
        <v>1145000</v>
      </c>
      <c r="F100" s="217">
        <v>635000</v>
      </c>
      <c r="G100" s="218" t="s">
        <v>445</v>
      </c>
      <c r="H100" s="218" t="s">
        <v>447</v>
      </c>
      <c r="I100" s="218" t="s">
        <v>446</v>
      </c>
      <c r="J100" s="218" t="s">
        <v>448</v>
      </c>
      <c r="K100" s="218" t="s">
        <v>448</v>
      </c>
      <c r="L100" s="217">
        <v>1145000</v>
      </c>
      <c r="M100" s="217">
        <v>635000</v>
      </c>
      <c r="N100" s="180" t="e">
        <f t="shared" si="4"/>
        <v>#VALUE!</v>
      </c>
      <c r="O100" s="94">
        <f t="shared" si="1"/>
        <v>1145000</v>
      </c>
      <c r="P100" s="94" t="str">
        <f t="shared" si="2"/>
        <v xml:space="preserve">                           -   </v>
      </c>
      <c r="Q100" s="93" t="e">
        <f t="shared" si="3"/>
        <v>#VALUE!</v>
      </c>
    </row>
    <row r="101" spans="1:17" s="36" customFormat="1" x14ac:dyDescent="0.2">
      <c r="A101" s="96"/>
      <c r="B101" s="214" t="s">
        <v>206</v>
      </c>
      <c r="C101" s="214" t="s">
        <v>207</v>
      </c>
      <c r="D101" s="217">
        <v>3320000</v>
      </c>
      <c r="E101" s="217">
        <v>3320000</v>
      </c>
      <c r="F101" s="217">
        <v>1627500</v>
      </c>
      <c r="G101" s="218" t="s">
        <v>445</v>
      </c>
      <c r="H101" s="217">
        <v>300000</v>
      </c>
      <c r="I101" s="218" t="s">
        <v>446</v>
      </c>
      <c r="J101" s="217">
        <v>650000</v>
      </c>
      <c r="K101" s="217">
        <v>650000</v>
      </c>
      <c r="L101" s="217">
        <v>2370000</v>
      </c>
      <c r="M101" s="217">
        <v>677500</v>
      </c>
      <c r="N101" s="180">
        <f t="shared" si="4"/>
        <v>0.19578313253012047</v>
      </c>
      <c r="O101" s="94">
        <f t="shared" si="1"/>
        <v>3320000</v>
      </c>
      <c r="P101" s="94">
        <f t="shared" si="2"/>
        <v>650000</v>
      </c>
      <c r="Q101" s="93">
        <f t="shared" si="3"/>
        <v>0.19578313253012047</v>
      </c>
    </row>
    <row r="102" spans="1:17" s="36" customFormat="1" x14ac:dyDescent="0.2">
      <c r="A102" s="96"/>
      <c r="B102" s="214" t="s">
        <v>208</v>
      </c>
      <c r="C102" s="214" t="s">
        <v>209</v>
      </c>
      <c r="D102" s="217">
        <v>500000</v>
      </c>
      <c r="E102" s="217">
        <v>500000</v>
      </c>
      <c r="F102" s="217">
        <v>250000</v>
      </c>
      <c r="G102" s="218" t="s">
        <v>445</v>
      </c>
      <c r="H102" s="218" t="s">
        <v>447</v>
      </c>
      <c r="I102" s="218" t="s">
        <v>446</v>
      </c>
      <c r="J102" s="217">
        <v>30000</v>
      </c>
      <c r="K102" s="217">
        <v>30000</v>
      </c>
      <c r="L102" s="217">
        <v>470000</v>
      </c>
      <c r="M102" s="217">
        <v>220000</v>
      </c>
      <c r="N102" s="180">
        <f t="shared" si="4"/>
        <v>0.06</v>
      </c>
      <c r="O102" s="94">
        <f t="shared" si="1"/>
        <v>500000</v>
      </c>
      <c r="P102" s="94">
        <f t="shared" si="2"/>
        <v>30000</v>
      </c>
      <c r="Q102" s="93">
        <f t="shared" si="3"/>
        <v>0.06</v>
      </c>
    </row>
    <row r="103" spans="1:17" s="95" customFormat="1" ht="15" x14ac:dyDescent="0.25">
      <c r="A103" s="92"/>
      <c r="B103" s="221" t="s">
        <v>210</v>
      </c>
      <c r="C103" s="221" t="s">
        <v>211</v>
      </c>
      <c r="D103" s="220">
        <v>223335694</v>
      </c>
      <c r="E103" s="220">
        <v>199210694</v>
      </c>
      <c r="F103" s="220">
        <v>135848950.90000001</v>
      </c>
      <c r="G103" s="220">
        <v>11885081.75</v>
      </c>
      <c r="H103" s="220">
        <v>14442115.58</v>
      </c>
      <c r="I103" s="220">
        <v>2279653.0699999998</v>
      </c>
      <c r="J103" s="220">
        <v>63494709.890000001</v>
      </c>
      <c r="K103" s="220">
        <v>62455176.32</v>
      </c>
      <c r="L103" s="220">
        <v>107109133.70999999</v>
      </c>
      <c r="M103" s="220">
        <v>43747390.609999999</v>
      </c>
      <c r="N103" s="179">
        <f t="shared" si="4"/>
        <v>0.31873143261074127</v>
      </c>
      <c r="O103" s="28">
        <f t="shared" si="1"/>
        <v>199210694</v>
      </c>
      <c r="P103" s="28">
        <f t="shared" si="2"/>
        <v>63494709.890000001</v>
      </c>
      <c r="Q103" s="97">
        <f t="shared" si="3"/>
        <v>0.31873143261074127</v>
      </c>
    </row>
    <row r="104" spans="1:17" s="36" customFormat="1" x14ac:dyDescent="0.2">
      <c r="A104" s="96"/>
      <c r="B104" s="214" t="s">
        <v>212</v>
      </c>
      <c r="C104" s="214" t="s">
        <v>213</v>
      </c>
      <c r="D104" s="217">
        <v>70724519</v>
      </c>
      <c r="E104" s="217">
        <v>68269160.069999993</v>
      </c>
      <c r="F104" s="217">
        <v>53307504.07</v>
      </c>
      <c r="G104" s="217">
        <v>1694200.01</v>
      </c>
      <c r="H104" s="217">
        <v>4192098.13</v>
      </c>
      <c r="I104" s="217">
        <v>1934027.55</v>
      </c>
      <c r="J104" s="217">
        <v>31289237.98</v>
      </c>
      <c r="K104" s="217">
        <v>30854545.48</v>
      </c>
      <c r="L104" s="217">
        <v>29159596.399999999</v>
      </c>
      <c r="M104" s="217">
        <v>14197940.4</v>
      </c>
      <c r="N104" s="180">
        <f t="shared" si="4"/>
        <v>0.45832170701847635</v>
      </c>
      <c r="O104" s="94">
        <f t="shared" si="1"/>
        <v>68269160.069999993</v>
      </c>
      <c r="P104" s="94">
        <f t="shared" si="2"/>
        <v>31289237.98</v>
      </c>
      <c r="Q104" s="93">
        <f t="shared" si="3"/>
        <v>0.45832170701847635</v>
      </c>
    </row>
    <row r="105" spans="1:17" s="36" customFormat="1" x14ac:dyDescent="0.2">
      <c r="A105" s="96"/>
      <c r="B105" s="214" t="s">
        <v>214</v>
      </c>
      <c r="C105" s="214" t="s">
        <v>215</v>
      </c>
      <c r="D105" s="217">
        <v>33264121</v>
      </c>
      <c r="E105" s="217">
        <v>33264121</v>
      </c>
      <c r="F105" s="217">
        <v>28296632</v>
      </c>
      <c r="G105" s="218" t="s">
        <v>445</v>
      </c>
      <c r="H105" s="217">
        <v>3901113.13</v>
      </c>
      <c r="I105" s="218" t="s">
        <v>446</v>
      </c>
      <c r="J105" s="217">
        <v>18524347.870000001</v>
      </c>
      <c r="K105" s="217">
        <v>18524347.870000001</v>
      </c>
      <c r="L105" s="217">
        <v>10838660</v>
      </c>
      <c r="M105" s="217">
        <v>5871171</v>
      </c>
      <c r="N105" s="180">
        <f t="shared" si="4"/>
        <v>0.55688673901829544</v>
      </c>
      <c r="O105" s="94">
        <f t="shared" si="1"/>
        <v>33264121</v>
      </c>
      <c r="P105" s="94">
        <f t="shared" si="2"/>
        <v>18524347.870000001</v>
      </c>
      <c r="Q105" s="93">
        <f t="shared" si="3"/>
        <v>0.55688673901829544</v>
      </c>
    </row>
    <row r="106" spans="1:17" s="36" customFormat="1" x14ac:dyDescent="0.2">
      <c r="A106" s="96"/>
      <c r="B106" s="214" t="s">
        <v>216</v>
      </c>
      <c r="C106" s="214" t="s">
        <v>217</v>
      </c>
      <c r="D106" s="217">
        <v>1300000</v>
      </c>
      <c r="E106" s="217">
        <v>1300000</v>
      </c>
      <c r="F106" s="217">
        <v>1000000</v>
      </c>
      <c r="G106" s="217">
        <v>694200</v>
      </c>
      <c r="H106" s="217">
        <v>9000</v>
      </c>
      <c r="I106" s="218" t="s">
        <v>446</v>
      </c>
      <c r="J106" s="217">
        <v>196553</v>
      </c>
      <c r="K106" s="217">
        <v>196553</v>
      </c>
      <c r="L106" s="217">
        <v>400247</v>
      </c>
      <c r="M106" s="217">
        <v>100247</v>
      </c>
      <c r="N106" s="180">
        <f t="shared" si="4"/>
        <v>0.15119461538461537</v>
      </c>
      <c r="O106" s="94">
        <f t="shared" si="1"/>
        <v>1300000</v>
      </c>
      <c r="P106" s="94">
        <f t="shared" si="2"/>
        <v>196553</v>
      </c>
      <c r="Q106" s="93">
        <f t="shared" si="3"/>
        <v>0.15119461538461537</v>
      </c>
    </row>
    <row r="107" spans="1:17" s="36" customFormat="1" x14ac:dyDescent="0.2">
      <c r="A107" s="96"/>
      <c r="B107" s="214" t="s">
        <v>218</v>
      </c>
      <c r="C107" s="214" t="s">
        <v>219</v>
      </c>
      <c r="D107" s="217">
        <v>33660398</v>
      </c>
      <c r="E107" s="217">
        <v>31205039.07</v>
      </c>
      <c r="F107" s="217">
        <v>23260872.07</v>
      </c>
      <c r="G107" s="217">
        <v>1000000.01</v>
      </c>
      <c r="H107" s="217">
        <v>234285</v>
      </c>
      <c r="I107" s="217">
        <v>1934027.55</v>
      </c>
      <c r="J107" s="217">
        <v>12368934.109999999</v>
      </c>
      <c r="K107" s="217">
        <v>11934241.609999999</v>
      </c>
      <c r="L107" s="217">
        <v>15667792.4</v>
      </c>
      <c r="M107" s="217">
        <v>7723625.4000000004</v>
      </c>
      <c r="N107" s="180">
        <f t="shared" si="4"/>
        <v>0.39637617765046429</v>
      </c>
      <c r="O107" s="94">
        <f t="shared" si="1"/>
        <v>31205039.07</v>
      </c>
      <c r="P107" s="94">
        <f t="shared" si="2"/>
        <v>12368934.109999999</v>
      </c>
      <c r="Q107" s="93">
        <f t="shared" si="3"/>
        <v>0.39637617765046429</v>
      </c>
    </row>
    <row r="108" spans="1:17" s="36" customFormat="1" x14ac:dyDescent="0.2">
      <c r="A108" s="96"/>
      <c r="B108" s="214" t="s">
        <v>220</v>
      </c>
      <c r="C108" s="214" t="s">
        <v>221</v>
      </c>
      <c r="D108" s="217">
        <v>2500000</v>
      </c>
      <c r="E108" s="217">
        <v>2500000</v>
      </c>
      <c r="F108" s="217">
        <v>750000</v>
      </c>
      <c r="G108" s="218" t="s">
        <v>445</v>
      </c>
      <c r="H108" s="217">
        <v>47700</v>
      </c>
      <c r="I108" s="218" t="s">
        <v>446</v>
      </c>
      <c r="J108" s="217">
        <v>199403</v>
      </c>
      <c r="K108" s="217">
        <v>199403</v>
      </c>
      <c r="L108" s="217">
        <v>2252897</v>
      </c>
      <c r="M108" s="217">
        <v>502897</v>
      </c>
      <c r="N108" s="180">
        <f t="shared" si="4"/>
        <v>7.9761200000000004E-2</v>
      </c>
      <c r="O108" s="94">
        <f t="shared" si="1"/>
        <v>2500000</v>
      </c>
      <c r="P108" s="94">
        <f t="shared" si="2"/>
        <v>199403</v>
      </c>
      <c r="Q108" s="93">
        <f t="shared" si="3"/>
        <v>7.9761200000000004E-2</v>
      </c>
    </row>
    <row r="109" spans="1:17" s="36" customFormat="1" x14ac:dyDescent="0.2">
      <c r="A109" s="96"/>
      <c r="B109" s="214" t="s">
        <v>222</v>
      </c>
      <c r="C109" s="214" t="s">
        <v>223</v>
      </c>
      <c r="D109" s="217">
        <v>1025000</v>
      </c>
      <c r="E109" s="217">
        <v>1025000</v>
      </c>
      <c r="F109" s="217">
        <v>681250</v>
      </c>
      <c r="G109" s="218" t="s">
        <v>445</v>
      </c>
      <c r="H109" s="217">
        <v>3760</v>
      </c>
      <c r="I109" s="218" t="s">
        <v>446</v>
      </c>
      <c r="J109" s="217">
        <v>46240</v>
      </c>
      <c r="K109" s="217">
        <v>46240</v>
      </c>
      <c r="L109" s="217">
        <v>975000</v>
      </c>
      <c r="M109" s="217">
        <v>631250</v>
      </c>
      <c r="N109" s="180">
        <f t="shared" si="4"/>
        <v>4.5112195121951221E-2</v>
      </c>
      <c r="O109" s="94">
        <f t="shared" si="1"/>
        <v>1025000</v>
      </c>
      <c r="P109" s="94">
        <f t="shared" si="2"/>
        <v>46240</v>
      </c>
      <c r="Q109" s="93">
        <f t="shared" si="3"/>
        <v>4.5112195121951221E-2</v>
      </c>
    </row>
    <row r="110" spans="1:17" s="36" customFormat="1" x14ac:dyDescent="0.2">
      <c r="A110" s="96"/>
      <c r="B110" s="214" t="s">
        <v>224</v>
      </c>
      <c r="C110" s="214" t="s">
        <v>225</v>
      </c>
      <c r="D110" s="217">
        <v>350000</v>
      </c>
      <c r="E110" s="217">
        <v>350000</v>
      </c>
      <c r="F110" s="217">
        <v>175000</v>
      </c>
      <c r="G110" s="218" t="s">
        <v>445</v>
      </c>
      <c r="H110" s="218" t="s">
        <v>447</v>
      </c>
      <c r="I110" s="218" t="s">
        <v>446</v>
      </c>
      <c r="J110" s="218" t="s">
        <v>448</v>
      </c>
      <c r="K110" s="218" t="s">
        <v>448</v>
      </c>
      <c r="L110" s="217">
        <v>350000</v>
      </c>
      <c r="M110" s="217">
        <v>175000</v>
      </c>
      <c r="N110" s="180" t="e">
        <f t="shared" si="4"/>
        <v>#VALUE!</v>
      </c>
      <c r="O110" s="94">
        <f t="shared" si="1"/>
        <v>350000</v>
      </c>
      <c r="P110" s="94" t="str">
        <f t="shared" si="2"/>
        <v xml:space="preserve">                           -   </v>
      </c>
      <c r="Q110" s="93" t="e">
        <f t="shared" si="3"/>
        <v>#VALUE!</v>
      </c>
    </row>
    <row r="111" spans="1:17" s="36" customFormat="1" x14ac:dyDescent="0.2">
      <c r="A111" s="96"/>
      <c r="B111" s="214" t="s">
        <v>226</v>
      </c>
      <c r="C111" s="214" t="s">
        <v>227</v>
      </c>
      <c r="D111" s="217">
        <v>675000</v>
      </c>
      <c r="E111" s="217">
        <v>675000</v>
      </c>
      <c r="F111" s="217">
        <v>506250</v>
      </c>
      <c r="G111" s="218" t="s">
        <v>445</v>
      </c>
      <c r="H111" s="217">
        <v>3760</v>
      </c>
      <c r="I111" s="218" t="s">
        <v>446</v>
      </c>
      <c r="J111" s="217">
        <v>46240</v>
      </c>
      <c r="K111" s="217">
        <v>46240</v>
      </c>
      <c r="L111" s="217">
        <v>625000</v>
      </c>
      <c r="M111" s="217">
        <v>456250</v>
      </c>
      <c r="N111" s="180">
        <f t="shared" si="4"/>
        <v>6.8503703703703706E-2</v>
      </c>
      <c r="O111" s="94">
        <f t="shared" si="1"/>
        <v>675000</v>
      </c>
      <c r="P111" s="94">
        <f t="shared" si="2"/>
        <v>46240</v>
      </c>
      <c r="Q111" s="93">
        <f t="shared" si="3"/>
        <v>6.8503703703703706E-2</v>
      </c>
    </row>
    <row r="112" spans="1:17" s="36" customFormat="1" x14ac:dyDescent="0.2">
      <c r="A112" s="96"/>
      <c r="B112" s="214" t="s">
        <v>228</v>
      </c>
      <c r="C112" s="214" t="s">
        <v>229</v>
      </c>
      <c r="D112" s="217">
        <v>29718422</v>
      </c>
      <c r="E112" s="217">
        <v>26018422</v>
      </c>
      <c r="F112" s="217">
        <v>16689422</v>
      </c>
      <c r="G112" s="217">
        <v>3441904.24</v>
      </c>
      <c r="H112" s="217">
        <v>1337722</v>
      </c>
      <c r="I112" s="218" t="s">
        <v>446</v>
      </c>
      <c r="J112" s="217">
        <v>3462263.02</v>
      </c>
      <c r="K112" s="217">
        <v>3462263.02</v>
      </c>
      <c r="L112" s="217">
        <v>17776532.739999998</v>
      </c>
      <c r="M112" s="217">
        <v>8447532.7400000002</v>
      </c>
      <c r="N112" s="180">
        <f t="shared" si="4"/>
        <v>0.13306967732324429</v>
      </c>
      <c r="O112" s="94">
        <f t="shared" si="1"/>
        <v>26018422</v>
      </c>
      <c r="P112" s="94">
        <f t="shared" si="2"/>
        <v>3462263.02</v>
      </c>
      <c r="Q112" s="93">
        <f t="shared" si="3"/>
        <v>0.13306967732324429</v>
      </c>
    </row>
    <row r="113" spans="1:17" s="36" customFormat="1" x14ac:dyDescent="0.2">
      <c r="A113" s="96"/>
      <c r="B113" s="214" t="s">
        <v>230</v>
      </c>
      <c r="C113" s="214" t="s">
        <v>231</v>
      </c>
      <c r="D113" s="217">
        <v>4350000</v>
      </c>
      <c r="E113" s="217">
        <v>3850000</v>
      </c>
      <c r="F113" s="217">
        <v>2816000</v>
      </c>
      <c r="G113" s="218" t="s">
        <v>445</v>
      </c>
      <c r="H113" s="217">
        <v>671980</v>
      </c>
      <c r="I113" s="218" t="s">
        <v>446</v>
      </c>
      <c r="J113" s="217">
        <v>636320</v>
      </c>
      <c r="K113" s="217">
        <v>636320</v>
      </c>
      <c r="L113" s="217">
        <v>2541700</v>
      </c>
      <c r="M113" s="217">
        <v>1507700</v>
      </c>
      <c r="N113" s="180">
        <f t="shared" si="4"/>
        <v>0.16527792207792208</v>
      </c>
      <c r="O113" s="94">
        <f t="shared" ref="O113:O146" si="5">+E113</f>
        <v>3850000</v>
      </c>
      <c r="P113" s="94">
        <f t="shared" ref="P113:P146" si="6">+J113</f>
        <v>636320</v>
      </c>
      <c r="Q113" s="93">
        <f t="shared" ref="Q113:Q145" si="7">+P113/O113</f>
        <v>0.16527792207792208</v>
      </c>
    </row>
    <row r="114" spans="1:17" s="36" customFormat="1" x14ac:dyDescent="0.2">
      <c r="A114" s="96"/>
      <c r="B114" s="214" t="s">
        <v>232</v>
      </c>
      <c r="C114" s="214" t="s">
        <v>233</v>
      </c>
      <c r="D114" s="217">
        <v>200000</v>
      </c>
      <c r="E114" s="217">
        <v>200000</v>
      </c>
      <c r="F114" s="217">
        <v>100000</v>
      </c>
      <c r="G114" s="218" t="s">
        <v>445</v>
      </c>
      <c r="H114" s="218" t="s">
        <v>447</v>
      </c>
      <c r="I114" s="218" t="s">
        <v>446</v>
      </c>
      <c r="J114" s="218" t="s">
        <v>448</v>
      </c>
      <c r="K114" s="218" t="s">
        <v>448</v>
      </c>
      <c r="L114" s="217">
        <v>200000</v>
      </c>
      <c r="M114" s="217">
        <v>100000</v>
      </c>
      <c r="N114" s="180" t="e">
        <f t="shared" si="4"/>
        <v>#VALUE!</v>
      </c>
      <c r="O114" s="94">
        <f t="shared" si="5"/>
        <v>200000</v>
      </c>
      <c r="P114" s="94" t="str">
        <f t="shared" si="6"/>
        <v xml:space="preserve">                           -   </v>
      </c>
      <c r="Q114" s="93" t="e">
        <f t="shared" si="7"/>
        <v>#VALUE!</v>
      </c>
    </row>
    <row r="115" spans="1:17" s="36" customFormat="1" x14ac:dyDescent="0.2">
      <c r="A115" s="96"/>
      <c r="B115" s="214" t="s">
        <v>234</v>
      </c>
      <c r="C115" s="214" t="s">
        <v>235</v>
      </c>
      <c r="D115" s="217">
        <v>6150000</v>
      </c>
      <c r="E115" s="217">
        <v>1150000</v>
      </c>
      <c r="F115" s="217">
        <v>750000</v>
      </c>
      <c r="G115" s="218" t="s">
        <v>445</v>
      </c>
      <c r="H115" s="217">
        <v>82460</v>
      </c>
      <c r="I115" s="218" t="s">
        <v>446</v>
      </c>
      <c r="J115" s="217">
        <v>3340</v>
      </c>
      <c r="K115" s="217">
        <v>3340</v>
      </c>
      <c r="L115" s="217">
        <v>1064200</v>
      </c>
      <c r="M115" s="217">
        <v>664200</v>
      </c>
      <c r="N115" s="180">
        <f t="shared" si="4"/>
        <v>2.9043478260869565E-3</v>
      </c>
      <c r="O115" s="94">
        <f t="shared" si="5"/>
        <v>1150000</v>
      </c>
      <c r="P115" s="94">
        <f t="shared" si="6"/>
        <v>3340</v>
      </c>
      <c r="Q115" s="93">
        <f t="shared" si="7"/>
        <v>2.9043478260869565E-3</v>
      </c>
    </row>
    <row r="116" spans="1:17" s="36" customFormat="1" x14ac:dyDescent="0.2">
      <c r="A116" s="96"/>
      <c r="B116" s="214" t="s">
        <v>236</v>
      </c>
      <c r="C116" s="214" t="s">
        <v>237</v>
      </c>
      <c r="D116" s="217">
        <v>9168422</v>
      </c>
      <c r="E116" s="217">
        <v>10968422</v>
      </c>
      <c r="F116" s="217">
        <v>5793422</v>
      </c>
      <c r="G116" s="217">
        <v>2481904.2400000002</v>
      </c>
      <c r="H116" s="217">
        <v>25345</v>
      </c>
      <c r="I116" s="218" t="s">
        <v>446</v>
      </c>
      <c r="J116" s="217">
        <v>1117655</v>
      </c>
      <c r="K116" s="217">
        <v>1117655</v>
      </c>
      <c r="L116" s="217">
        <v>7343517.7599999998</v>
      </c>
      <c r="M116" s="217">
        <v>2168517.7599999998</v>
      </c>
      <c r="N116" s="180">
        <f t="shared" si="4"/>
        <v>0.10189751998965758</v>
      </c>
      <c r="O116" s="94">
        <f t="shared" si="5"/>
        <v>10968422</v>
      </c>
      <c r="P116" s="94">
        <f t="shared" si="6"/>
        <v>1117655</v>
      </c>
      <c r="Q116" s="93">
        <f t="shared" si="7"/>
        <v>0.10189751998965758</v>
      </c>
    </row>
    <row r="117" spans="1:17" s="36" customFormat="1" x14ac:dyDescent="0.2">
      <c r="A117" s="96"/>
      <c r="B117" s="214" t="s">
        <v>411</v>
      </c>
      <c r="C117" s="214" t="s">
        <v>412</v>
      </c>
      <c r="D117" s="217">
        <v>500000</v>
      </c>
      <c r="E117" s="217">
        <v>500000</v>
      </c>
      <c r="F117" s="217">
        <v>500000</v>
      </c>
      <c r="G117" s="218" t="s">
        <v>445</v>
      </c>
      <c r="H117" s="218" t="s">
        <v>447</v>
      </c>
      <c r="I117" s="218" t="s">
        <v>446</v>
      </c>
      <c r="J117" s="217">
        <v>148885</v>
      </c>
      <c r="K117" s="217">
        <v>148885</v>
      </c>
      <c r="L117" s="217">
        <v>351115</v>
      </c>
      <c r="M117" s="217">
        <v>351115</v>
      </c>
      <c r="N117" s="180">
        <f t="shared" si="4"/>
        <v>0.29776999999999998</v>
      </c>
      <c r="O117" s="94">
        <f t="shared" si="5"/>
        <v>500000</v>
      </c>
      <c r="P117" s="94">
        <f t="shared" si="6"/>
        <v>148885</v>
      </c>
      <c r="Q117" s="93">
        <f t="shared" si="7"/>
        <v>0.29776999999999998</v>
      </c>
    </row>
    <row r="118" spans="1:17" s="36" customFormat="1" x14ac:dyDescent="0.2">
      <c r="A118" s="96"/>
      <c r="B118" s="214" t="s">
        <v>238</v>
      </c>
      <c r="C118" s="214" t="s">
        <v>239</v>
      </c>
      <c r="D118" s="217">
        <v>5000000</v>
      </c>
      <c r="E118" s="217">
        <v>5000000</v>
      </c>
      <c r="F118" s="217">
        <v>3125000</v>
      </c>
      <c r="G118" s="218" t="s">
        <v>445</v>
      </c>
      <c r="H118" s="217">
        <v>533392</v>
      </c>
      <c r="I118" s="218" t="s">
        <v>446</v>
      </c>
      <c r="J118" s="217">
        <v>281608</v>
      </c>
      <c r="K118" s="217">
        <v>281608</v>
      </c>
      <c r="L118" s="217">
        <v>4185000</v>
      </c>
      <c r="M118" s="217">
        <v>2310000</v>
      </c>
      <c r="N118" s="180">
        <f t="shared" si="4"/>
        <v>5.6321599999999999E-2</v>
      </c>
      <c r="O118" s="94">
        <f t="shared" si="5"/>
        <v>5000000</v>
      </c>
      <c r="P118" s="94">
        <f t="shared" si="6"/>
        <v>281608</v>
      </c>
      <c r="Q118" s="93">
        <f t="shared" si="7"/>
        <v>5.6321599999999999E-2</v>
      </c>
    </row>
    <row r="119" spans="1:17" s="36" customFormat="1" x14ac:dyDescent="0.2">
      <c r="A119" s="96"/>
      <c r="B119" s="214" t="s">
        <v>240</v>
      </c>
      <c r="C119" s="214" t="s">
        <v>241</v>
      </c>
      <c r="D119" s="217">
        <v>4350000</v>
      </c>
      <c r="E119" s="217">
        <v>4350000</v>
      </c>
      <c r="F119" s="217">
        <v>3605000</v>
      </c>
      <c r="G119" s="217">
        <v>960000</v>
      </c>
      <c r="H119" s="217">
        <v>24545</v>
      </c>
      <c r="I119" s="218" t="s">
        <v>446</v>
      </c>
      <c r="J119" s="217">
        <v>1274455.02</v>
      </c>
      <c r="K119" s="217">
        <v>1274455.02</v>
      </c>
      <c r="L119" s="217">
        <v>2090999.98</v>
      </c>
      <c r="M119" s="217">
        <v>1345999.98</v>
      </c>
      <c r="N119" s="180">
        <f t="shared" si="4"/>
        <v>0.29297816551724137</v>
      </c>
      <c r="O119" s="94">
        <f t="shared" si="5"/>
        <v>4350000</v>
      </c>
      <c r="P119" s="94">
        <f t="shared" si="6"/>
        <v>1274455.02</v>
      </c>
      <c r="Q119" s="93">
        <f t="shared" si="7"/>
        <v>0.29297816551724137</v>
      </c>
    </row>
    <row r="120" spans="1:17" s="36" customFormat="1" x14ac:dyDescent="0.2">
      <c r="A120" s="96"/>
      <c r="B120" s="214" t="s">
        <v>242</v>
      </c>
      <c r="C120" s="214" t="s">
        <v>243</v>
      </c>
      <c r="D120" s="217">
        <v>27152929</v>
      </c>
      <c r="E120" s="217">
        <v>23631382.68</v>
      </c>
      <c r="F120" s="217">
        <v>22245217.68</v>
      </c>
      <c r="G120" s="217">
        <v>934399</v>
      </c>
      <c r="H120" s="217">
        <v>2920036.24</v>
      </c>
      <c r="I120" s="217">
        <v>336305.52</v>
      </c>
      <c r="J120" s="217">
        <v>8593071.6600000001</v>
      </c>
      <c r="K120" s="217">
        <v>8538471.6600000001</v>
      </c>
      <c r="L120" s="217">
        <v>10847570.26</v>
      </c>
      <c r="M120" s="217">
        <v>9461405.2599999998</v>
      </c>
      <c r="N120" s="180">
        <f t="shared" si="4"/>
        <v>0.36362966045455281</v>
      </c>
      <c r="O120" s="94">
        <f t="shared" si="5"/>
        <v>23631382.68</v>
      </c>
      <c r="P120" s="94">
        <f t="shared" si="6"/>
        <v>8593071.6600000001</v>
      </c>
      <c r="Q120" s="93">
        <f t="shared" si="7"/>
        <v>0.36362966045455281</v>
      </c>
    </row>
    <row r="121" spans="1:17" s="36" customFormat="1" x14ac:dyDescent="0.2">
      <c r="A121" s="96"/>
      <c r="B121" s="214" t="s">
        <v>244</v>
      </c>
      <c r="C121" s="214" t="s">
        <v>245</v>
      </c>
      <c r="D121" s="217">
        <v>12650000</v>
      </c>
      <c r="E121" s="217">
        <v>7836200</v>
      </c>
      <c r="F121" s="217">
        <v>7512500</v>
      </c>
      <c r="G121" s="218" t="s">
        <v>445</v>
      </c>
      <c r="H121" s="217">
        <v>317555</v>
      </c>
      <c r="I121" s="218" t="s">
        <v>446</v>
      </c>
      <c r="J121" s="217">
        <v>18645</v>
      </c>
      <c r="K121" s="217">
        <v>18645</v>
      </c>
      <c r="L121" s="217">
        <v>7500000</v>
      </c>
      <c r="M121" s="217">
        <v>7176300</v>
      </c>
      <c r="N121" s="180">
        <f t="shared" si="4"/>
        <v>2.3793420280237869E-3</v>
      </c>
      <c r="O121" s="94">
        <f t="shared" si="5"/>
        <v>7836200</v>
      </c>
      <c r="P121" s="94">
        <f t="shared" si="6"/>
        <v>18645</v>
      </c>
      <c r="Q121" s="93">
        <f t="shared" si="7"/>
        <v>2.3793420280237869E-3</v>
      </c>
    </row>
    <row r="122" spans="1:17" s="36" customFormat="1" x14ac:dyDescent="0.2">
      <c r="A122" s="96"/>
      <c r="B122" s="214" t="s">
        <v>246</v>
      </c>
      <c r="C122" s="214" t="s">
        <v>247</v>
      </c>
      <c r="D122" s="217">
        <v>14502929</v>
      </c>
      <c r="E122" s="217">
        <v>15795182.68</v>
      </c>
      <c r="F122" s="217">
        <v>14732717.68</v>
      </c>
      <c r="G122" s="217">
        <v>934399</v>
      </c>
      <c r="H122" s="217">
        <v>2602481.2400000002</v>
      </c>
      <c r="I122" s="217">
        <v>336305.52</v>
      </c>
      <c r="J122" s="217">
        <v>8574426.6600000001</v>
      </c>
      <c r="K122" s="217">
        <v>8519826.6600000001</v>
      </c>
      <c r="L122" s="217">
        <v>3347570.26</v>
      </c>
      <c r="M122" s="217">
        <v>2285105.2599999998</v>
      </c>
      <c r="N122" s="180">
        <f t="shared" si="4"/>
        <v>0.54285074340146855</v>
      </c>
      <c r="O122" s="94">
        <f t="shared" si="5"/>
        <v>15795182.68</v>
      </c>
      <c r="P122" s="94">
        <f t="shared" si="6"/>
        <v>8574426.6600000001</v>
      </c>
      <c r="Q122" s="93">
        <f t="shared" si="7"/>
        <v>0.54285074340146855</v>
      </c>
    </row>
    <row r="123" spans="1:17" s="36" customFormat="1" x14ac:dyDescent="0.2">
      <c r="A123" s="96"/>
      <c r="B123" s="214" t="s">
        <v>248</v>
      </c>
      <c r="C123" s="214" t="s">
        <v>413</v>
      </c>
      <c r="D123" s="217">
        <v>94714824</v>
      </c>
      <c r="E123" s="217">
        <v>80266729.25</v>
      </c>
      <c r="F123" s="217">
        <v>42925557.149999999</v>
      </c>
      <c r="G123" s="217">
        <v>5814578.5</v>
      </c>
      <c r="H123" s="217">
        <v>5988499.21</v>
      </c>
      <c r="I123" s="217">
        <v>9320</v>
      </c>
      <c r="J123" s="217">
        <v>20103897.23</v>
      </c>
      <c r="K123" s="217">
        <v>19553656.16</v>
      </c>
      <c r="L123" s="217">
        <v>48350434.310000002</v>
      </c>
      <c r="M123" s="217">
        <v>11009262.210000001</v>
      </c>
      <c r="N123" s="180">
        <f t="shared" si="4"/>
        <v>0.25046364063725696</v>
      </c>
      <c r="O123" s="94">
        <f t="shared" si="5"/>
        <v>80266729.25</v>
      </c>
      <c r="P123" s="94">
        <f t="shared" si="6"/>
        <v>20103897.23</v>
      </c>
      <c r="Q123" s="93">
        <f t="shared" si="7"/>
        <v>0.25046364063725696</v>
      </c>
    </row>
    <row r="124" spans="1:17" s="36" customFormat="1" x14ac:dyDescent="0.2">
      <c r="A124" s="96"/>
      <c r="B124" s="214" t="s">
        <v>249</v>
      </c>
      <c r="C124" s="214" t="s">
        <v>250</v>
      </c>
      <c r="D124" s="217">
        <v>10735715</v>
      </c>
      <c r="E124" s="217">
        <v>8162620.25</v>
      </c>
      <c r="F124" s="217">
        <v>6616985.1500000004</v>
      </c>
      <c r="G124" s="218" t="s">
        <v>445</v>
      </c>
      <c r="H124" s="217">
        <v>877403.9</v>
      </c>
      <c r="I124" s="217">
        <v>9320</v>
      </c>
      <c r="J124" s="217">
        <v>3563404.39</v>
      </c>
      <c r="K124" s="217">
        <v>3438056.45</v>
      </c>
      <c r="L124" s="217">
        <v>3712491.96</v>
      </c>
      <c r="M124" s="217">
        <v>2166856.86</v>
      </c>
      <c r="N124" s="180">
        <f t="shared" si="4"/>
        <v>0.43655153380435652</v>
      </c>
      <c r="O124" s="94">
        <f t="shared" si="5"/>
        <v>8162620.25</v>
      </c>
      <c r="P124" s="94">
        <f t="shared" si="6"/>
        <v>3563404.39</v>
      </c>
      <c r="Q124" s="93">
        <f t="shared" si="7"/>
        <v>0.43655153380435652</v>
      </c>
    </row>
    <row r="125" spans="1:17" s="36" customFormat="1" x14ac:dyDescent="0.2">
      <c r="A125" s="96"/>
      <c r="B125" s="214" t="s">
        <v>251</v>
      </c>
      <c r="C125" s="214" t="s">
        <v>252</v>
      </c>
      <c r="D125" s="217">
        <v>4250000</v>
      </c>
      <c r="E125" s="217">
        <v>4250000</v>
      </c>
      <c r="F125" s="217">
        <v>2562500</v>
      </c>
      <c r="G125" s="217">
        <v>955750</v>
      </c>
      <c r="H125" s="217">
        <v>6000</v>
      </c>
      <c r="I125" s="218" t="s">
        <v>446</v>
      </c>
      <c r="J125" s="217">
        <v>745687.22</v>
      </c>
      <c r="K125" s="217">
        <v>745687.22</v>
      </c>
      <c r="L125" s="217">
        <v>2542562.7799999998</v>
      </c>
      <c r="M125" s="217">
        <v>855062.78</v>
      </c>
      <c r="N125" s="180">
        <f t="shared" si="4"/>
        <v>0.17545581647058822</v>
      </c>
      <c r="O125" s="94">
        <f t="shared" si="5"/>
        <v>4250000</v>
      </c>
      <c r="P125" s="94">
        <f t="shared" si="6"/>
        <v>745687.22</v>
      </c>
      <c r="Q125" s="93">
        <f t="shared" si="7"/>
        <v>0.17545581647058822</v>
      </c>
    </row>
    <row r="126" spans="1:17" s="36" customFormat="1" x14ac:dyDescent="0.2">
      <c r="A126" s="96"/>
      <c r="B126" s="214" t="s">
        <v>253</v>
      </c>
      <c r="C126" s="214" t="s">
        <v>254</v>
      </c>
      <c r="D126" s="217">
        <v>65699038</v>
      </c>
      <c r="E126" s="217">
        <v>54774038</v>
      </c>
      <c r="F126" s="217">
        <v>25037555</v>
      </c>
      <c r="G126" s="217">
        <v>3500000</v>
      </c>
      <c r="H126" s="217">
        <v>4494563.1500000004</v>
      </c>
      <c r="I126" s="218" t="s">
        <v>446</v>
      </c>
      <c r="J126" s="217">
        <v>14732077.310000001</v>
      </c>
      <c r="K126" s="217">
        <v>14498448.880000001</v>
      </c>
      <c r="L126" s="217">
        <v>32047397.539999999</v>
      </c>
      <c r="M126" s="217">
        <v>2310914.54</v>
      </c>
      <c r="N126" s="180">
        <f t="shared" si="4"/>
        <v>0.268960950258953</v>
      </c>
      <c r="O126" s="94">
        <f t="shared" si="5"/>
        <v>54774038</v>
      </c>
      <c r="P126" s="94">
        <f t="shared" si="6"/>
        <v>14732077.310000001</v>
      </c>
      <c r="Q126" s="93">
        <f t="shared" si="7"/>
        <v>0.268960950258953</v>
      </c>
    </row>
    <row r="127" spans="1:17" s="36" customFormat="1" x14ac:dyDescent="0.2">
      <c r="A127" s="96"/>
      <c r="B127" s="214" t="s">
        <v>255</v>
      </c>
      <c r="C127" s="214" t="s">
        <v>256</v>
      </c>
      <c r="D127" s="217">
        <v>2500000</v>
      </c>
      <c r="E127" s="217">
        <v>2500000</v>
      </c>
      <c r="F127" s="217">
        <v>1000000</v>
      </c>
      <c r="G127" s="218" t="s">
        <v>445</v>
      </c>
      <c r="H127" s="217">
        <v>139280</v>
      </c>
      <c r="I127" s="218" t="s">
        <v>446</v>
      </c>
      <c r="J127" s="217">
        <v>99000</v>
      </c>
      <c r="K127" s="217">
        <v>99000</v>
      </c>
      <c r="L127" s="217">
        <v>2261720</v>
      </c>
      <c r="M127" s="217">
        <v>761720</v>
      </c>
      <c r="N127" s="180">
        <f t="shared" si="4"/>
        <v>3.9600000000000003E-2</v>
      </c>
      <c r="O127" s="94">
        <f t="shared" si="5"/>
        <v>2500000</v>
      </c>
      <c r="P127" s="94">
        <f t="shared" si="6"/>
        <v>99000</v>
      </c>
      <c r="Q127" s="93">
        <f t="shared" si="7"/>
        <v>3.9600000000000003E-2</v>
      </c>
    </row>
    <row r="128" spans="1:17" s="36" customFormat="1" x14ac:dyDescent="0.2">
      <c r="A128" s="96"/>
      <c r="B128" s="214" t="s">
        <v>257</v>
      </c>
      <c r="C128" s="214" t="s">
        <v>258</v>
      </c>
      <c r="D128" s="217">
        <v>5080071</v>
      </c>
      <c r="E128" s="217">
        <v>5480071</v>
      </c>
      <c r="F128" s="217">
        <v>3583917</v>
      </c>
      <c r="G128" s="217">
        <v>1358828.5</v>
      </c>
      <c r="H128" s="217">
        <v>139777.72</v>
      </c>
      <c r="I128" s="218" t="s">
        <v>446</v>
      </c>
      <c r="J128" s="217">
        <v>627638.69999999995</v>
      </c>
      <c r="K128" s="217">
        <v>436374</v>
      </c>
      <c r="L128" s="217">
        <v>3353826.08</v>
      </c>
      <c r="M128" s="217">
        <v>1457672.08</v>
      </c>
      <c r="N128" s="180">
        <f t="shared" si="4"/>
        <v>0.11453112560037999</v>
      </c>
      <c r="O128" s="94">
        <f t="shared" si="5"/>
        <v>5480071</v>
      </c>
      <c r="P128" s="94">
        <f t="shared" si="6"/>
        <v>627638.69999999995</v>
      </c>
      <c r="Q128" s="93">
        <f t="shared" si="7"/>
        <v>0.11453112560037999</v>
      </c>
    </row>
    <row r="129" spans="1:17" s="36" customFormat="1" x14ac:dyDescent="0.2">
      <c r="A129" s="96"/>
      <c r="B129" s="214" t="s">
        <v>259</v>
      </c>
      <c r="C129" s="214" t="s">
        <v>260</v>
      </c>
      <c r="D129" s="217">
        <v>4150000</v>
      </c>
      <c r="E129" s="217">
        <v>3450000</v>
      </c>
      <c r="F129" s="217">
        <v>2774600</v>
      </c>
      <c r="G129" s="218" t="s">
        <v>445</v>
      </c>
      <c r="H129" s="217">
        <v>290500</v>
      </c>
      <c r="I129" s="218" t="s">
        <v>446</v>
      </c>
      <c r="J129" s="217">
        <v>164100</v>
      </c>
      <c r="K129" s="217">
        <v>164100</v>
      </c>
      <c r="L129" s="217">
        <v>2995400</v>
      </c>
      <c r="M129" s="217">
        <v>2320000</v>
      </c>
      <c r="N129" s="180">
        <f t="shared" si="4"/>
        <v>4.756521739130435E-2</v>
      </c>
      <c r="O129" s="94">
        <f t="shared" si="5"/>
        <v>3450000</v>
      </c>
      <c r="P129" s="94">
        <f t="shared" si="6"/>
        <v>164100</v>
      </c>
      <c r="Q129" s="93">
        <f t="shared" si="7"/>
        <v>4.756521739130435E-2</v>
      </c>
    </row>
    <row r="130" spans="1:17" s="36" customFormat="1" x14ac:dyDescent="0.2">
      <c r="A130" s="96"/>
      <c r="B130" s="214" t="s">
        <v>261</v>
      </c>
      <c r="C130" s="214" t="s">
        <v>262</v>
      </c>
      <c r="D130" s="217">
        <v>700000</v>
      </c>
      <c r="E130" s="217">
        <v>500000</v>
      </c>
      <c r="F130" s="217">
        <v>500000</v>
      </c>
      <c r="G130" s="218" t="s">
        <v>445</v>
      </c>
      <c r="H130" s="218" t="s">
        <v>447</v>
      </c>
      <c r="I130" s="218" t="s">
        <v>446</v>
      </c>
      <c r="J130" s="218" t="s">
        <v>448</v>
      </c>
      <c r="K130" s="218" t="s">
        <v>448</v>
      </c>
      <c r="L130" s="217">
        <v>500000</v>
      </c>
      <c r="M130" s="217">
        <v>500000</v>
      </c>
      <c r="N130" s="180" t="e">
        <f t="shared" si="4"/>
        <v>#VALUE!</v>
      </c>
      <c r="O130" s="94">
        <f t="shared" si="5"/>
        <v>500000</v>
      </c>
      <c r="P130" s="94" t="str">
        <f t="shared" si="6"/>
        <v xml:space="preserve">                           -   </v>
      </c>
      <c r="Q130" s="93" t="e">
        <f t="shared" si="7"/>
        <v>#VALUE!</v>
      </c>
    </row>
    <row r="131" spans="1:17" s="36" customFormat="1" x14ac:dyDescent="0.2">
      <c r="A131" s="96"/>
      <c r="B131" s="214" t="s">
        <v>263</v>
      </c>
      <c r="C131" s="214" t="s">
        <v>264</v>
      </c>
      <c r="D131" s="217">
        <v>1600000</v>
      </c>
      <c r="E131" s="217">
        <v>1150000</v>
      </c>
      <c r="F131" s="217">
        <v>850000</v>
      </c>
      <c r="G131" s="218" t="s">
        <v>445</v>
      </c>
      <c r="H131" s="217">
        <v>40974.44</v>
      </c>
      <c r="I131" s="218" t="s">
        <v>446</v>
      </c>
      <c r="J131" s="217">
        <v>171989.61</v>
      </c>
      <c r="K131" s="217">
        <v>171989.61</v>
      </c>
      <c r="L131" s="217">
        <v>937035.95</v>
      </c>
      <c r="M131" s="217">
        <v>637035.94999999995</v>
      </c>
      <c r="N131" s="180">
        <f t="shared" si="4"/>
        <v>0.14955618260869563</v>
      </c>
      <c r="O131" s="94">
        <f t="shared" si="5"/>
        <v>1150000</v>
      </c>
      <c r="P131" s="94">
        <f t="shared" si="6"/>
        <v>171989.61</v>
      </c>
      <c r="Q131" s="93">
        <f t="shared" si="7"/>
        <v>0.14955618260869563</v>
      </c>
    </row>
    <row r="132" spans="1:17" s="95" customFormat="1" ht="15" x14ac:dyDescent="0.25">
      <c r="A132" s="92"/>
      <c r="B132" s="221" t="s">
        <v>265</v>
      </c>
      <c r="C132" s="221" t="s">
        <v>266</v>
      </c>
      <c r="D132" s="220">
        <v>1571263471</v>
      </c>
      <c r="E132" s="220">
        <v>1571263471</v>
      </c>
      <c r="F132" s="220">
        <v>824964373.5</v>
      </c>
      <c r="G132" s="220">
        <v>245912762.38</v>
      </c>
      <c r="H132" s="220">
        <v>319966650.52999997</v>
      </c>
      <c r="I132" s="220">
        <v>29372614.91</v>
      </c>
      <c r="J132" s="220">
        <v>122081077.70999999</v>
      </c>
      <c r="K132" s="220">
        <v>106852167.73</v>
      </c>
      <c r="L132" s="220">
        <v>853930365.47000003</v>
      </c>
      <c r="M132" s="220">
        <v>107631267.97</v>
      </c>
      <c r="N132" s="179">
        <f t="shared" si="4"/>
        <v>7.7696121600983867E-2</v>
      </c>
      <c r="O132" s="28">
        <f t="shared" si="5"/>
        <v>1571263471</v>
      </c>
      <c r="P132" s="28">
        <f t="shared" si="6"/>
        <v>122081077.70999999</v>
      </c>
      <c r="Q132" s="97">
        <f t="shared" si="7"/>
        <v>7.7696121600983867E-2</v>
      </c>
    </row>
    <row r="133" spans="1:17" s="36" customFormat="1" x14ac:dyDescent="0.2">
      <c r="A133" s="96"/>
      <c r="B133" s="214" t="s">
        <v>267</v>
      </c>
      <c r="C133" s="214" t="s">
        <v>268</v>
      </c>
      <c r="D133" s="217">
        <v>204907587</v>
      </c>
      <c r="E133" s="217">
        <v>203807587</v>
      </c>
      <c r="F133" s="217">
        <v>149224493.5</v>
      </c>
      <c r="G133" s="217">
        <v>34845938.710000001</v>
      </c>
      <c r="H133" s="217">
        <v>1744964.6</v>
      </c>
      <c r="I133" s="217">
        <v>3409068.3</v>
      </c>
      <c r="J133" s="217">
        <v>22763140.210000001</v>
      </c>
      <c r="K133" s="217">
        <v>22763140.210000001</v>
      </c>
      <c r="L133" s="217">
        <v>141044475.18000001</v>
      </c>
      <c r="M133" s="217">
        <v>86461381.680000007</v>
      </c>
      <c r="N133" s="180">
        <f t="shared" si="4"/>
        <v>0.11168936615691348</v>
      </c>
      <c r="O133" s="94">
        <f t="shared" si="5"/>
        <v>203807587</v>
      </c>
      <c r="P133" s="94">
        <f t="shared" si="6"/>
        <v>22763140.210000001</v>
      </c>
      <c r="Q133" s="93">
        <f t="shared" si="7"/>
        <v>0.11168936615691348</v>
      </c>
    </row>
    <row r="134" spans="1:17" s="36" customFormat="1" x14ac:dyDescent="0.2">
      <c r="A134" s="96"/>
      <c r="B134" s="214" t="s">
        <v>269</v>
      </c>
      <c r="C134" s="214" t="s">
        <v>270</v>
      </c>
      <c r="D134" s="217">
        <v>10000000</v>
      </c>
      <c r="E134" s="217">
        <v>10000000</v>
      </c>
      <c r="F134" s="217">
        <v>4669000</v>
      </c>
      <c r="G134" s="218" t="s">
        <v>445</v>
      </c>
      <c r="H134" s="218" t="s">
        <v>447</v>
      </c>
      <c r="I134" s="218" t="s">
        <v>446</v>
      </c>
      <c r="J134" s="217">
        <v>1124000</v>
      </c>
      <c r="K134" s="217">
        <v>1124000</v>
      </c>
      <c r="L134" s="217">
        <v>8876000</v>
      </c>
      <c r="M134" s="217">
        <v>3545000</v>
      </c>
      <c r="N134" s="180">
        <f t="shared" si="4"/>
        <v>0.1124</v>
      </c>
      <c r="O134" s="94">
        <f t="shared" si="5"/>
        <v>10000000</v>
      </c>
      <c r="P134" s="94">
        <f t="shared" si="6"/>
        <v>1124000</v>
      </c>
      <c r="Q134" s="93">
        <f t="shared" si="7"/>
        <v>0.1124</v>
      </c>
    </row>
    <row r="135" spans="1:17" s="36" customFormat="1" x14ac:dyDescent="0.2">
      <c r="A135" s="96"/>
      <c r="B135" s="214" t="s">
        <v>271</v>
      </c>
      <c r="C135" s="214" t="s">
        <v>272</v>
      </c>
      <c r="D135" s="217">
        <v>9636207</v>
      </c>
      <c r="E135" s="217">
        <v>8536207</v>
      </c>
      <c r="F135" s="217">
        <v>4252831</v>
      </c>
      <c r="G135" s="217">
        <v>2868780</v>
      </c>
      <c r="H135" s="218" t="s">
        <v>447</v>
      </c>
      <c r="I135" s="218" t="s">
        <v>446</v>
      </c>
      <c r="J135" s="217">
        <v>900000</v>
      </c>
      <c r="K135" s="217">
        <v>900000</v>
      </c>
      <c r="L135" s="217">
        <v>4767427</v>
      </c>
      <c r="M135" s="217">
        <v>484051</v>
      </c>
      <c r="N135" s="180">
        <f t="shared" si="4"/>
        <v>0.10543324453120689</v>
      </c>
      <c r="O135" s="94">
        <f t="shared" si="5"/>
        <v>8536207</v>
      </c>
      <c r="P135" s="94">
        <f t="shared" si="6"/>
        <v>900000</v>
      </c>
      <c r="Q135" s="93">
        <f t="shared" si="7"/>
        <v>0.10543324453120689</v>
      </c>
    </row>
    <row r="136" spans="1:17" s="36" customFormat="1" x14ac:dyDescent="0.2">
      <c r="A136" s="96"/>
      <c r="B136" s="214" t="s">
        <v>273</v>
      </c>
      <c r="C136" s="214" t="s">
        <v>274</v>
      </c>
      <c r="D136" s="217">
        <v>27613462</v>
      </c>
      <c r="E136" s="217">
        <v>27613462</v>
      </c>
      <c r="F136" s="217">
        <v>21508365</v>
      </c>
      <c r="G136" s="218" t="s">
        <v>445</v>
      </c>
      <c r="H136" s="217">
        <v>911964.6</v>
      </c>
      <c r="I136" s="217">
        <v>3409068.3</v>
      </c>
      <c r="J136" s="217">
        <v>1482746</v>
      </c>
      <c r="K136" s="217">
        <v>1482746</v>
      </c>
      <c r="L136" s="217">
        <v>21809683.100000001</v>
      </c>
      <c r="M136" s="217">
        <v>15704586.1</v>
      </c>
      <c r="N136" s="180">
        <f t="shared" ref="N136:N199" si="8">+J136/E136</f>
        <v>5.3696490501625622E-2</v>
      </c>
      <c r="O136" s="94">
        <f t="shared" si="5"/>
        <v>27613462</v>
      </c>
      <c r="P136" s="94">
        <f t="shared" si="6"/>
        <v>1482746</v>
      </c>
      <c r="Q136" s="93">
        <f t="shared" si="7"/>
        <v>5.3696490501625622E-2</v>
      </c>
    </row>
    <row r="137" spans="1:17" s="36" customFormat="1" x14ac:dyDescent="0.2">
      <c r="A137" s="96"/>
      <c r="B137" s="214" t="s">
        <v>275</v>
      </c>
      <c r="C137" s="214" t="s">
        <v>276</v>
      </c>
      <c r="D137" s="217">
        <v>84306424</v>
      </c>
      <c r="E137" s="217">
        <v>84306424</v>
      </c>
      <c r="F137" s="217">
        <v>76306424</v>
      </c>
      <c r="G137" s="217">
        <v>31977158.710000001</v>
      </c>
      <c r="H137" s="218" t="s">
        <v>447</v>
      </c>
      <c r="I137" s="218" t="s">
        <v>446</v>
      </c>
      <c r="J137" s="217">
        <v>19256394.210000001</v>
      </c>
      <c r="K137" s="217">
        <v>19256394.210000001</v>
      </c>
      <c r="L137" s="217">
        <v>33072871.079999998</v>
      </c>
      <c r="M137" s="217">
        <v>25072871.079999998</v>
      </c>
      <c r="N137" s="180">
        <f t="shared" si="8"/>
        <v>0.22840957184947142</v>
      </c>
      <c r="O137" s="94">
        <f t="shared" si="5"/>
        <v>84306424</v>
      </c>
      <c r="P137" s="94">
        <f t="shared" si="6"/>
        <v>19256394.210000001</v>
      </c>
      <c r="Q137" s="93">
        <f t="shared" si="7"/>
        <v>0.22840957184947142</v>
      </c>
    </row>
    <row r="138" spans="1:17" s="36" customFormat="1" x14ac:dyDescent="0.2">
      <c r="A138" s="96"/>
      <c r="B138" s="214" t="s">
        <v>414</v>
      </c>
      <c r="C138" s="214" t="s">
        <v>415</v>
      </c>
      <c r="D138" s="217">
        <v>2000000</v>
      </c>
      <c r="E138" s="217">
        <v>2000000</v>
      </c>
      <c r="F138" s="217">
        <v>500000</v>
      </c>
      <c r="G138" s="218" t="s">
        <v>445</v>
      </c>
      <c r="H138" s="218" t="s">
        <v>447</v>
      </c>
      <c r="I138" s="218" t="s">
        <v>446</v>
      </c>
      <c r="J138" s="218" t="s">
        <v>448</v>
      </c>
      <c r="K138" s="218" t="s">
        <v>448</v>
      </c>
      <c r="L138" s="217">
        <v>2000000</v>
      </c>
      <c r="M138" s="217">
        <v>500000</v>
      </c>
      <c r="N138" s="180" t="e">
        <f t="shared" si="8"/>
        <v>#VALUE!</v>
      </c>
      <c r="O138" s="94">
        <f t="shared" si="5"/>
        <v>2000000</v>
      </c>
      <c r="P138" s="94" t="str">
        <f t="shared" si="6"/>
        <v xml:space="preserve">                           -   </v>
      </c>
      <c r="Q138" s="93" t="e">
        <f t="shared" si="7"/>
        <v>#VALUE!</v>
      </c>
    </row>
    <row r="139" spans="1:17" s="36" customFormat="1" x14ac:dyDescent="0.2">
      <c r="A139" s="96"/>
      <c r="B139" s="214" t="s">
        <v>416</v>
      </c>
      <c r="C139" s="214" t="s">
        <v>417</v>
      </c>
      <c r="D139" s="217">
        <v>65000000</v>
      </c>
      <c r="E139" s="217">
        <v>65000000</v>
      </c>
      <c r="F139" s="217">
        <v>40000000</v>
      </c>
      <c r="G139" s="218" t="s">
        <v>445</v>
      </c>
      <c r="H139" s="218" t="s">
        <v>447</v>
      </c>
      <c r="I139" s="218" t="s">
        <v>446</v>
      </c>
      <c r="J139" s="218" t="s">
        <v>448</v>
      </c>
      <c r="K139" s="218" t="s">
        <v>448</v>
      </c>
      <c r="L139" s="217">
        <v>65000000</v>
      </c>
      <c r="M139" s="217">
        <v>40000000</v>
      </c>
      <c r="N139" s="180" t="e">
        <f t="shared" si="8"/>
        <v>#VALUE!</v>
      </c>
      <c r="O139" s="94">
        <f t="shared" si="5"/>
        <v>65000000</v>
      </c>
      <c r="P139" s="94" t="str">
        <f t="shared" si="6"/>
        <v xml:space="preserve">                           -   </v>
      </c>
      <c r="Q139" s="93" t="e">
        <f t="shared" si="7"/>
        <v>#VALUE!</v>
      </c>
    </row>
    <row r="140" spans="1:17" s="36" customFormat="1" x14ac:dyDescent="0.2">
      <c r="A140" s="96"/>
      <c r="B140" s="214" t="s">
        <v>277</v>
      </c>
      <c r="C140" s="214" t="s">
        <v>278</v>
      </c>
      <c r="D140" s="217">
        <v>6351494</v>
      </c>
      <c r="E140" s="217">
        <v>6351494</v>
      </c>
      <c r="F140" s="217">
        <v>1987873.5</v>
      </c>
      <c r="G140" s="218" t="s">
        <v>445</v>
      </c>
      <c r="H140" s="217">
        <v>833000</v>
      </c>
      <c r="I140" s="218" t="s">
        <v>446</v>
      </c>
      <c r="J140" s="218" t="s">
        <v>448</v>
      </c>
      <c r="K140" s="218" t="s">
        <v>448</v>
      </c>
      <c r="L140" s="217">
        <v>5518494</v>
      </c>
      <c r="M140" s="217">
        <v>1154873.5</v>
      </c>
      <c r="N140" s="180" t="e">
        <f t="shared" si="8"/>
        <v>#VALUE!</v>
      </c>
      <c r="O140" s="94">
        <f t="shared" si="5"/>
        <v>6351494</v>
      </c>
      <c r="P140" s="94" t="str">
        <f t="shared" si="6"/>
        <v xml:space="preserve">                           -   </v>
      </c>
      <c r="Q140" s="93" t="e">
        <f t="shared" si="7"/>
        <v>#VALUE!</v>
      </c>
    </row>
    <row r="141" spans="1:17" s="36" customFormat="1" x14ac:dyDescent="0.2">
      <c r="A141" s="96"/>
      <c r="B141" s="214" t="s">
        <v>279</v>
      </c>
      <c r="C141" s="214" t="s">
        <v>280</v>
      </c>
      <c r="D141" s="217">
        <v>1305842713</v>
      </c>
      <c r="E141" s="217">
        <v>1305842713</v>
      </c>
      <c r="F141" s="217">
        <v>638592588</v>
      </c>
      <c r="G141" s="217">
        <v>200173238.63</v>
      </c>
      <c r="H141" s="217">
        <v>317247614.38999999</v>
      </c>
      <c r="I141" s="217">
        <v>24630213.609999999</v>
      </c>
      <c r="J141" s="217">
        <v>88213359.980000004</v>
      </c>
      <c r="K141" s="217">
        <v>72984450</v>
      </c>
      <c r="L141" s="217">
        <v>675578286.38999999</v>
      </c>
      <c r="M141" s="217">
        <v>8328161.3899999997</v>
      </c>
      <c r="N141" s="180">
        <f t="shared" si="8"/>
        <v>6.75528217156732E-2</v>
      </c>
      <c r="O141" s="94">
        <f t="shared" si="5"/>
        <v>1305842713</v>
      </c>
      <c r="P141" s="94">
        <f t="shared" si="6"/>
        <v>88213359.980000004</v>
      </c>
      <c r="Q141" s="93">
        <f t="shared" si="7"/>
        <v>6.75528217156732E-2</v>
      </c>
    </row>
    <row r="142" spans="1:17" s="36" customFormat="1" x14ac:dyDescent="0.2">
      <c r="A142" s="96"/>
      <c r="B142" s="214" t="s">
        <v>418</v>
      </c>
      <c r="C142" s="214" t="s">
        <v>419</v>
      </c>
      <c r="D142" s="217">
        <v>62584760</v>
      </c>
      <c r="E142" s="217">
        <v>62584760</v>
      </c>
      <c r="F142" s="217">
        <v>58500000</v>
      </c>
      <c r="G142" s="217">
        <v>54614238.630000003</v>
      </c>
      <c r="H142" s="218" t="s">
        <v>447</v>
      </c>
      <c r="I142" s="218" t="s">
        <v>446</v>
      </c>
      <c r="J142" s="218" t="s">
        <v>448</v>
      </c>
      <c r="K142" s="218" t="s">
        <v>448</v>
      </c>
      <c r="L142" s="217">
        <v>7970521.3700000001</v>
      </c>
      <c r="M142" s="217">
        <v>3885761.37</v>
      </c>
      <c r="N142" s="180" t="e">
        <f t="shared" si="8"/>
        <v>#VALUE!</v>
      </c>
      <c r="O142" s="94">
        <f t="shared" si="5"/>
        <v>62584760</v>
      </c>
      <c r="P142" s="94" t="str">
        <f t="shared" si="6"/>
        <v xml:space="preserve">                           -   </v>
      </c>
      <c r="Q142" s="93" t="e">
        <f t="shared" si="7"/>
        <v>#VALUE!</v>
      </c>
    </row>
    <row r="143" spans="1:17" s="36" customFormat="1" x14ac:dyDescent="0.2">
      <c r="A143" s="96"/>
      <c r="B143" s="214" t="s">
        <v>281</v>
      </c>
      <c r="C143" s="214" t="s">
        <v>282</v>
      </c>
      <c r="D143" s="217">
        <v>1243257953</v>
      </c>
      <c r="E143" s="217">
        <v>1243257953</v>
      </c>
      <c r="F143" s="217">
        <v>580092588</v>
      </c>
      <c r="G143" s="217">
        <v>145559000</v>
      </c>
      <c r="H143" s="217">
        <v>317247614.38999999</v>
      </c>
      <c r="I143" s="217">
        <v>24630213.609999999</v>
      </c>
      <c r="J143" s="217">
        <v>88213359.980000004</v>
      </c>
      <c r="K143" s="217">
        <v>72984450</v>
      </c>
      <c r="L143" s="217">
        <v>667607765.01999998</v>
      </c>
      <c r="M143" s="217">
        <v>4442400.0199999996</v>
      </c>
      <c r="N143" s="180">
        <f t="shared" si="8"/>
        <v>7.0953384828256957E-2</v>
      </c>
      <c r="O143" s="94">
        <f t="shared" si="5"/>
        <v>1243257953</v>
      </c>
      <c r="P143" s="94">
        <f t="shared" si="6"/>
        <v>88213359.980000004</v>
      </c>
      <c r="Q143" s="93">
        <f t="shared" si="7"/>
        <v>7.0953384828256957E-2</v>
      </c>
    </row>
    <row r="144" spans="1:17" s="36" customFormat="1" x14ac:dyDescent="0.2">
      <c r="A144" s="96"/>
      <c r="B144" s="214" t="s">
        <v>283</v>
      </c>
      <c r="C144" s="214" t="s">
        <v>284</v>
      </c>
      <c r="D144" s="217">
        <v>60513171</v>
      </c>
      <c r="E144" s="217">
        <v>61613171</v>
      </c>
      <c r="F144" s="217">
        <v>37147292</v>
      </c>
      <c r="G144" s="217">
        <v>10893585.039999999</v>
      </c>
      <c r="H144" s="217">
        <v>974071.54</v>
      </c>
      <c r="I144" s="217">
        <v>1333333</v>
      </c>
      <c r="J144" s="217">
        <v>11104577.52</v>
      </c>
      <c r="K144" s="217">
        <v>11104577.52</v>
      </c>
      <c r="L144" s="217">
        <v>37307603.899999999</v>
      </c>
      <c r="M144" s="217">
        <v>12841724.9</v>
      </c>
      <c r="N144" s="180">
        <f t="shared" si="8"/>
        <v>0.18023057959474281</v>
      </c>
      <c r="O144" s="94">
        <f t="shared" si="5"/>
        <v>61613171</v>
      </c>
      <c r="P144" s="94">
        <f t="shared" si="6"/>
        <v>11104577.52</v>
      </c>
      <c r="Q144" s="93">
        <f t="shared" si="7"/>
        <v>0.18023057959474281</v>
      </c>
    </row>
    <row r="145" spans="1:17" s="36" customFormat="1" x14ac:dyDescent="0.2">
      <c r="A145" s="96"/>
      <c r="B145" s="214" t="s">
        <v>285</v>
      </c>
      <c r="C145" s="214" t="s">
        <v>286</v>
      </c>
      <c r="D145" s="217">
        <v>35513171</v>
      </c>
      <c r="E145" s="217">
        <v>61613171</v>
      </c>
      <c r="F145" s="217">
        <v>37147292</v>
      </c>
      <c r="G145" s="217">
        <v>10893585.039999999</v>
      </c>
      <c r="H145" s="217">
        <v>974071.54</v>
      </c>
      <c r="I145" s="217">
        <v>1333333</v>
      </c>
      <c r="J145" s="217">
        <v>11104577.52</v>
      </c>
      <c r="K145" s="217">
        <v>11104577.52</v>
      </c>
      <c r="L145" s="217">
        <v>37307603.899999999</v>
      </c>
      <c r="M145" s="217">
        <v>12841724.9</v>
      </c>
      <c r="N145" s="180">
        <f t="shared" si="8"/>
        <v>0.18023057959474281</v>
      </c>
      <c r="O145" s="94">
        <f t="shared" si="5"/>
        <v>61613171</v>
      </c>
      <c r="P145" s="94">
        <f t="shared" si="6"/>
        <v>11104577.52</v>
      </c>
      <c r="Q145" s="93">
        <f t="shared" si="7"/>
        <v>0.18023057959474281</v>
      </c>
    </row>
    <row r="146" spans="1:17" s="36" customFormat="1" x14ac:dyDescent="0.2">
      <c r="A146" s="96"/>
      <c r="B146" s="214" t="s">
        <v>287</v>
      </c>
      <c r="C146" s="214" t="s">
        <v>288</v>
      </c>
      <c r="D146" s="217">
        <v>25000000</v>
      </c>
      <c r="E146" s="218" t="s">
        <v>449</v>
      </c>
      <c r="F146" s="218" t="s">
        <v>448</v>
      </c>
      <c r="G146" s="218" t="s">
        <v>445</v>
      </c>
      <c r="H146" s="218" t="s">
        <v>447</v>
      </c>
      <c r="I146" s="218" t="s">
        <v>446</v>
      </c>
      <c r="J146" s="218" t="s">
        <v>448</v>
      </c>
      <c r="K146" s="218" t="s">
        <v>448</v>
      </c>
      <c r="L146" s="218" t="s">
        <v>450</v>
      </c>
      <c r="M146" s="218" t="s">
        <v>446</v>
      </c>
      <c r="N146" s="180">
        <v>0</v>
      </c>
      <c r="O146" s="94" t="str">
        <f t="shared" si="5"/>
        <v xml:space="preserve">                              -   </v>
      </c>
      <c r="P146" s="94" t="str">
        <f t="shared" si="6"/>
        <v xml:space="preserve">                           -   </v>
      </c>
      <c r="Q146" s="93">
        <v>0</v>
      </c>
    </row>
    <row r="147" spans="1:17" s="95" customFormat="1" ht="15" x14ac:dyDescent="0.25">
      <c r="A147" s="92"/>
      <c r="B147" s="221" t="s">
        <v>289</v>
      </c>
      <c r="C147" s="221" t="s">
        <v>290</v>
      </c>
      <c r="D147" s="220">
        <v>24389617509</v>
      </c>
      <c r="E147" s="220">
        <v>24487767588</v>
      </c>
      <c r="F147" s="220">
        <v>18249398018.650002</v>
      </c>
      <c r="G147" s="222" t="s">
        <v>445</v>
      </c>
      <c r="H147" s="220">
        <v>1132443396.46</v>
      </c>
      <c r="I147" s="222" t="s">
        <v>446</v>
      </c>
      <c r="J147" s="220">
        <v>16976965324.809999</v>
      </c>
      <c r="K147" s="220">
        <v>16967658091.93</v>
      </c>
      <c r="L147" s="220">
        <v>6378358866.7299995</v>
      </c>
      <c r="M147" s="220">
        <v>139989297.38</v>
      </c>
      <c r="N147" s="179">
        <f t="shared" si="8"/>
        <v>0.69328350425579022</v>
      </c>
      <c r="O147" s="28">
        <f>+O176+O179+O192</f>
        <v>943902055</v>
      </c>
      <c r="P147" s="28">
        <f>+P176+P179+P192</f>
        <v>591389048.20000005</v>
      </c>
      <c r="Q147" s="97">
        <f>+P147/O147</f>
        <v>0.62653645584021966</v>
      </c>
    </row>
    <row r="148" spans="1:17" s="36" customFormat="1" x14ac:dyDescent="0.2">
      <c r="A148" s="96"/>
      <c r="B148" s="214" t="s">
        <v>291</v>
      </c>
      <c r="C148" s="214" t="s">
        <v>292</v>
      </c>
      <c r="D148" s="217">
        <v>21142032578</v>
      </c>
      <c r="E148" s="217">
        <v>21255286537</v>
      </c>
      <c r="F148" s="217">
        <v>15784509009.65</v>
      </c>
      <c r="G148" s="218" t="s">
        <v>445</v>
      </c>
      <c r="H148" s="217">
        <v>975645609.88999999</v>
      </c>
      <c r="I148" s="218" t="s">
        <v>446</v>
      </c>
      <c r="J148" s="217">
        <v>14807698188.860001</v>
      </c>
      <c r="K148" s="217">
        <v>14807698188.860001</v>
      </c>
      <c r="L148" s="217">
        <v>5471942738.25</v>
      </c>
      <c r="M148" s="217">
        <v>1165210.8999999999</v>
      </c>
      <c r="N148" s="180">
        <f t="shared" si="8"/>
        <v>0.69665954223122784</v>
      </c>
      <c r="O148" s="94"/>
      <c r="P148" s="94"/>
      <c r="Q148" s="93"/>
    </row>
    <row r="149" spans="1:17" s="36" customFormat="1" x14ac:dyDescent="0.2">
      <c r="A149" s="96"/>
      <c r="B149" s="214" t="s">
        <v>293</v>
      </c>
      <c r="C149" s="214" t="s">
        <v>389</v>
      </c>
      <c r="D149" s="217">
        <v>986241421</v>
      </c>
      <c r="E149" s="217">
        <v>986241421</v>
      </c>
      <c r="F149" s="217">
        <v>821867851</v>
      </c>
      <c r="G149" s="218" t="s">
        <v>445</v>
      </c>
      <c r="H149" s="217">
        <v>108255615</v>
      </c>
      <c r="I149" s="218" t="s">
        <v>446</v>
      </c>
      <c r="J149" s="217">
        <v>713612236</v>
      </c>
      <c r="K149" s="217">
        <v>713612236</v>
      </c>
      <c r="L149" s="217">
        <v>164373570</v>
      </c>
      <c r="M149" s="218" t="s">
        <v>446</v>
      </c>
      <c r="N149" s="180">
        <f t="shared" si="8"/>
        <v>0.72356749656329833</v>
      </c>
      <c r="O149" s="94"/>
      <c r="P149" s="94"/>
      <c r="Q149" s="93"/>
    </row>
    <row r="150" spans="1:17" s="36" customFormat="1" x14ac:dyDescent="0.2">
      <c r="A150" s="96"/>
      <c r="B150" s="214" t="s">
        <v>294</v>
      </c>
      <c r="C150" s="214" t="s">
        <v>295</v>
      </c>
      <c r="D150" s="217">
        <v>2857490000</v>
      </c>
      <c r="E150" s="217">
        <v>2887490000</v>
      </c>
      <c r="F150" s="217">
        <v>2109419462</v>
      </c>
      <c r="G150" s="218" t="s">
        <v>445</v>
      </c>
      <c r="H150" s="217">
        <v>60119095</v>
      </c>
      <c r="I150" s="218" t="s">
        <v>446</v>
      </c>
      <c r="J150" s="217">
        <v>2049300367</v>
      </c>
      <c r="K150" s="217">
        <v>2049300367</v>
      </c>
      <c r="L150" s="217">
        <v>778070538</v>
      </c>
      <c r="M150" s="218" t="s">
        <v>446</v>
      </c>
      <c r="N150" s="180">
        <f t="shared" si="8"/>
        <v>0.70971687070777734</v>
      </c>
      <c r="O150" s="94"/>
      <c r="P150" s="94"/>
      <c r="Q150" s="93"/>
    </row>
    <row r="151" spans="1:17" s="36" customFormat="1" x14ac:dyDescent="0.2">
      <c r="A151" s="96"/>
      <c r="B151" s="214" t="s">
        <v>296</v>
      </c>
      <c r="C151" s="214" t="s">
        <v>390</v>
      </c>
      <c r="D151" s="217">
        <v>912718313</v>
      </c>
      <c r="E151" s="217">
        <v>912718313</v>
      </c>
      <c r="F151" s="217">
        <v>654896618.29999995</v>
      </c>
      <c r="G151" s="218" t="s">
        <v>445</v>
      </c>
      <c r="H151" s="217">
        <v>5000002</v>
      </c>
      <c r="I151" s="218" t="s">
        <v>446</v>
      </c>
      <c r="J151" s="217">
        <v>649896616</v>
      </c>
      <c r="K151" s="217">
        <v>649896616</v>
      </c>
      <c r="L151" s="217">
        <v>257821695</v>
      </c>
      <c r="M151" s="218">
        <v>0.3</v>
      </c>
      <c r="N151" s="180">
        <f t="shared" si="8"/>
        <v>0.71204511484366373</v>
      </c>
      <c r="O151" s="94"/>
      <c r="P151" s="94"/>
      <c r="Q151" s="93"/>
    </row>
    <row r="152" spans="1:17" s="36" customFormat="1" x14ac:dyDescent="0.2">
      <c r="A152" s="96"/>
      <c r="B152" s="214" t="s">
        <v>297</v>
      </c>
      <c r="C152" s="214" t="s">
        <v>298</v>
      </c>
      <c r="D152" s="217">
        <v>2521753226</v>
      </c>
      <c r="E152" s="217">
        <v>2521753226</v>
      </c>
      <c r="F152" s="217">
        <v>1920030348.05</v>
      </c>
      <c r="G152" s="218" t="s">
        <v>445</v>
      </c>
      <c r="H152" s="217">
        <v>47115137</v>
      </c>
      <c r="I152" s="218" t="s">
        <v>446</v>
      </c>
      <c r="J152" s="217">
        <v>1872915211</v>
      </c>
      <c r="K152" s="217">
        <v>1872915211</v>
      </c>
      <c r="L152" s="217">
        <v>601722878</v>
      </c>
      <c r="M152" s="218">
        <v>0.05</v>
      </c>
      <c r="N152" s="180">
        <f t="shared" si="8"/>
        <v>0.74270360465477203</v>
      </c>
      <c r="O152" s="94"/>
      <c r="P152" s="94"/>
      <c r="Q152" s="93"/>
    </row>
    <row r="153" spans="1:17" s="36" customFormat="1" x14ac:dyDescent="0.2">
      <c r="A153" s="96"/>
      <c r="B153" s="214" t="s">
        <v>299</v>
      </c>
      <c r="C153" s="214" t="s">
        <v>300</v>
      </c>
      <c r="D153" s="217">
        <v>915708427</v>
      </c>
      <c r="E153" s="217">
        <v>915708427</v>
      </c>
      <c r="F153" s="217">
        <v>699063617</v>
      </c>
      <c r="G153" s="218" t="s">
        <v>445</v>
      </c>
      <c r="H153" s="217">
        <v>17574957</v>
      </c>
      <c r="I153" s="218" t="s">
        <v>446</v>
      </c>
      <c r="J153" s="217">
        <v>681488660</v>
      </c>
      <c r="K153" s="217">
        <v>681488660</v>
      </c>
      <c r="L153" s="217">
        <v>216644810</v>
      </c>
      <c r="M153" s="218" t="s">
        <v>446</v>
      </c>
      <c r="N153" s="180">
        <f t="shared" si="8"/>
        <v>0.74422014683501436</v>
      </c>
      <c r="O153" s="94"/>
      <c r="P153" s="94"/>
      <c r="Q153" s="93"/>
    </row>
    <row r="154" spans="1:17" s="36" customFormat="1" x14ac:dyDescent="0.2">
      <c r="A154" s="96"/>
      <c r="B154" s="214" t="s">
        <v>301</v>
      </c>
      <c r="C154" s="214" t="s">
        <v>391</v>
      </c>
      <c r="D154" s="217">
        <v>3269297450</v>
      </c>
      <c r="E154" s="217">
        <v>3269297450</v>
      </c>
      <c r="F154" s="217">
        <v>2419444032.5</v>
      </c>
      <c r="G154" s="218" t="s">
        <v>445</v>
      </c>
      <c r="H154" s="217">
        <v>162276303</v>
      </c>
      <c r="I154" s="218" t="s">
        <v>446</v>
      </c>
      <c r="J154" s="217">
        <v>2257167729</v>
      </c>
      <c r="K154" s="217">
        <v>2257167729</v>
      </c>
      <c r="L154" s="217">
        <v>849853418</v>
      </c>
      <c r="M154" s="218">
        <v>0.5</v>
      </c>
      <c r="N154" s="180">
        <f t="shared" si="8"/>
        <v>0.69041369392680985</v>
      </c>
      <c r="O154" s="94"/>
      <c r="P154" s="94"/>
      <c r="Q154" s="93"/>
    </row>
    <row r="155" spans="1:17" s="36" customFormat="1" x14ac:dyDescent="0.2">
      <c r="A155" s="96"/>
      <c r="B155" s="214" t="s">
        <v>302</v>
      </c>
      <c r="C155" s="214" t="s">
        <v>303</v>
      </c>
      <c r="D155" s="217">
        <v>3263170000</v>
      </c>
      <c r="E155" s="217">
        <v>3263170000</v>
      </c>
      <c r="F155" s="217">
        <v>2355274486</v>
      </c>
      <c r="G155" s="218" t="s">
        <v>445</v>
      </c>
      <c r="H155" s="217">
        <v>311858166</v>
      </c>
      <c r="I155" s="218" t="s">
        <v>446</v>
      </c>
      <c r="J155" s="217">
        <v>2043416320</v>
      </c>
      <c r="K155" s="217">
        <v>2043416320</v>
      </c>
      <c r="L155" s="217">
        <v>907895514</v>
      </c>
      <c r="M155" s="218" t="s">
        <v>446</v>
      </c>
      <c r="N155" s="180">
        <f t="shared" si="8"/>
        <v>0.62620590407487198</v>
      </c>
      <c r="O155" s="94"/>
      <c r="P155" s="94"/>
      <c r="Q155" s="93"/>
    </row>
    <row r="156" spans="1:17" s="36" customFormat="1" x14ac:dyDescent="0.2">
      <c r="A156" s="96"/>
      <c r="B156" s="214" t="s">
        <v>304</v>
      </c>
      <c r="C156" s="214" t="s">
        <v>392</v>
      </c>
      <c r="D156" s="217">
        <v>1394735536</v>
      </c>
      <c r="E156" s="217">
        <v>1454735536</v>
      </c>
      <c r="F156" s="217">
        <v>943303406</v>
      </c>
      <c r="G156" s="218" t="s">
        <v>445</v>
      </c>
      <c r="H156" s="217">
        <v>84916111</v>
      </c>
      <c r="I156" s="218" t="s">
        <v>446</v>
      </c>
      <c r="J156" s="217">
        <v>858387295</v>
      </c>
      <c r="K156" s="217">
        <v>858387295</v>
      </c>
      <c r="L156" s="217">
        <v>511432130</v>
      </c>
      <c r="M156" s="218" t="s">
        <v>446</v>
      </c>
      <c r="N156" s="180">
        <f t="shared" si="8"/>
        <v>0.5900641551386423</v>
      </c>
      <c r="O156" s="94"/>
      <c r="P156" s="94"/>
      <c r="Q156" s="93"/>
    </row>
    <row r="157" spans="1:17" s="36" customFormat="1" x14ac:dyDescent="0.2">
      <c r="B157" s="214" t="s">
        <v>305</v>
      </c>
      <c r="C157" s="214" t="s">
        <v>306</v>
      </c>
      <c r="D157" s="217">
        <v>574806</v>
      </c>
      <c r="E157" s="217">
        <v>574806</v>
      </c>
      <c r="F157" s="218" t="s">
        <v>448</v>
      </c>
      <c r="G157" s="218" t="s">
        <v>445</v>
      </c>
      <c r="H157" s="218" t="s">
        <v>447</v>
      </c>
      <c r="I157" s="218" t="s">
        <v>446</v>
      </c>
      <c r="J157" s="218" t="s">
        <v>448</v>
      </c>
      <c r="K157" s="218" t="s">
        <v>448</v>
      </c>
      <c r="L157" s="217">
        <v>574806</v>
      </c>
      <c r="M157" s="218" t="s">
        <v>446</v>
      </c>
      <c r="N157" s="180" t="e">
        <f t="shared" si="8"/>
        <v>#VALUE!</v>
      </c>
      <c r="O157" s="94"/>
      <c r="P157" s="94"/>
      <c r="Q157" s="93"/>
    </row>
    <row r="158" spans="1:17" s="36" customFormat="1" x14ac:dyDescent="0.2">
      <c r="B158" s="214" t="s">
        <v>307</v>
      </c>
      <c r="C158" s="214" t="s">
        <v>308</v>
      </c>
      <c r="D158" s="217">
        <v>2171182482</v>
      </c>
      <c r="E158" s="217">
        <v>2171182482</v>
      </c>
      <c r="F158" s="217">
        <v>1595879402.8</v>
      </c>
      <c r="G158" s="218" t="s">
        <v>445</v>
      </c>
      <c r="H158" s="217">
        <v>63495620</v>
      </c>
      <c r="I158" s="218" t="s">
        <v>446</v>
      </c>
      <c r="J158" s="217">
        <v>1532068383</v>
      </c>
      <c r="K158" s="217">
        <v>1532068383</v>
      </c>
      <c r="L158" s="217">
        <v>575618479</v>
      </c>
      <c r="M158" s="217">
        <v>315399.8</v>
      </c>
      <c r="N158" s="180">
        <f t="shared" si="8"/>
        <v>0.70563777835418262</v>
      </c>
      <c r="O158" s="94"/>
      <c r="P158" s="94"/>
      <c r="Q158" s="93"/>
    </row>
    <row r="159" spans="1:17" s="36" customFormat="1" x14ac:dyDescent="0.2">
      <c r="B159" s="214" t="s">
        <v>309</v>
      </c>
      <c r="C159" s="214" t="s">
        <v>393</v>
      </c>
      <c r="D159" s="217">
        <v>54600000</v>
      </c>
      <c r="E159" s="217">
        <v>54600000</v>
      </c>
      <c r="F159" s="217">
        <v>41069810</v>
      </c>
      <c r="G159" s="218" t="s">
        <v>445</v>
      </c>
      <c r="H159" s="218" t="s">
        <v>447</v>
      </c>
      <c r="I159" s="218" t="s">
        <v>446</v>
      </c>
      <c r="J159" s="217">
        <v>40950000</v>
      </c>
      <c r="K159" s="217">
        <v>40950000</v>
      </c>
      <c r="L159" s="217">
        <v>13650000</v>
      </c>
      <c r="M159" s="217">
        <v>119810</v>
      </c>
      <c r="N159" s="180">
        <f t="shared" si="8"/>
        <v>0.75</v>
      </c>
      <c r="O159" s="94"/>
      <c r="P159" s="94"/>
      <c r="Q159" s="93"/>
    </row>
    <row r="160" spans="1:17" s="36" customFormat="1" x14ac:dyDescent="0.2">
      <c r="B160" s="214" t="s">
        <v>310</v>
      </c>
      <c r="C160" s="214" t="s">
        <v>311</v>
      </c>
      <c r="D160" s="217">
        <v>384662030</v>
      </c>
      <c r="E160" s="217">
        <v>396662030</v>
      </c>
      <c r="F160" s="217">
        <v>288086372.25</v>
      </c>
      <c r="G160" s="218" t="s">
        <v>445</v>
      </c>
      <c r="H160" s="217">
        <v>9847476</v>
      </c>
      <c r="I160" s="218" t="s">
        <v>446</v>
      </c>
      <c r="J160" s="217">
        <v>278238896</v>
      </c>
      <c r="K160" s="217">
        <v>278238896</v>
      </c>
      <c r="L160" s="217">
        <v>108575658</v>
      </c>
      <c r="M160" s="218">
        <v>0.25</v>
      </c>
      <c r="N160" s="180">
        <f t="shared" si="8"/>
        <v>0.70145079426936829</v>
      </c>
      <c r="O160" s="94"/>
      <c r="P160" s="94"/>
      <c r="Q160" s="93"/>
    </row>
    <row r="161" spans="2:17" s="95" customFormat="1" ht="15" x14ac:dyDescent="0.25">
      <c r="B161" s="214" t="s">
        <v>312</v>
      </c>
      <c r="C161" s="214" t="s">
        <v>313</v>
      </c>
      <c r="D161" s="217">
        <v>265260000</v>
      </c>
      <c r="E161" s="217">
        <v>277260000</v>
      </c>
      <c r="F161" s="217">
        <v>196796180</v>
      </c>
      <c r="G161" s="218" t="s">
        <v>445</v>
      </c>
      <c r="H161" s="217">
        <v>6794532</v>
      </c>
      <c r="I161" s="218" t="s">
        <v>446</v>
      </c>
      <c r="J161" s="217">
        <v>190001648</v>
      </c>
      <c r="K161" s="217">
        <v>190001648</v>
      </c>
      <c r="L161" s="217">
        <v>80463820</v>
      </c>
      <c r="M161" s="218" t="s">
        <v>446</v>
      </c>
      <c r="N161" s="180">
        <f t="shared" si="8"/>
        <v>0.68528330087282696</v>
      </c>
      <c r="O161" s="94"/>
      <c r="P161" s="94"/>
      <c r="Q161" s="93"/>
    </row>
    <row r="162" spans="2:17" s="36" customFormat="1" x14ac:dyDescent="0.2">
      <c r="B162" s="214" t="s">
        <v>314</v>
      </c>
      <c r="C162" s="214" t="s">
        <v>420</v>
      </c>
      <c r="D162" s="217">
        <v>342490000</v>
      </c>
      <c r="E162" s="217">
        <v>342490000</v>
      </c>
      <c r="F162" s="217">
        <v>246393031</v>
      </c>
      <c r="G162" s="218" t="s">
        <v>445</v>
      </c>
      <c r="H162" s="218" t="s">
        <v>447</v>
      </c>
      <c r="I162" s="218" t="s">
        <v>446</v>
      </c>
      <c r="J162" s="217">
        <v>246393031</v>
      </c>
      <c r="K162" s="217">
        <v>246393031</v>
      </c>
      <c r="L162" s="217">
        <v>96096969</v>
      </c>
      <c r="M162" s="218" t="s">
        <v>446</v>
      </c>
      <c r="N162" s="180">
        <f t="shared" si="8"/>
        <v>0.71941671581652022</v>
      </c>
      <c r="O162" s="94"/>
      <c r="P162" s="94"/>
      <c r="Q162" s="93"/>
    </row>
    <row r="163" spans="2:17" s="36" customFormat="1" x14ac:dyDescent="0.2">
      <c r="B163" s="214" t="s">
        <v>315</v>
      </c>
      <c r="C163" s="214" t="s">
        <v>316</v>
      </c>
      <c r="D163" s="217">
        <v>171120000</v>
      </c>
      <c r="E163" s="217">
        <v>171120000</v>
      </c>
      <c r="F163" s="217">
        <v>118152500</v>
      </c>
      <c r="G163" s="218" t="s">
        <v>445</v>
      </c>
      <c r="H163" s="217">
        <v>5547008</v>
      </c>
      <c r="I163" s="218" t="s">
        <v>446</v>
      </c>
      <c r="J163" s="217">
        <v>111875492</v>
      </c>
      <c r="K163" s="217">
        <v>111875492</v>
      </c>
      <c r="L163" s="217">
        <v>53697500</v>
      </c>
      <c r="M163" s="217">
        <v>730000</v>
      </c>
      <c r="N163" s="180">
        <f t="shared" si="8"/>
        <v>0.65378384759233288</v>
      </c>
      <c r="O163" s="94"/>
      <c r="P163" s="94"/>
      <c r="Q163" s="93"/>
    </row>
    <row r="164" spans="2:17" s="36" customFormat="1" x14ac:dyDescent="0.2">
      <c r="B164" s="214" t="s">
        <v>317</v>
      </c>
      <c r="C164" s="214" t="s">
        <v>318</v>
      </c>
      <c r="D164" s="217">
        <v>90656137</v>
      </c>
      <c r="E164" s="217">
        <v>90656137</v>
      </c>
      <c r="F164" s="217">
        <v>69518735.75</v>
      </c>
      <c r="G164" s="218" t="s">
        <v>445</v>
      </c>
      <c r="H164" s="217">
        <v>1333831.75</v>
      </c>
      <c r="I164" s="218" t="s">
        <v>446</v>
      </c>
      <c r="J164" s="217">
        <v>68184904</v>
      </c>
      <c r="K164" s="217">
        <v>68184904</v>
      </c>
      <c r="L164" s="217">
        <v>21137401.25</v>
      </c>
      <c r="M164" s="218" t="s">
        <v>446</v>
      </c>
      <c r="N164" s="180">
        <f t="shared" si="8"/>
        <v>0.75212673136513641</v>
      </c>
      <c r="O164" s="94"/>
      <c r="P164" s="94"/>
      <c r="Q164" s="93"/>
    </row>
    <row r="165" spans="2:17" s="36" customFormat="1" x14ac:dyDescent="0.2">
      <c r="B165" s="214" t="s">
        <v>319</v>
      </c>
      <c r="C165" s="214" t="s">
        <v>421</v>
      </c>
      <c r="D165" s="217">
        <v>36173820</v>
      </c>
      <c r="E165" s="217">
        <v>36251050</v>
      </c>
      <c r="F165" s="217">
        <v>36173820</v>
      </c>
      <c r="G165" s="218" t="s">
        <v>445</v>
      </c>
      <c r="H165" s="217">
        <v>25150227.02</v>
      </c>
      <c r="I165" s="218" t="s">
        <v>446</v>
      </c>
      <c r="J165" s="217">
        <v>11023592.98</v>
      </c>
      <c r="K165" s="217">
        <v>11023592.98</v>
      </c>
      <c r="L165" s="217">
        <v>77230</v>
      </c>
      <c r="M165" s="218" t="s">
        <v>446</v>
      </c>
      <c r="N165" s="180">
        <f t="shared" si="8"/>
        <v>0.30409030855657976</v>
      </c>
      <c r="O165" s="94"/>
      <c r="P165" s="94"/>
      <c r="Q165" s="93"/>
    </row>
    <row r="166" spans="2:17" s="36" customFormat="1" x14ac:dyDescent="0.2">
      <c r="B166" s="214" t="s">
        <v>320</v>
      </c>
      <c r="C166" s="214" t="s">
        <v>421</v>
      </c>
      <c r="D166" s="217">
        <v>7446236</v>
      </c>
      <c r="E166" s="217">
        <v>7446236</v>
      </c>
      <c r="F166" s="217">
        <v>7446236</v>
      </c>
      <c r="G166" s="218" t="s">
        <v>445</v>
      </c>
      <c r="H166" s="217">
        <v>5241122.43</v>
      </c>
      <c r="I166" s="218" t="s">
        <v>446</v>
      </c>
      <c r="J166" s="217">
        <v>2205113.5699999998</v>
      </c>
      <c r="K166" s="217">
        <v>2205113.5699999998</v>
      </c>
      <c r="L166" s="218" t="s">
        <v>450</v>
      </c>
      <c r="M166" s="218" t="s">
        <v>446</v>
      </c>
      <c r="N166" s="180">
        <f t="shared" si="8"/>
        <v>0.29613801791938904</v>
      </c>
      <c r="O166" s="94"/>
      <c r="P166" s="94"/>
      <c r="Q166" s="93"/>
    </row>
    <row r="167" spans="2:17" s="36" customFormat="1" x14ac:dyDescent="0.2">
      <c r="B167" s="214" t="s">
        <v>321</v>
      </c>
      <c r="C167" s="214" t="s">
        <v>421</v>
      </c>
      <c r="D167" s="217">
        <v>9133591</v>
      </c>
      <c r="E167" s="217">
        <v>9133591</v>
      </c>
      <c r="F167" s="217">
        <v>9133591</v>
      </c>
      <c r="G167" s="218" t="s">
        <v>445</v>
      </c>
      <c r="H167" s="217">
        <v>6677810.8899999997</v>
      </c>
      <c r="I167" s="218" t="s">
        <v>446</v>
      </c>
      <c r="J167" s="217">
        <v>2455780.11</v>
      </c>
      <c r="K167" s="217">
        <v>2455780.11</v>
      </c>
      <c r="L167" s="218" t="s">
        <v>450</v>
      </c>
      <c r="M167" s="218" t="s">
        <v>446</v>
      </c>
      <c r="N167" s="180">
        <f t="shared" si="8"/>
        <v>0.26887344857022827</v>
      </c>
      <c r="O167" s="94"/>
      <c r="P167" s="94"/>
      <c r="Q167" s="93"/>
    </row>
    <row r="168" spans="2:17" s="36" customFormat="1" x14ac:dyDescent="0.2">
      <c r="B168" s="214" t="s">
        <v>322</v>
      </c>
      <c r="C168" s="214" t="s">
        <v>421</v>
      </c>
      <c r="D168" s="217">
        <v>31613513</v>
      </c>
      <c r="E168" s="217">
        <v>31497513</v>
      </c>
      <c r="F168" s="217">
        <v>31497513</v>
      </c>
      <c r="G168" s="218" t="s">
        <v>445</v>
      </c>
      <c r="H168" s="217">
        <v>21965844.34</v>
      </c>
      <c r="I168" s="218" t="s">
        <v>446</v>
      </c>
      <c r="J168" s="217">
        <v>9531668.6600000001</v>
      </c>
      <c r="K168" s="217">
        <v>9531668.6600000001</v>
      </c>
      <c r="L168" s="218" t="s">
        <v>450</v>
      </c>
      <c r="M168" s="218" t="s">
        <v>446</v>
      </c>
      <c r="N168" s="180">
        <f t="shared" si="8"/>
        <v>0.30261654817000949</v>
      </c>
      <c r="O168" s="94"/>
      <c r="P168" s="94"/>
      <c r="Q168" s="93"/>
    </row>
    <row r="169" spans="2:17" s="36" customFormat="1" x14ac:dyDescent="0.2">
      <c r="B169" s="214" t="s">
        <v>323</v>
      </c>
      <c r="C169" s="214" t="s">
        <v>421</v>
      </c>
      <c r="D169" s="217">
        <v>34059290</v>
      </c>
      <c r="E169" s="217">
        <v>33576730</v>
      </c>
      <c r="F169" s="217">
        <v>32398887</v>
      </c>
      <c r="G169" s="218" t="s">
        <v>445</v>
      </c>
      <c r="H169" s="217">
        <v>23558614.350000001</v>
      </c>
      <c r="I169" s="218" t="s">
        <v>446</v>
      </c>
      <c r="J169" s="217">
        <v>8840272.6500000004</v>
      </c>
      <c r="K169" s="217">
        <v>8840272.6500000004</v>
      </c>
      <c r="L169" s="217">
        <v>1177843</v>
      </c>
      <c r="M169" s="218" t="s">
        <v>446</v>
      </c>
      <c r="N169" s="180">
        <f t="shared" si="8"/>
        <v>0.26328569369322147</v>
      </c>
      <c r="O169" s="94"/>
      <c r="P169" s="94"/>
      <c r="Q169" s="93"/>
    </row>
    <row r="170" spans="2:17" s="36" customFormat="1" x14ac:dyDescent="0.2">
      <c r="B170" s="214" t="s">
        <v>324</v>
      </c>
      <c r="C170" s="214" t="s">
        <v>422</v>
      </c>
      <c r="D170" s="217">
        <v>7293109</v>
      </c>
      <c r="E170" s="217">
        <v>7326398</v>
      </c>
      <c r="F170" s="217">
        <v>7293109</v>
      </c>
      <c r="G170" s="218" t="s">
        <v>445</v>
      </c>
      <c r="H170" s="217">
        <v>2541560.29</v>
      </c>
      <c r="I170" s="218" t="s">
        <v>446</v>
      </c>
      <c r="J170" s="217">
        <v>4751548.71</v>
      </c>
      <c r="K170" s="217">
        <v>4751548.71</v>
      </c>
      <c r="L170" s="217">
        <v>33289</v>
      </c>
      <c r="M170" s="218" t="s">
        <v>446</v>
      </c>
      <c r="N170" s="180">
        <f t="shared" si="8"/>
        <v>0.64855181359243652</v>
      </c>
      <c r="O170" s="94"/>
      <c r="P170" s="94"/>
      <c r="Q170" s="93"/>
    </row>
    <row r="171" spans="2:17" s="36" customFormat="1" x14ac:dyDescent="0.2">
      <c r="B171" s="214" t="s">
        <v>325</v>
      </c>
      <c r="C171" s="214" t="s">
        <v>422</v>
      </c>
      <c r="D171" s="217">
        <v>1501257</v>
      </c>
      <c r="E171" s="217">
        <v>1501257</v>
      </c>
      <c r="F171" s="217">
        <v>1501257</v>
      </c>
      <c r="G171" s="218" t="s">
        <v>445</v>
      </c>
      <c r="H171" s="217">
        <v>543630.01</v>
      </c>
      <c r="I171" s="218" t="s">
        <v>446</v>
      </c>
      <c r="J171" s="217">
        <v>957626.99</v>
      </c>
      <c r="K171" s="217">
        <v>957626.99</v>
      </c>
      <c r="L171" s="218" t="s">
        <v>450</v>
      </c>
      <c r="M171" s="218" t="s">
        <v>446</v>
      </c>
      <c r="N171" s="180">
        <f t="shared" si="8"/>
        <v>0.63788344700474331</v>
      </c>
      <c r="O171" s="94"/>
      <c r="P171" s="94"/>
      <c r="Q171" s="93"/>
    </row>
    <row r="172" spans="2:17" s="36" customFormat="1" x14ac:dyDescent="0.2">
      <c r="B172" s="214" t="s">
        <v>326</v>
      </c>
      <c r="C172" s="214" t="s">
        <v>422</v>
      </c>
      <c r="D172" s="217">
        <v>1841450</v>
      </c>
      <c r="E172" s="217">
        <v>1841450</v>
      </c>
      <c r="F172" s="217">
        <v>1841450</v>
      </c>
      <c r="G172" s="218" t="s">
        <v>445</v>
      </c>
      <c r="H172" s="217">
        <v>782924.08</v>
      </c>
      <c r="I172" s="218" t="s">
        <v>446</v>
      </c>
      <c r="J172" s="217">
        <v>1058525.92</v>
      </c>
      <c r="K172" s="217">
        <v>1058525.92</v>
      </c>
      <c r="L172" s="218" t="s">
        <v>450</v>
      </c>
      <c r="M172" s="218" t="s">
        <v>446</v>
      </c>
      <c r="N172" s="180">
        <f t="shared" si="8"/>
        <v>0.57483283282196096</v>
      </c>
      <c r="O172" s="94"/>
      <c r="P172" s="94"/>
      <c r="Q172" s="93"/>
    </row>
    <row r="173" spans="2:17" s="36" customFormat="1" x14ac:dyDescent="0.2">
      <c r="B173" s="214" t="s">
        <v>327</v>
      </c>
      <c r="C173" s="214" t="s">
        <v>422</v>
      </c>
      <c r="D173" s="217">
        <v>6373692</v>
      </c>
      <c r="E173" s="217">
        <v>6323692</v>
      </c>
      <c r="F173" s="217">
        <v>6323692</v>
      </c>
      <c r="G173" s="218" t="s">
        <v>445</v>
      </c>
      <c r="H173" s="217">
        <v>2215214.11</v>
      </c>
      <c r="I173" s="218" t="s">
        <v>446</v>
      </c>
      <c r="J173" s="217">
        <v>4108477.89</v>
      </c>
      <c r="K173" s="217">
        <v>4108477.89</v>
      </c>
      <c r="L173" s="218" t="s">
        <v>450</v>
      </c>
      <c r="M173" s="218" t="s">
        <v>446</v>
      </c>
      <c r="N173" s="180">
        <f t="shared" si="8"/>
        <v>0.6496960778608446</v>
      </c>
      <c r="O173" s="94"/>
      <c r="P173" s="94"/>
      <c r="Q173" s="93"/>
    </row>
    <row r="174" spans="2:17" s="36" customFormat="1" x14ac:dyDescent="0.2">
      <c r="B174" s="214" t="s">
        <v>328</v>
      </c>
      <c r="C174" s="214" t="s">
        <v>422</v>
      </c>
      <c r="D174" s="217">
        <v>6866792</v>
      </c>
      <c r="E174" s="217">
        <v>6658792</v>
      </c>
      <c r="F174" s="217">
        <v>6151101</v>
      </c>
      <c r="G174" s="218" t="s">
        <v>445</v>
      </c>
      <c r="H174" s="217">
        <v>2340638.62</v>
      </c>
      <c r="I174" s="218" t="s">
        <v>446</v>
      </c>
      <c r="J174" s="217">
        <v>3810462.38</v>
      </c>
      <c r="K174" s="217">
        <v>3810462.38</v>
      </c>
      <c r="L174" s="217">
        <v>507691</v>
      </c>
      <c r="M174" s="218" t="s">
        <v>446</v>
      </c>
      <c r="N174" s="180">
        <f t="shared" si="8"/>
        <v>0.57224529314025729</v>
      </c>
      <c r="O174" s="94"/>
      <c r="P174" s="94"/>
      <c r="Q174" s="93"/>
    </row>
    <row r="175" spans="2:17" s="36" customFormat="1" x14ac:dyDescent="0.2">
      <c r="B175" s="214" t="s">
        <v>329</v>
      </c>
      <c r="C175" s="214" t="s">
        <v>330</v>
      </c>
      <c r="D175" s="217">
        <v>1398070000</v>
      </c>
      <c r="E175" s="217">
        <v>1398070000</v>
      </c>
      <c r="F175" s="217">
        <v>1165552501</v>
      </c>
      <c r="G175" s="218" t="s">
        <v>445</v>
      </c>
      <c r="H175" s="217">
        <v>494170</v>
      </c>
      <c r="I175" s="218" t="s">
        <v>446</v>
      </c>
      <c r="J175" s="217">
        <v>1165058331</v>
      </c>
      <c r="K175" s="217">
        <v>1165058331</v>
      </c>
      <c r="L175" s="217">
        <v>232517499</v>
      </c>
      <c r="M175" s="218" t="s">
        <v>446</v>
      </c>
      <c r="N175" s="180">
        <f t="shared" si="8"/>
        <v>0.83333333166436585</v>
      </c>
      <c r="O175" s="94"/>
      <c r="P175" s="94"/>
      <c r="Q175" s="93"/>
    </row>
    <row r="176" spans="2:17" s="36" customFormat="1" x14ac:dyDescent="0.2">
      <c r="B176" s="214" t="s">
        <v>331</v>
      </c>
      <c r="C176" s="214" t="s">
        <v>332</v>
      </c>
      <c r="D176" s="217">
        <v>476300000</v>
      </c>
      <c r="E176" s="217">
        <v>439380000</v>
      </c>
      <c r="F176" s="217">
        <v>331229212</v>
      </c>
      <c r="G176" s="218" t="s">
        <v>445</v>
      </c>
      <c r="H176" s="217">
        <v>50350077.810000002</v>
      </c>
      <c r="I176" s="218" t="s">
        <v>446</v>
      </c>
      <c r="J176" s="217">
        <v>214741772.19</v>
      </c>
      <c r="K176" s="217">
        <v>205446312.19</v>
      </c>
      <c r="L176" s="217">
        <v>174288150</v>
      </c>
      <c r="M176" s="217">
        <v>66137362</v>
      </c>
      <c r="N176" s="180">
        <f t="shared" si="8"/>
        <v>0.48873815874641541</v>
      </c>
      <c r="O176" s="94">
        <f t="shared" ref="O176:O181" si="9">+E176</f>
        <v>439380000</v>
      </c>
      <c r="P176" s="94">
        <f t="shared" ref="P176:P181" si="10">+J176</f>
        <v>214741772.19</v>
      </c>
      <c r="Q176" s="93">
        <f t="shared" ref="Q176:Q181" si="11">+P176/O176</f>
        <v>0.48873815874641541</v>
      </c>
    </row>
    <row r="177" spans="2:17" s="36" customFormat="1" x14ac:dyDescent="0.2">
      <c r="B177" s="214" t="s">
        <v>333</v>
      </c>
      <c r="C177" s="214" t="s">
        <v>334</v>
      </c>
      <c r="D177" s="217">
        <v>46800000</v>
      </c>
      <c r="E177" s="217">
        <v>46800000</v>
      </c>
      <c r="F177" s="217">
        <v>46800000</v>
      </c>
      <c r="G177" s="218" t="s">
        <v>445</v>
      </c>
      <c r="H177" s="217">
        <v>6320000</v>
      </c>
      <c r="I177" s="218" t="s">
        <v>446</v>
      </c>
      <c r="J177" s="217">
        <v>40480000</v>
      </c>
      <c r="K177" s="217">
        <v>40480000</v>
      </c>
      <c r="L177" s="218" t="s">
        <v>450</v>
      </c>
      <c r="M177" s="218" t="s">
        <v>446</v>
      </c>
      <c r="N177" s="180">
        <f t="shared" si="8"/>
        <v>0.86495726495726499</v>
      </c>
      <c r="O177" s="94">
        <f t="shared" si="9"/>
        <v>46800000</v>
      </c>
      <c r="P177" s="94">
        <f t="shared" si="10"/>
        <v>40480000</v>
      </c>
      <c r="Q177" s="93">
        <f t="shared" si="11"/>
        <v>0.86495726495726499</v>
      </c>
    </row>
    <row r="178" spans="2:17" s="36" customFormat="1" x14ac:dyDescent="0.2">
      <c r="B178" s="214" t="s">
        <v>335</v>
      </c>
      <c r="C178" s="214" t="s">
        <v>336</v>
      </c>
      <c r="D178" s="217">
        <v>429500000</v>
      </c>
      <c r="E178" s="217">
        <v>392580000</v>
      </c>
      <c r="F178" s="217">
        <v>284429212</v>
      </c>
      <c r="G178" s="218" t="s">
        <v>445</v>
      </c>
      <c r="H178" s="217">
        <v>44030077.810000002</v>
      </c>
      <c r="I178" s="218" t="s">
        <v>446</v>
      </c>
      <c r="J178" s="217">
        <v>174261772.19</v>
      </c>
      <c r="K178" s="217">
        <v>164966312.19</v>
      </c>
      <c r="L178" s="217">
        <v>174288150</v>
      </c>
      <c r="M178" s="217">
        <v>66137362</v>
      </c>
      <c r="N178" s="180">
        <f t="shared" si="8"/>
        <v>0.44388856332467269</v>
      </c>
      <c r="O178" s="94">
        <f t="shared" si="9"/>
        <v>392580000</v>
      </c>
      <c r="P178" s="94">
        <f t="shared" si="10"/>
        <v>174261772.19</v>
      </c>
      <c r="Q178" s="93">
        <f t="shared" si="11"/>
        <v>0.44388856332467269</v>
      </c>
    </row>
    <row r="179" spans="2:17" s="95" customFormat="1" ht="15" x14ac:dyDescent="0.25">
      <c r="B179" s="214" t="s">
        <v>337</v>
      </c>
      <c r="C179" s="214" t="s">
        <v>338</v>
      </c>
      <c r="D179" s="217">
        <v>408950000</v>
      </c>
      <c r="E179" s="217">
        <v>377490000</v>
      </c>
      <c r="F179" s="217">
        <v>357340000</v>
      </c>
      <c r="G179" s="218" t="s">
        <v>445</v>
      </c>
      <c r="H179" s="217">
        <v>33688839.509999998</v>
      </c>
      <c r="I179" s="218" t="s">
        <v>446</v>
      </c>
      <c r="J179" s="217">
        <v>250976156.00999999</v>
      </c>
      <c r="K179" s="217">
        <v>250964383.13</v>
      </c>
      <c r="L179" s="217">
        <v>92825004.480000004</v>
      </c>
      <c r="M179" s="217">
        <v>72675004.480000004</v>
      </c>
      <c r="N179" s="180">
        <f t="shared" si="8"/>
        <v>0.66485511142017006</v>
      </c>
      <c r="O179" s="94">
        <f t="shared" si="9"/>
        <v>377490000</v>
      </c>
      <c r="P179" s="94">
        <f t="shared" si="10"/>
        <v>250976156.00999999</v>
      </c>
      <c r="Q179" s="93">
        <f t="shared" si="11"/>
        <v>0.66485511142017006</v>
      </c>
    </row>
    <row r="180" spans="2:17" s="36" customFormat="1" x14ac:dyDescent="0.2">
      <c r="B180" s="214" t="s">
        <v>339</v>
      </c>
      <c r="C180" s="214" t="s">
        <v>340</v>
      </c>
      <c r="D180" s="217">
        <v>351000000</v>
      </c>
      <c r="E180" s="217">
        <v>321000000</v>
      </c>
      <c r="F180" s="217">
        <v>300850000</v>
      </c>
      <c r="G180" s="218" t="s">
        <v>445</v>
      </c>
      <c r="H180" s="217">
        <v>33688839.509999998</v>
      </c>
      <c r="I180" s="218" t="s">
        <v>446</v>
      </c>
      <c r="J180" s="217">
        <v>227275463.00999999</v>
      </c>
      <c r="K180" s="217">
        <v>227263690.13</v>
      </c>
      <c r="L180" s="217">
        <v>60035697.479999997</v>
      </c>
      <c r="M180" s="217">
        <v>39885697.479999997</v>
      </c>
      <c r="N180" s="180">
        <f t="shared" si="8"/>
        <v>0.7080232492523364</v>
      </c>
      <c r="O180" s="94">
        <f t="shared" si="9"/>
        <v>321000000</v>
      </c>
      <c r="P180" s="94">
        <f t="shared" si="10"/>
        <v>227275463.00999999</v>
      </c>
      <c r="Q180" s="93">
        <f t="shared" si="11"/>
        <v>0.7080232492523364</v>
      </c>
    </row>
    <row r="181" spans="2:17" s="36" customFormat="1" x14ac:dyDescent="0.2">
      <c r="B181" s="214" t="s">
        <v>341</v>
      </c>
      <c r="C181" s="214" t="s">
        <v>342</v>
      </c>
      <c r="D181" s="217">
        <v>57950000</v>
      </c>
      <c r="E181" s="217">
        <v>56490000</v>
      </c>
      <c r="F181" s="217">
        <v>56490000</v>
      </c>
      <c r="G181" s="218" t="s">
        <v>445</v>
      </c>
      <c r="H181" s="218" t="s">
        <v>447</v>
      </c>
      <c r="I181" s="218" t="s">
        <v>446</v>
      </c>
      <c r="J181" s="217">
        <v>23700693</v>
      </c>
      <c r="K181" s="217">
        <v>23700693</v>
      </c>
      <c r="L181" s="217">
        <v>32789307</v>
      </c>
      <c r="M181" s="217">
        <v>32789307</v>
      </c>
      <c r="N181" s="180">
        <f t="shared" si="8"/>
        <v>0.41955554965480618</v>
      </c>
      <c r="O181" s="94">
        <f t="shared" si="9"/>
        <v>56490000</v>
      </c>
      <c r="P181" s="94">
        <f t="shared" si="10"/>
        <v>23700693</v>
      </c>
      <c r="Q181" s="93">
        <f t="shared" si="11"/>
        <v>0.41955554965480618</v>
      </c>
    </row>
    <row r="182" spans="2:17" s="36" customFormat="1" x14ac:dyDescent="0.2">
      <c r="B182" s="214" t="s">
        <v>343</v>
      </c>
      <c r="C182" s="214" t="s">
        <v>344</v>
      </c>
      <c r="D182" s="217">
        <v>2144575000</v>
      </c>
      <c r="E182" s="217">
        <v>2154575000</v>
      </c>
      <c r="F182" s="217">
        <v>1516875681</v>
      </c>
      <c r="G182" s="218" t="s">
        <v>445</v>
      </c>
      <c r="H182" s="217">
        <v>38639707</v>
      </c>
      <c r="I182" s="218" t="s">
        <v>446</v>
      </c>
      <c r="J182" s="217">
        <v>1478235974</v>
      </c>
      <c r="K182" s="217">
        <v>1478235974</v>
      </c>
      <c r="L182" s="217">
        <v>637699319</v>
      </c>
      <c r="M182" s="218" t="s">
        <v>446</v>
      </c>
      <c r="N182" s="180">
        <f t="shared" si="8"/>
        <v>0.68609167654873926</v>
      </c>
      <c r="O182" s="94"/>
      <c r="P182" s="94"/>
      <c r="Q182" s="93"/>
    </row>
    <row r="183" spans="2:17" s="36" customFormat="1" x14ac:dyDescent="0.2">
      <c r="B183" s="214" t="s">
        <v>345</v>
      </c>
      <c r="C183" s="214" t="s">
        <v>346</v>
      </c>
      <c r="D183" s="217">
        <v>4200000</v>
      </c>
      <c r="E183" s="217">
        <v>4200000</v>
      </c>
      <c r="F183" s="217">
        <v>4200000</v>
      </c>
      <c r="G183" s="218" t="s">
        <v>445</v>
      </c>
      <c r="H183" s="217">
        <v>4200000</v>
      </c>
      <c r="I183" s="218" t="s">
        <v>446</v>
      </c>
      <c r="J183" s="218" t="s">
        <v>448</v>
      </c>
      <c r="K183" s="218" t="s">
        <v>448</v>
      </c>
      <c r="L183" s="218" t="s">
        <v>450</v>
      </c>
      <c r="M183" s="218" t="s">
        <v>446</v>
      </c>
      <c r="N183" s="180" t="e">
        <f t="shared" si="8"/>
        <v>#VALUE!</v>
      </c>
      <c r="O183" s="94"/>
      <c r="P183" s="94"/>
      <c r="Q183" s="93"/>
    </row>
    <row r="184" spans="2:17" s="36" customFormat="1" x14ac:dyDescent="0.2">
      <c r="B184" s="214" t="s">
        <v>347</v>
      </c>
      <c r="C184" s="214" t="s">
        <v>394</v>
      </c>
      <c r="D184" s="217">
        <v>5160000</v>
      </c>
      <c r="E184" s="217">
        <v>5160000</v>
      </c>
      <c r="F184" s="217">
        <v>5160000</v>
      </c>
      <c r="G184" s="218" t="s">
        <v>445</v>
      </c>
      <c r="H184" s="218" t="s">
        <v>447</v>
      </c>
      <c r="I184" s="218" t="s">
        <v>446</v>
      </c>
      <c r="J184" s="217">
        <v>5160000</v>
      </c>
      <c r="K184" s="217">
        <v>5160000</v>
      </c>
      <c r="L184" s="218" t="s">
        <v>450</v>
      </c>
      <c r="M184" s="218" t="s">
        <v>446</v>
      </c>
      <c r="N184" s="180">
        <f t="shared" si="8"/>
        <v>1</v>
      </c>
      <c r="O184" s="94"/>
      <c r="P184" s="94"/>
      <c r="Q184" s="93"/>
    </row>
    <row r="185" spans="2:17" s="36" customFormat="1" x14ac:dyDescent="0.2">
      <c r="B185" s="214" t="s">
        <v>348</v>
      </c>
      <c r="C185" s="214" t="s">
        <v>395</v>
      </c>
      <c r="D185" s="217">
        <v>105000000</v>
      </c>
      <c r="E185" s="217">
        <v>105000000</v>
      </c>
      <c r="F185" s="217">
        <v>78750000</v>
      </c>
      <c r="G185" s="218" t="s">
        <v>445</v>
      </c>
      <c r="H185" s="218" t="s">
        <v>447</v>
      </c>
      <c r="I185" s="218" t="s">
        <v>446</v>
      </c>
      <c r="J185" s="217">
        <v>78750000</v>
      </c>
      <c r="K185" s="217">
        <v>78750000</v>
      </c>
      <c r="L185" s="217">
        <v>26250000</v>
      </c>
      <c r="M185" s="218" t="s">
        <v>446</v>
      </c>
      <c r="N185" s="180">
        <f t="shared" si="8"/>
        <v>0.75</v>
      </c>
      <c r="O185" s="94"/>
      <c r="P185" s="94"/>
      <c r="Q185" s="93"/>
    </row>
    <row r="186" spans="2:17" s="36" customFormat="1" x14ac:dyDescent="0.2">
      <c r="B186" s="214" t="s">
        <v>349</v>
      </c>
      <c r="C186" s="214" t="s">
        <v>350</v>
      </c>
      <c r="D186" s="217">
        <v>100000000</v>
      </c>
      <c r="E186" s="217">
        <v>100000000</v>
      </c>
      <c r="F186" s="217">
        <v>75000000</v>
      </c>
      <c r="G186" s="218" t="s">
        <v>445</v>
      </c>
      <c r="H186" s="218">
        <v>336</v>
      </c>
      <c r="I186" s="218" t="s">
        <v>446</v>
      </c>
      <c r="J186" s="217">
        <v>74999664</v>
      </c>
      <c r="K186" s="217">
        <v>74999664</v>
      </c>
      <c r="L186" s="217">
        <v>25000000</v>
      </c>
      <c r="M186" s="218" t="s">
        <v>446</v>
      </c>
      <c r="N186" s="180">
        <f t="shared" si="8"/>
        <v>0.74999663999999999</v>
      </c>
      <c r="O186" s="94"/>
      <c r="P186" s="94"/>
      <c r="Q186" s="93"/>
    </row>
    <row r="187" spans="2:17" s="95" customFormat="1" ht="15" x14ac:dyDescent="0.25">
      <c r="B187" s="214" t="s">
        <v>351</v>
      </c>
      <c r="C187" s="214" t="s">
        <v>396</v>
      </c>
      <c r="D187" s="217">
        <v>847200000</v>
      </c>
      <c r="E187" s="217">
        <v>857200000</v>
      </c>
      <c r="F187" s="217">
        <v>533250681</v>
      </c>
      <c r="G187" s="218" t="s">
        <v>445</v>
      </c>
      <c r="H187" s="217">
        <v>22494371</v>
      </c>
      <c r="I187" s="218" t="s">
        <v>446</v>
      </c>
      <c r="J187" s="217">
        <v>510756310</v>
      </c>
      <c r="K187" s="217">
        <v>510756310</v>
      </c>
      <c r="L187" s="217">
        <v>323949319</v>
      </c>
      <c r="M187" s="218" t="s">
        <v>446</v>
      </c>
      <c r="N187" s="180">
        <f t="shared" si="8"/>
        <v>0.5958426388240784</v>
      </c>
      <c r="O187" s="94"/>
      <c r="P187" s="94"/>
      <c r="Q187" s="93"/>
    </row>
    <row r="188" spans="2:17" s="36" customFormat="1" x14ac:dyDescent="0.2">
      <c r="B188" s="214" t="s">
        <v>352</v>
      </c>
      <c r="C188" s="214" t="s">
        <v>423</v>
      </c>
      <c r="D188" s="217">
        <v>1050000000</v>
      </c>
      <c r="E188" s="217">
        <v>1050000000</v>
      </c>
      <c r="F188" s="217">
        <v>787500000</v>
      </c>
      <c r="G188" s="218" t="s">
        <v>445</v>
      </c>
      <c r="H188" s="218" t="s">
        <v>447</v>
      </c>
      <c r="I188" s="218" t="s">
        <v>446</v>
      </c>
      <c r="J188" s="217">
        <v>787500000</v>
      </c>
      <c r="K188" s="217">
        <v>787500000</v>
      </c>
      <c r="L188" s="217">
        <v>262500000</v>
      </c>
      <c r="M188" s="218" t="s">
        <v>446</v>
      </c>
      <c r="N188" s="180">
        <f t="shared" si="8"/>
        <v>0.75</v>
      </c>
      <c r="O188" s="94"/>
      <c r="P188" s="94"/>
      <c r="Q188" s="93"/>
    </row>
    <row r="189" spans="2:17" s="36" customFormat="1" x14ac:dyDescent="0.2">
      <c r="B189" s="214" t="s">
        <v>353</v>
      </c>
      <c r="C189" s="214" t="s">
        <v>397</v>
      </c>
      <c r="D189" s="217">
        <v>3570000</v>
      </c>
      <c r="E189" s="217">
        <v>3570000</v>
      </c>
      <c r="F189" s="217">
        <v>3570000</v>
      </c>
      <c r="G189" s="218" t="s">
        <v>445</v>
      </c>
      <c r="H189" s="218" t="s">
        <v>447</v>
      </c>
      <c r="I189" s="218" t="s">
        <v>446</v>
      </c>
      <c r="J189" s="217">
        <v>3570000</v>
      </c>
      <c r="K189" s="217">
        <v>3570000</v>
      </c>
      <c r="L189" s="218" t="s">
        <v>450</v>
      </c>
      <c r="M189" s="218" t="s">
        <v>446</v>
      </c>
      <c r="N189" s="180">
        <f t="shared" si="8"/>
        <v>1</v>
      </c>
      <c r="O189" s="94"/>
      <c r="P189" s="94"/>
      <c r="Q189" s="93"/>
    </row>
    <row r="190" spans="2:17" s="36" customFormat="1" x14ac:dyDescent="0.2">
      <c r="B190" s="214" t="s">
        <v>354</v>
      </c>
      <c r="C190" s="214" t="s">
        <v>355</v>
      </c>
      <c r="D190" s="217">
        <v>11945000</v>
      </c>
      <c r="E190" s="217">
        <v>11945000</v>
      </c>
      <c r="F190" s="217">
        <v>11945000</v>
      </c>
      <c r="G190" s="218" t="s">
        <v>445</v>
      </c>
      <c r="H190" s="217">
        <v>11945000</v>
      </c>
      <c r="I190" s="218" t="s">
        <v>446</v>
      </c>
      <c r="J190" s="218" t="s">
        <v>448</v>
      </c>
      <c r="K190" s="218" t="s">
        <v>448</v>
      </c>
      <c r="L190" s="218" t="s">
        <v>450</v>
      </c>
      <c r="M190" s="218" t="s">
        <v>446</v>
      </c>
      <c r="N190" s="180" t="e">
        <f t="shared" si="8"/>
        <v>#VALUE!</v>
      </c>
      <c r="O190" s="94"/>
      <c r="P190" s="94"/>
      <c r="Q190" s="93"/>
    </row>
    <row r="191" spans="2:17" s="36" customFormat="1" x14ac:dyDescent="0.2">
      <c r="B191" s="214" t="s">
        <v>356</v>
      </c>
      <c r="C191" s="214" t="s">
        <v>357</v>
      </c>
      <c r="D191" s="217">
        <v>17500000</v>
      </c>
      <c r="E191" s="217">
        <v>17500000</v>
      </c>
      <c r="F191" s="217">
        <v>17500000</v>
      </c>
      <c r="G191" s="218" t="s">
        <v>445</v>
      </c>
      <c r="H191" s="218" t="s">
        <v>447</v>
      </c>
      <c r="I191" s="218" t="s">
        <v>446</v>
      </c>
      <c r="J191" s="217">
        <v>17500000</v>
      </c>
      <c r="K191" s="217">
        <v>17500000</v>
      </c>
      <c r="L191" s="218" t="s">
        <v>450</v>
      </c>
      <c r="M191" s="218" t="s">
        <v>446</v>
      </c>
      <c r="N191" s="180">
        <f t="shared" si="8"/>
        <v>1</v>
      </c>
      <c r="O191" s="94"/>
      <c r="P191" s="94"/>
      <c r="Q191" s="93"/>
    </row>
    <row r="192" spans="2:17" s="36" customFormat="1" x14ac:dyDescent="0.2">
      <c r="B192" s="214" t="s">
        <v>384</v>
      </c>
      <c r="C192" s="214" t="s">
        <v>385</v>
      </c>
      <c r="D192" s="217">
        <v>85360935</v>
      </c>
      <c r="E192" s="217">
        <v>127032055</v>
      </c>
      <c r="F192" s="217">
        <v>125671120</v>
      </c>
      <c r="G192" s="218" t="s">
        <v>445</v>
      </c>
      <c r="H192" s="218" t="s">
        <v>447</v>
      </c>
      <c r="I192" s="218" t="s">
        <v>446</v>
      </c>
      <c r="J192" s="217">
        <v>125671120</v>
      </c>
      <c r="K192" s="217">
        <v>125671120</v>
      </c>
      <c r="L192" s="217">
        <v>1360935</v>
      </c>
      <c r="M192" s="218" t="s">
        <v>446</v>
      </c>
      <c r="N192" s="180">
        <f t="shared" si="8"/>
        <v>0.98928668043668189</v>
      </c>
      <c r="O192" s="94">
        <f>+E192</f>
        <v>127032055</v>
      </c>
      <c r="P192" s="94">
        <f>+J192</f>
        <v>125671120</v>
      </c>
      <c r="Q192" s="93">
        <f>+P192/O192</f>
        <v>0.98928668043668189</v>
      </c>
    </row>
    <row r="193" spans="2:17" s="36" customFormat="1" x14ac:dyDescent="0.2">
      <c r="B193" s="214" t="s">
        <v>386</v>
      </c>
      <c r="C193" s="214" t="s">
        <v>387</v>
      </c>
      <c r="D193" s="217">
        <v>85360935</v>
      </c>
      <c r="E193" s="217">
        <v>127032055</v>
      </c>
      <c r="F193" s="217">
        <v>125671120</v>
      </c>
      <c r="G193" s="218" t="s">
        <v>445</v>
      </c>
      <c r="H193" s="218" t="s">
        <v>447</v>
      </c>
      <c r="I193" s="218" t="s">
        <v>446</v>
      </c>
      <c r="J193" s="217">
        <v>125671120</v>
      </c>
      <c r="K193" s="217">
        <v>125671120</v>
      </c>
      <c r="L193" s="217">
        <v>1360935</v>
      </c>
      <c r="M193" s="218" t="s">
        <v>446</v>
      </c>
      <c r="N193" s="180">
        <f t="shared" si="8"/>
        <v>0.98928668043668189</v>
      </c>
      <c r="O193" s="94">
        <f>+E193</f>
        <v>127032055</v>
      </c>
      <c r="P193" s="94">
        <f>+J193</f>
        <v>125671120</v>
      </c>
      <c r="Q193" s="93">
        <f>+P193/O193</f>
        <v>0.98928668043668189</v>
      </c>
    </row>
    <row r="194" spans="2:17" s="36" customFormat="1" x14ac:dyDescent="0.2">
      <c r="B194" s="214" t="s">
        <v>358</v>
      </c>
      <c r="C194" s="214" t="s">
        <v>359</v>
      </c>
      <c r="D194" s="217">
        <v>132398996</v>
      </c>
      <c r="E194" s="217">
        <v>134003996</v>
      </c>
      <c r="F194" s="217">
        <v>133772996</v>
      </c>
      <c r="G194" s="218" t="s">
        <v>445</v>
      </c>
      <c r="H194" s="217">
        <v>34119162.25</v>
      </c>
      <c r="I194" s="218" t="s">
        <v>446</v>
      </c>
      <c r="J194" s="217">
        <v>99642113.75</v>
      </c>
      <c r="K194" s="217">
        <v>99642113.75</v>
      </c>
      <c r="L194" s="217">
        <v>242720</v>
      </c>
      <c r="M194" s="217">
        <v>11720</v>
      </c>
      <c r="N194" s="180">
        <f t="shared" si="8"/>
        <v>0.74357568971301424</v>
      </c>
      <c r="O194" s="94"/>
      <c r="P194" s="94"/>
      <c r="Q194" s="93"/>
    </row>
    <row r="195" spans="2:17" s="36" customFormat="1" x14ac:dyDescent="0.2">
      <c r="B195" s="214" t="s">
        <v>360</v>
      </c>
      <c r="C195" s="214" t="s">
        <v>424</v>
      </c>
      <c r="D195" s="217">
        <v>65000000</v>
      </c>
      <c r="E195" s="217">
        <v>65000000</v>
      </c>
      <c r="F195" s="217">
        <v>65000000</v>
      </c>
      <c r="G195" s="218" t="s">
        <v>445</v>
      </c>
      <c r="H195" s="217">
        <v>32500000</v>
      </c>
      <c r="I195" s="218" t="s">
        <v>446</v>
      </c>
      <c r="J195" s="217">
        <v>32500000</v>
      </c>
      <c r="K195" s="217">
        <v>32500000</v>
      </c>
      <c r="L195" s="218" t="s">
        <v>450</v>
      </c>
      <c r="M195" s="218" t="s">
        <v>446</v>
      </c>
      <c r="N195" s="180">
        <f t="shared" si="8"/>
        <v>0.5</v>
      </c>
      <c r="O195" s="94"/>
      <c r="P195" s="94"/>
      <c r="Q195" s="93"/>
    </row>
    <row r="196" spans="2:17" s="36" customFormat="1" x14ac:dyDescent="0.2">
      <c r="B196" s="214" t="s">
        <v>361</v>
      </c>
      <c r="C196" s="214" t="s">
        <v>362</v>
      </c>
      <c r="D196" s="217">
        <v>14925000</v>
      </c>
      <c r="E196" s="217">
        <v>14925000</v>
      </c>
      <c r="F196" s="217">
        <v>14925000</v>
      </c>
      <c r="G196" s="218" t="s">
        <v>445</v>
      </c>
      <c r="H196" s="218" t="s">
        <v>447</v>
      </c>
      <c r="I196" s="218" t="s">
        <v>446</v>
      </c>
      <c r="J196" s="217">
        <v>14913280</v>
      </c>
      <c r="K196" s="217">
        <v>14913280</v>
      </c>
      <c r="L196" s="217">
        <v>11720</v>
      </c>
      <c r="M196" s="217">
        <v>11720</v>
      </c>
      <c r="N196" s="180">
        <f t="shared" si="8"/>
        <v>0.99921474036850921</v>
      </c>
      <c r="O196" s="94"/>
      <c r="P196" s="94"/>
      <c r="Q196" s="93"/>
    </row>
    <row r="197" spans="2:17" s="36" customFormat="1" x14ac:dyDescent="0.2">
      <c r="B197" s="214" t="s">
        <v>363</v>
      </c>
      <c r="C197" s="214" t="s">
        <v>364</v>
      </c>
      <c r="D197" s="217">
        <v>2029800</v>
      </c>
      <c r="E197" s="217">
        <v>2029800</v>
      </c>
      <c r="F197" s="217">
        <v>2029800</v>
      </c>
      <c r="G197" s="218" t="s">
        <v>445</v>
      </c>
      <c r="H197" s="217">
        <v>12840</v>
      </c>
      <c r="I197" s="218" t="s">
        <v>446</v>
      </c>
      <c r="J197" s="217">
        <v>2016960</v>
      </c>
      <c r="K197" s="217">
        <v>2016960</v>
      </c>
      <c r="L197" s="218" t="s">
        <v>450</v>
      </c>
      <c r="M197" s="218" t="s">
        <v>446</v>
      </c>
      <c r="N197" s="180">
        <f t="shared" si="8"/>
        <v>0.99367425362104644</v>
      </c>
      <c r="O197" s="94"/>
      <c r="P197" s="94"/>
      <c r="Q197" s="93"/>
    </row>
    <row r="198" spans="2:17" s="36" customFormat="1" x14ac:dyDescent="0.2">
      <c r="B198" s="214" t="s">
        <v>365</v>
      </c>
      <c r="C198" s="214" t="s">
        <v>366</v>
      </c>
      <c r="D198" s="217">
        <v>602970</v>
      </c>
      <c r="E198" s="217">
        <v>613318</v>
      </c>
      <c r="F198" s="217">
        <v>613318</v>
      </c>
      <c r="G198" s="218" t="s">
        <v>445</v>
      </c>
      <c r="H198" s="217">
        <v>11286</v>
      </c>
      <c r="I198" s="218" t="s">
        <v>446</v>
      </c>
      <c r="J198" s="217">
        <v>602032</v>
      </c>
      <c r="K198" s="217">
        <v>602032</v>
      </c>
      <c r="L198" s="218" t="s">
        <v>450</v>
      </c>
      <c r="M198" s="218" t="s">
        <v>446</v>
      </c>
      <c r="N198" s="180">
        <f t="shared" si="8"/>
        <v>0.98159845300480342</v>
      </c>
      <c r="O198" s="94"/>
      <c r="P198" s="94"/>
      <c r="Q198" s="93"/>
    </row>
    <row r="199" spans="2:17" s="36" customFormat="1" x14ac:dyDescent="0.2">
      <c r="B199" s="214" t="s">
        <v>367</v>
      </c>
      <c r="C199" s="214" t="s">
        <v>368</v>
      </c>
      <c r="D199" s="217">
        <v>582672</v>
      </c>
      <c r="E199" s="217">
        <v>602672</v>
      </c>
      <c r="F199" s="217">
        <v>602672</v>
      </c>
      <c r="G199" s="218" t="s">
        <v>445</v>
      </c>
      <c r="H199" s="217">
        <v>5121.72</v>
      </c>
      <c r="I199" s="218" t="s">
        <v>446</v>
      </c>
      <c r="J199" s="217">
        <v>597550.28</v>
      </c>
      <c r="K199" s="217">
        <v>597550.28</v>
      </c>
      <c r="L199" s="218" t="s">
        <v>450</v>
      </c>
      <c r="M199" s="218" t="s">
        <v>446</v>
      </c>
      <c r="N199" s="180">
        <f t="shared" si="8"/>
        <v>0.99150164600313273</v>
      </c>
      <c r="O199" s="94"/>
      <c r="P199" s="94"/>
      <c r="Q199" s="93"/>
    </row>
    <row r="200" spans="2:17" s="36" customFormat="1" x14ac:dyDescent="0.2">
      <c r="B200" s="214" t="s">
        <v>369</v>
      </c>
      <c r="C200" s="214" t="s">
        <v>370</v>
      </c>
      <c r="D200" s="217">
        <v>4656600</v>
      </c>
      <c r="E200" s="217">
        <v>4656600</v>
      </c>
      <c r="F200" s="217">
        <v>4656600</v>
      </c>
      <c r="G200" s="218" t="s">
        <v>445</v>
      </c>
      <c r="H200" s="217">
        <v>11480</v>
      </c>
      <c r="I200" s="218" t="s">
        <v>446</v>
      </c>
      <c r="J200" s="217">
        <v>4645120</v>
      </c>
      <c r="K200" s="217">
        <v>4645120</v>
      </c>
      <c r="L200" s="218" t="s">
        <v>450</v>
      </c>
      <c r="M200" s="218" t="s">
        <v>446</v>
      </c>
      <c r="N200" s="180">
        <f t="shared" ref="N200:N210" si="12">+J200/E200</f>
        <v>0.99753468195679251</v>
      </c>
      <c r="O200" s="94"/>
      <c r="P200" s="94"/>
      <c r="Q200" s="93"/>
    </row>
    <row r="201" spans="2:17" s="36" customFormat="1" x14ac:dyDescent="0.2">
      <c r="B201" s="214" t="s">
        <v>371</v>
      </c>
      <c r="C201" s="214" t="s">
        <v>372</v>
      </c>
      <c r="D201" s="217">
        <v>5970000</v>
      </c>
      <c r="E201" s="217">
        <v>6072447</v>
      </c>
      <c r="F201" s="217">
        <v>6072447</v>
      </c>
      <c r="G201" s="218" t="s">
        <v>445</v>
      </c>
      <c r="H201" s="217">
        <v>107135</v>
      </c>
      <c r="I201" s="218" t="s">
        <v>446</v>
      </c>
      <c r="J201" s="217">
        <v>5965312</v>
      </c>
      <c r="K201" s="217">
        <v>5965312</v>
      </c>
      <c r="L201" s="218" t="s">
        <v>450</v>
      </c>
      <c r="M201" s="218" t="s">
        <v>446</v>
      </c>
      <c r="N201" s="180">
        <f t="shared" si="12"/>
        <v>0.98235719471903171</v>
      </c>
      <c r="O201" s="94"/>
      <c r="P201" s="94"/>
      <c r="Q201" s="93"/>
    </row>
    <row r="202" spans="2:17" s="36" customFormat="1" x14ac:dyDescent="0.2">
      <c r="B202" s="214" t="s">
        <v>373</v>
      </c>
      <c r="C202" s="214" t="s">
        <v>374</v>
      </c>
      <c r="D202" s="217">
        <v>7761000</v>
      </c>
      <c r="E202" s="217">
        <v>7892205</v>
      </c>
      <c r="F202" s="217">
        <v>7892205</v>
      </c>
      <c r="G202" s="218" t="s">
        <v>445</v>
      </c>
      <c r="H202" s="217">
        <v>133021</v>
      </c>
      <c r="I202" s="218" t="s">
        <v>446</v>
      </c>
      <c r="J202" s="217">
        <v>7759184</v>
      </c>
      <c r="K202" s="217">
        <v>7759184</v>
      </c>
      <c r="L202" s="218" t="s">
        <v>450</v>
      </c>
      <c r="M202" s="218" t="s">
        <v>446</v>
      </c>
      <c r="N202" s="180">
        <f t="shared" si="12"/>
        <v>0.98314526802078761</v>
      </c>
      <c r="O202" s="94"/>
      <c r="P202" s="94"/>
      <c r="Q202" s="93"/>
    </row>
    <row r="203" spans="2:17" s="36" customFormat="1" x14ac:dyDescent="0.2">
      <c r="B203" s="214" t="s">
        <v>375</v>
      </c>
      <c r="C203" s="214" t="s">
        <v>398</v>
      </c>
      <c r="D203" s="217">
        <v>8955000</v>
      </c>
      <c r="E203" s="217">
        <v>8955000</v>
      </c>
      <c r="F203" s="217">
        <v>8955000</v>
      </c>
      <c r="G203" s="218" t="s">
        <v>445</v>
      </c>
      <c r="H203" s="217">
        <v>31480</v>
      </c>
      <c r="I203" s="218" t="s">
        <v>446</v>
      </c>
      <c r="J203" s="217">
        <v>8923520</v>
      </c>
      <c r="K203" s="217">
        <v>8923520</v>
      </c>
      <c r="L203" s="218" t="s">
        <v>450</v>
      </c>
      <c r="M203" s="218" t="s">
        <v>446</v>
      </c>
      <c r="N203" s="180">
        <f t="shared" si="12"/>
        <v>0.99648464544946957</v>
      </c>
      <c r="O203" s="94"/>
      <c r="P203" s="94"/>
      <c r="Q203" s="93"/>
    </row>
    <row r="204" spans="2:17" s="36" customFormat="1" x14ac:dyDescent="0.2">
      <c r="B204" s="214" t="s">
        <v>376</v>
      </c>
      <c r="C204" s="214" t="s">
        <v>377</v>
      </c>
      <c r="D204" s="217">
        <v>17910000</v>
      </c>
      <c r="E204" s="217">
        <v>19126000</v>
      </c>
      <c r="F204" s="217">
        <v>19020000</v>
      </c>
      <c r="G204" s="218" t="s">
        <v>445</v>
      </c>
      <c r="H204" s="217">
        <v>1111840</v>
      </c>
      <c r="I204" s="218" t="s">
        <v>446</v>
      </c>
      <c r="J204" s="217">
        <v>17908160</v>
      </c>
      <c r="K204" s="217">
        <v>17908160</v>
      </c>
      <c r="L204" s="217">
        <v>106000</v>
      </c>
      <c r="M204" s="218" t="s">
        <v>446</v>
      </c>
      <c r="N204" s="180">
        <f t="shared" si="12"/>
        <v>0.93632542089302517</v>
      </c>
      <c r="O204" s="94"/>
      <c r="P204" s="94"/>
      <c r="Q204" s="93"/>
    </row>
    <row r="205" spans="2:17" s="36" customFormat="1" x14ac:dyDescent="0.2">
      <c r="B205" s="214" t="s">
        <v>378</v>
      </c>
      <c r="C205" s="214" t="s">
        <v>399</v>
      </c>
      <c r="D205" s="217">
        <v>2985000</v>
      </c>
      <c r="E205" s="217">
        <v>3110000</v>
      </c>
      <c r="F205" s="217">
        <v>2985000</v>
      </c>
      <c r="G205" s="218" t="s">
        <v>445</v>
      </c>
      <c r="H205" s="217">
        <v>96610.25</v>
      </c>
      <c r="I205" s="218" t="s">
        <v>446</v>
      </c>
      <c r="J205" s="217">
        <v>2888389.75</v>
      </c>
      <c r="K205" s="217">
        <v>2888389.75</v>
      </c>
      <c r="L205" s="217">
        <v>125000</v>
      </c>
      <c r="M205" s="218" t="s">
        <v>446</v>
      </c>
      <c r="N205" s="180">
        <f t="shared" si="12"/>
        <v>0.92874268488745981</v>
      </c>
      <c r="O205" s="94"/>
      <c r="P205" s="94"/>
      <c r="Q205" s="93"/>
    </row>
    <row r="206" spans="2:17" s="36" customFormat="1" x14ac:dyDescent="0.2">
      <c r="B206" s="214" t="s">
        <v>381</v>
      </c>
      <c r="C206" s="214" t="s">
        <v>400</v>
      </c>
      <c r="D206" s="217">
        <v>453804</v>
      </c>
      <c r="E206" s="217">
        <v>453804</v>
      </c>
      <c r="F206" s="217">
        <v>453804</v>
      </c>
      <c r="G206" s="218" t="s">
        <v>445</v>
      </c>
      <c r="H206" s="217">
        <v>11492.36</v>
      </c>
      <c r="I206" s="218" t="s">
        <v>446</v>
      </c>
      <c r="J206" s="217">
        <v>442311.64</v>
      </c>
      <c r="K206" s="217">
        <v>442311.64</v>
      </c>
      <c r="L206" s="218" t="s">
        <v>450</v>
      </c>
      <c r="M206" s="218" t="s">
        <v>446</v>
      </c>
      <c r="N206" s="180">
        <f t="shared" si="12"/>
        <v>0.97467549867343617</v>
      </c>
      <c r="O206" s="94"/>
      <c r="P206" s="94"/>
      <c r="Q206" s="93"/>
    </row>
    <row r="207" spans="2:17" s="36" customFormat="1" x14ac:dyDescent="0.2">
      <c r="B207" s="214" t="s">
        <v>382</v>
      </c>
      <c r="C207" s="214" t="s">
        <v>383</v>
      </c>
      <c r="D207" s="217">
        <v>567150</v>
      </c>
      <c r="E207" s="217">
        <v>567150</v>
      </c>
      <c r="F207" s="217">
        <v>567150</v>
      </c>
      <c r="G207" s="218" t="s">
        <v>445</v>
      </c>
      <c r="H207" s="217">
        <v>86855.92</v>
      </c>
      <c r="I207" s="218" t="s">
        <v>446</v>
      </c>
      <c r="J207" s="217">
        <v>480294.08</v>
      </c>
      <c r="K207" s="217">
        <v>480294.08</v>
      </c>
      <c r="L207" s="218" t="s">
        <v>450</v>
      </c>
      <c r="M207" s="218" t="s">
        <v>446</v>
      </c>
      <c r="N207" s="180">
        <f t="shared" si="12"/>
        <v>0.84685547033412678</v>
      </c>
      <c r="O207" s="94"/>
      <c r="P207" s="94"/>
      <c r="Q207" s="93"/>
    </row>
    <row r="208" spans="2:17" s="95" customFormat="1" ht="15" x14ac:dyDescent="0.25">
      <c r="B208" s="221" t="s">
        <v>425</v>
      </c>
      <c r="C208" s="221" t="s">
        <v>426</v>
      </c>
      <c r="D208" s="220">
        <v>510000000</v>
      </c>
      <c r="E208" s="220">
        <v>510000000</v>
      </c>
      <c r="F208" s="220">
        <v>382500000</v>
      </c>
      <c r="G208" s="222" t="s">
        <v>445</v>
      </c>
      <c r="H208" s="220">
        <v>127500000</v>
      </c>
      <c r="I208" s="222" t="s">
        <v>446</v>
      </c>
      <c r="J208" s="220">
        <v>255000000</v>
      </c>
      <c r="K208" s="220">
        <v>255000000</v>
      </c>
      <c r="L208" s="220">
        <v>127500000</v>
      </c>
      <c r="M208" s="222" t="s">
        <v>446</v>
      </c>
      <c r="N208" s="179">
        <f t="shared" si="12"/>
        <v>0.5</v>
      </c>
      <c r="Q208" s="104"/>
    </row>
    <row r="209" spans="2:17" s="36" customFormat="1" x14ac:dyDescent="0.2">
      <c r="B209" s="214" t="s">
        <v>427</v>
      </c>
      <c r="C209" s="214" t="s">
        <v>428</v>
      </c>
      <c r="D209" s="217">
        <v>510000000</v>
      </c>
      <c r="E209" s="217">
        <v>510000000</v>
      </c>
      <c r="F209" s="217">
        <v>382500000</v>
      </c>
      <c r="G209" s="218" t="s">
        <v>445</v>
      </c>
      <c r="H209" s="217">
        <v>127500000</v>
      </c>
      <c r="I209" s="218" t="s">
        <v>446</v>
      </c>
      <c r="J209" s="217">
        <v>255000000</v>
      </c>
      <c r="K209" s="217">
        <v>255000000</v>
      </c>
      <c r="L209" s="217">
        <v>127500000</v>
      </c>
      <c r="M209" s="218" t="s">
        <v>446</v>
      </c>
      <c r="N209" s="180">
        <f t="shared" si="12"/>
        <v>0.5</v>
      </c>
      <c r="Q209" s="103"/>
    </row>
    <row r="210" spans="2:17" s="36" customFormat="1" ht="15.6" customHeight="1" x14ac:dyDescent="0.2">
      <c r="B210" s="214" t="s">
        <v>429</v>
      </c>
      <c r="C210" s="214" t="s">
        <v>430</v>
      </c>
      <c r="D210" s="217">
        <v>510000000</v>
      </c>
      <c r="E210" s="217">
        <v>510000000</v>
      </c>
      <c r="F210" s="217">
        <v>382500000</v>
      </c>
      <c r="G210" s="218" t="s">
        <v>445</v>
      </c>
      <c r="H210" s="217">
        <v>127500000</v>
      </c>
      <c r="I210" s="218" t="s">
        <v>446</v>
      </c>
      <c r="J210" s="217">
        <v>255000000</v>
      </c>
      <c r="K210" s="217">
        <v>255000000</v>
      </c>
      <c r="L210" s="217">
        <v>127500000</v>
      </c>
      <c r="M210" s="218" t="s">
        <v>446</v>
      </c>
      <c r="N210" s="180">
        <f t="shared" si="12"/>
        <v>0.5</v>
      </c>
      <c r="Q210" s="103"/>
    </row>
    <row r="211" spans="2:17" s="36" customFormat="1" ht="15.6" customHeight="1" x14ac:dyDescent="0.25">
      <c r="B211" s="102"/>
      <c r="C211" s="102"/>
      <c r="D211" s="102"/>
      <c r="E211" s="102"/>
      <c r="F211" s="102"/>
      <c r="G211" s="40"/>
      <c r="H211" s="40"/>
      <c r="I211" s="40"/>
      <c r="J211" s="40"/>
      <c r="K211" s="40"/>
      <c r="L211" s="40"/>
      <c r="M211" s="40"/>
      <c r="N211" s="181"/>
      <c r="Q211" s="103"/>
    </row>
    <row r="212" spans="2:17" s="36" customFormat="1" ht="15.6" customHeight="1" x14ac:dyDescent="0.25">
      <c r="B212" s="102"/>
      <c r="C212" s="102"/>
      <c r="D212" s="102"/>
      <c r="E212" s="102"/>
      <c r="F212" s="102"/>
      <c r="G212" s="40"/>
      <c r="H212" s="40"/>
      <c r="I212" s="40"/>
      <c r="J212" s="40"/>
      <c r="K212" s="40"/>
      <c r="L212" s="40"/>
      <c r="M212" s="40"/>
      <c r="N212" s="181"/>
      <c r="Q212" s="103"/>
    </row>
    <row r="213" spans="2:17" s="36" customFormat="1" ht="15.6" customHeight="1" x14ac:dyDescent="0.25">
      <c r="B213" s="102"/>
      <c r="C213" s="102"/>
      <c r="D213" s="102"/>
      <c r="E213" s="102"/>
      <c r="F213" s="102"/>
      <c r="G213" s="40"/>
      <c r="H213" s="40"/>
      <c r="I213" s="40"/>
      <c r="J213" s="40"/>
      <c r="K213" s="40"/>
      <c r="L213" s="40"/>
      <c r="M213" s="40"/>
      <c r="N213" s="181"/>
      <c r="Q213" s="103"/>
    </row>
    <row r="214" spans="2:17" s="36" customFormat="1" ht="15.6" customHeight="1" x14ac:dyDescent="0.25">
      <c r="B214" s="102"/>
      <c r="C214" s="102"/>
      <c r="D214" s="102"/>
      <c r="E214" s="102"/>
      <c r="F214" s="102"/>
      <c r="G214" s="40"/>
      <c r="H214" s="40"/>
      <c r="I214" s="40"/>
      <c r="J214" s="40"/>
      <c r="K214" s="40"/>
      <c r="L214" s="40"/>
      <c r="M214" s="40"/>
      <c r="N214" s="181"/>
      <c r="Q214" s="103"/>
    </row>
    <row r="215" spans="2:17" s="36" customFormat="1" ht="15.6" customHeight="1" x14ac:dyDescent="0.25">
      <c r="B215" s="102"/>
      <c r="C215" s="102"/>
      <c r="D215" s="102"/>
      <c r="E215" s="102"/>
      <c r="F215" s="102"/>
      <c r="G215" s="40"/>
      <c r="H215" s="40"/>
      <c r="I215" s="40"/>
      <c r="J215" s="40"/>
      <c r="K215" s="40"/>
      <c r="L215" s="40"/>
      <c r="M215" s="40"/>
      <c r="N215" s="181"/>
      <c r="Q215" s="103"/>
    </row>
    <row r="216" spans="2:17" s="36" customFormat="1" ht="15.6" customHeight="1" x14ac:dyDescent="0.25">
      <c r="B216" s="102"/>
      <c r="C216" s="102"/>
      <c r="D216" s="102"/>
      <c r="E216" s="102"/>
      <c r="F216" s="102"/>
      <c r="G216" s="40"/>
      <c r="H216" s="40"/>
      <c r="I216" s="40"/>
      <c r="J216" s="40"/>
      <c r="K216" s="40"/>
      <c r="L216" s="40"/>
      <c r="M216" s="40"/>
      <c r="N216" s="181"/>
      <c r="Q216" s="103"/>
    </row>
    <row r="217" spans="2:17" s="36" customFormat="1" ht="15.6" customHeight="1" x14ac:dyDescent="0.25">
      <c r="B217" s="102"/>
      <c r="C217" s="102"/>
      <c r="D217" s="102"/>
      <c r="E217" s="102"/>
      <c r="F217" s="102"/>
      <c r="G217" s="40"/>
      <c r="H217" s="40"/>
      <c r="I217" s="40"/>
      <c r="J217" s="40"/>
      <c r="K217" s="40"/>
      <c r="L217" s="40"/>
      <c r="M217" s="40"/>
      <c r="N217" s="181"/>
      <c r="Q217" s="103"/>
    </row>
    <row r="218" spans="2:17" s="36" customFormat="1" ht="15.6" customHeight="1" x14ac:dyDescent="0.25">
      <c r="B218" s="102"/>
      <c r="C218" s="102"/>
      <c r="D218" s="102"/>
      <c r="E218" s="102"/>
      <c r="F218" s="102"/>
      <c r="G218" s="40"/>
      <c r="H218" s="40"/>
      <c r="I218" s="40"/>
      <c r="J218" s="40"/>
      <c r="K218" s="40"/>
      <c r="L218" s="40"/>
      <c r="M218" s="40"/>
      <c r="N218" s="181"/>
      <c r="Q218" s="103"/>
    </row>
    <row r="219" spans="2:17" s="36" customFormat="1" ht="15.6" customHeight="1" x14ac:dyDescent="0.25">
      <c r="B219" s="102"/>
      <c r="C219" s="102"/>
      <c r="D219" s="102"/>
      <c r="E219" s="102"/>
      <c r="F219" s="102"/>
      <c r="G219" s="40"/>
      <c r="H219" s="40"/>
      <c r="I219" s="40"/>
      <c r="J219" s="40"/>
      <c r="K219" s="40"/>
      <c r="L219" s="40"/>
      <c r="M219" s="40"/>
      <c r="N219" s="181"/>
      <c r="Q219" s="103"/>
    </row>
    <row r="220" spans="2:17" s="36" customFormat="1" ht="15.6" customHeight="1" x14ac:dyDescent="0.25">
      <c r="B220" s="102"/>
      <c r="C220" s="102"/>
      <c r="D220" s="102"/>
      <c r="E220" s="102"/>
      <c r="F220" s="102"/>
      <c r="G220" s="40"/>
      <c r="H220" s="40"/>
      <c r="I220" s="40"/>
      <c r="J220" s="40"/>
      <c r="K220" s="40"/>
      <c r="L220" s="40"/>
      <c r="M220" s="40"/>
      <c r="N220" s="181"/>
      <c r="Q220" s="103"/>
    </row>
    <row r="221" spans="2:17" s="36" customFormat="1" ht="15.6" customHeight="1" x14ac:dyDescent="0.25">
      <c r="B221" s="102"/>
      <c r="C221" s="102"/>
      <c r="D221" s="102"/>
      <c r="E221" s="102"/>
      <c r="F221" s="102"/>
      <c r="G221" s="40"/>
      <c r="H221" s="40"/>
      <c r="I221" s="40"/>
      <c r="J221" s="40"/>
      <c r="K221" s="40"/>
      <c r="L221" s="40"/>
      <c r="M221" s="40"/>
      <c r="N221" s="181"/>
      <c r="Q221" s="103"/>
    </row>
    <row r="222" spans="2:17" ht="32.1" customHeight="1" thickBot="1" x14ac:dyDescent="0.25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5" thickTop="1" x14ac:dyDescent="0.2">
      <c r="B223" s="37" t="s">
        <v>45</v>
      </c>
      <c r="C223" s="38">
        <f>+'749'!D158</f>
        <v>12970624585</v>
      </c>
      <c r="D223" s="39">
        <f>+'749'!E158</f>
        <v>8245856733.1000004</v>
      </c>
      <c r="E223" s="24">
        <f>+C223-D223</f>
        <v>4724767851.8999996</v>
      </c>
      <c r="F223" s="46">
        <f t="shared" ref="F223:F228" si="13">+D223/C223</f>
        <v>0.6357332046011106</v>
      </c>
    </row>
    <row r="224" spans="2:17" x14ac:dyDescent="0.2">
      <c r="B224" s="37" t="s">
        <v>46</v>
      </c>
      <c r="C224" s="24">
        <f>+'751'!D143</f>
        <v>10873914178</v>
      </c>
      <c r="D224" s="36">
        <f>+'751'!E143</f>
        <v>6513756797.1700001</v>
      </c>
      <c r="E224" s="24">
        <f>+C224-D224</f>
        <v>4360157380.8299999</v>
      </c>
      <c r="F224" s="46">
        <f t="shared" si="13"/>
        <v>0.59902595243473333</v>
      </c>
    </row>
    <row r="225" spans="2:15" x14ac:dyDescent="0.2">
      <c r="B225" s="37" t="s">
        <v>47</v>
      </c>
      <c r="C225" s="24">
        <f>+'753'!D108</f>
        <v>2003700985</v>
      </c>
      <c r="D225" s="36">
        <f>+'753'!E108</f>
        <v>1017319073.6000001</v>
      </c>
      <c r="E225" s="24">
        <f>+C225-D225</f>
        <v>986381911.39999986</v>
      </c>
      <c r="F225" s="46">
        <f t="shared" si="13"/>
        <v>0.50772000473913037</v>
      </c>
    </row>
    <row r="226" spans="2:15" x14ac:dyDescent="0.2">
      <c r="B226" s="37" t="s">
        <v>48</v>
      </c>
      <c r="C226" s="24">
        <f>+'755'!D133</f>
        <v>4338915133</v>
      </c>
      <c r="D226" s="36">
        <f>+'755'!E133</f>
        <v>2531960357.3600006</v>
      </c>
      <c r="E226" s="24">
        <f>+C226-D226</f>
        <v>1806954775.6399994</v>
      </c>
      <c r="F226" s="46">
        <f t="shared" si="13"/>
        <v>0.58354687283532092</v>
      </c>
    </row>
    <row r="227" spans="2:15" x14ac:dyDescent="0.2">
      <c r="B227" s="37" t="s">
        <v>49</v>
      </c>
      <c r="C227" s="24">
        <f>+'758'!D119</f>
        <v>13818027679</v>
      </c>
      <c r="D227" s="36">
        <f>+'758'!E119</f>
        <v>8744595808.5900002</v>
      </c>
      <c r="E227" s="24">
        <f>+C227-D227</f>
        <v>5073431870.4099998</v>
      </c>
      <c r="F227" s="46">
        <f t="shared" si="13"/>
        <v>0.6328396506166819</v>
      </c>
    </row>
    <row r="228" spans="2:15" ht="16.5" thickBot="1" x14ac:dyDescent="0.3">
      <c r="B228" s="75" t="s">
        <v>10</v>
      </c>
      <c r="C228" s="75">
        <f>SUM(C223:C227)</f>
        <v>44005182560</v>
      </c>
      <c r="D228" s="75">
        <f>SUM(D223:D227)</f>
        <v>27053488769.820004</v>
      </c>
      <c r="E228" s="75">
        <f>SUM(E223:E227)</f>
        <v>16951693790.179998</v>
      </c>
      <c r="F228" s="76">
        <f t="shared" si="13"/>
        <v>0.6147796054006418</v>
      </c>
    </row>
    <row r="229" spans="2:15" ht="15.75" thickTop="1" x14ac:dyDescent="0.25">
      <c r="B229" s="34"/>
      <c r="C229" s="63"/>
      <c r="D229" s="63"/>
      <c r="E229" s="32"/>
    </row>
    <row r="230" spans="2:15" ht="15" x14ac:dyDescent="0.25">
      <c r="B230" s="32"/>
      <c r="C230" s="34"/>
      <c r="D230" s="40"/>
      <c r="E230" s="32"/>
      <c r="F230" s="32"/>
    </row>
    <row r="231" spans="2:15" ht="15.6" customHeight="1" x14ac:dyDescent="0.25">
      <c r="B231" s="197" t="s">
        <v>35</v>
      </c>
      <c r="C231" s="197"/>
      <c r="D231" s="197"/>
      <c r="E231" s="197"/>
      <c r="F231" s="197"/>
      <c r="G231" s="177"/>
      <c r="O231" s="73"/>
    </row>
    <row r="232" spans="2:15" ht="32.1" customHeight="1" thickBot="1" x14ac:dyDescent="0.3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77"/>
      <c r="O232" s="73"/>
    </row>
    <row r="233" spans="2:15" ht="15" thickTop="1" x14ac:dyDescent="0.2">
      <c r="B233" s="37" t="s">
        <v>45</v>
      </c>
      <c r="C233" s="24">
        <f>+'749'!D167</f>
        <v>3233350368</v>
      </c>
      <c r="D233" s="24">
        <f>+'749'!E167</f>
        <v>1700891734.55</v>
      </c>
      <c r="E233" s="24">
        <f>+C233-D233</f>
        <v>1532458633.45</v>
      </c>
      <c r="F233" s="46">
        <f t="shared" ref="F233:F238" si="14">+D233/C233</f>
        <v>0.5260462186169117</v>
      </c>
      <c r="G233" s="177"/>
      <c r="O233" s="73"/>
    </row>
    <row r="234" spans="2:15" x14ac:dyDescent="0.2">
      <c r="B234" s="37" t="s">
        <v>46</v>
      </c>
      <c r="C234" s="24">
        <f>+'751'!D152</f>
        <v>1925839332</v>
      </c>
      <c r="D234" s="24">
        <f>+'751'!E152</f>
        <v>525476415.55999994</v>
      </c>
      <c r="E234" s="24">
        <f>+C234-D234</f>
        <v>1400362916.4400001</v>
      </c>
      <c r="F234" s="46">
        <f t="shared" si="14"/>
        <v>0.27285579166891788</v>
      </c>
      <c r="G234" s="177"/>
      <c r="O234" s="73"/>
    </row>
    <row r="235" spans="2:15" x14ac:dyDescent="0.2">
      <c r="B235" s="37" t="s">
        <v>47</v>
      </c>
      <c r="C235" s="24">
        <f>+'753'!D116</f>
        <v>916896391</v>
      </c>
      <c r="D235" s="24">
        <f>+'753'!E116</f>
        <v>415944205.60000002</v>
      </c>
      <c r="E235" s="24">
        <f>+C235-D235</f>
        <v>500952185.39999998</v>
      </c>
      <c r="F235" s="46">
        <f t="shared" si="14"/>
        <v>0.45364362831263455</v>
      </c>
      <c r="G235" s="177"/>
      <c r="O235" s="73"/>
    </row>
    <row r="236" spans="2:15" x14ac:dyDescent="0.2">
      <c r="B236" s="37" t="s">
        <v>48</v>
      </c>
      <c r="C236" s="24">
        <f>+'755'!D143</f>
        <v>923950506</v>
      </c>
      <c r="D236" s="24">
        <f>+'755'!E143</f>
        <v>416877216.43000001</v>
      </c>
      <c r="E236" s="24">
        <f>+C236-D236</f>
        <v>507073289.56999999</v>
      </c>
      <c r="F236" s="46">
        <f t="shared" si="14"/>
        <v>0.45118998660952087</v>
      </c>
      <c r="G236" s="177"/>
      <c r="O236" s="73"/>
    </row>
    <row r="237" spans="2:15" x14ac:dyDescent="0.2">
      <c r="B237" s="37" t="s">
        <v>49</v>
      </c>
      <c r="C237" s="24">
        <f>+'758'!D128</f>
        <v>538933488</v>
      </c>
      <c r="D237" s="24">
        <f>+'758'!E128</f>
        <v>170324905.57999998</v>
      </c>
      <c r="E237" s="24">
        <f>+C237-D237</f>
        <v>368608582.42000002</v>
      </c>
      <c r="F237" s="46">
        <f t="shared" si="14"/>
        <v>0.31604067917932016</v>
      </c>
      <c r="G237" s="177"/>
      <c r="O237" s="73"/>
    </row>
    <row r="238" spans="2:15" ht="16.5" thickBot="1" x14ac:dyDescent="0.3">
      <c r="B238" s="78" t="s">
        <v>10</v>
      </c>
      <c r="C238" s="78">
        <f>SUM(C233:C237)</f>
        <v>7538970085</v>
      </c>
      <c r="D238" s="78">
        <f>SUM(D233:D237)</f>
        <v>3229514477.7199993</v>
      </c>
      <c r="E238" s="78">
        <f>SUM(E233:E237)</f>
        <v>4309455607.2800007</v>
      </c>
      <c r="F238" s="79">
        <f t="shared" si="14"/>
        <v>0.42837608337850291</v>
      </c>
      <c r="G238" s="177"/>
      <c r="O238" s="73"/>
    </row>
    <row r="239" spans="2:15" ht="15" thickTop="1" x14ac:dyDescent="0.2">
      <c r="B239" s="73"/>
      <c r="C239" s="73"/>
      <c r="D239" s="73"/>
      <c r="E239" s="73"/>
      <c r="F239" s="73"/>
      <c r="G239" s="177"/>
      <c r="O239" s="73"/>
    </row>
    <row r="240" spans="2:15" x14ac:dyDescent="0.2">
      <c r="B240" s="73"/>
      <c r="C240" s="73"/>
      <c r="D240" s="73"/>
      <c r="E240" s="73"/>
      <c r="F240" s="73"/>
      <c r="G240" s="177"/>
      <c r="O240" s="73"/>
    </row>
    <row r="241" spans="2:15" x14ac:dyDescent="0.2">
      <c r="B241" s="73"/>
      <c r="C241" s="73"/>
      <c r="D241" s="73"/>
      <c r="E241" s="73"/>
      <c r="F241" s="73"/>
      <c r="G241" s="177"/>
      <c r="O241" s="73"/>
    </row>
    <row r="242" spans="2:15" x14ac:dyDescent="0.2">
      <c r="B242" s="73"/>
      <c r="C242" s="73"/>
      <c r="D242" s="73"/>
      <c r="E242" s="73"/>
      <c r="F242" s="73"/>
      <c r="G242" s="177"/>
      <c r="O242" s="73"/>
    </row>
    <row r="243" spans="2:15" x14ac:dyDescent="0.2">
      <c r="B243" s="73"/>
      <c r="C243" s="73"/>
      <c r="D243" s="73"/>
      <c r="E243" s="73"/>
      <c r="F243" s="73"/>
      <c r="G243" s="177"/>
      <c r="O243" s="73"/>
    </row>
    <row r="244" spans="2:15" x14ac:dyDescent="0.2">
      <c r="B244" s="73"/>
      <c r="C244" s="73"/>
      <c r="D244" s="73"/>
      <c r="E244" s="73"/>
      <c r="F244" s="73"/>
      <c r="G244" s="177"/>
      <c r="O244" s="73"/>
    </row>
    <row r="245" spans="2:15" x14ac:dyDescent="0.2">
      <c r="B245" s="73"/>
      <c r="C245" s="73"/>
      <c r="D245" s="73"/>
      <c r="E245" s="73"/>
      <c r="F245" s="73"/>
      <c r="G245" s="177"/>
      <c r="O245" s="73"/>
    </row>
    <row r="246" spans="2:15" x14ac:dyDescent="0.2">
      <c r="B246" s="73"/>
      <c r="C246" s="73"/>
      <c r="D246" s="73"/>
      <c r="E246" s="73"/>
      <c r="F246" s="73"/>
      <c r="G246" s="177"/>
      <c r="O246" s="73"/>
    </row>
    <row r="247" spans="2:15" x14ac:dyDescent="0.2">
      <c r="B247" s="73"/>
      <c r="C247" s="73"/>
      <c r="D247" s="73"/>
      <c r="E247" s="73"/>
      <c r="F247" s="73"/>
      <c r="G247" s="177"/>
      <c r="O247" s="73"/>
    </row>
    <row r="248" spans="2:15" x14ac:dyDescent="0.2">
      <c r="B248" s="73"/>
      <c r="C248" s="73"/>
      <c r="D248" s="73"/>
      <c r="E248" s="73"/>
      <c r="F248" s="73"/>
      <c r="G248" s="177"/>
      <c r="O248" s="73"/>
    </row>
    <row r="249" spans="2:15" x14ac:dyDescent="0.2">
      <c r="B249" s="73"/>
      <c r="C249" s="73"/>
      <c r="D249" s="73"/>
      <c r="E249" s="73"/>
      <c r="F249" s="73"/>
      <c r="G249" s="177"/>
      <c r="O249" s="73"/>
    </row>
    <row r="250" spans="2:15" x14ac:dyDescent="0.2">
      <c r="B250" s="73"/>
      <c r="C250" s="73"/>
      <c r="D250" s="73"/>
      <c r="E250" s="73"/>
      <c r="F250" s="73"/>
      <c r="G250" s="177"/>
      <c r="O250" s="73"/>
    </row>
    <row r="251" spans="2:15" ht="15" x14ac:dyDescent="0.2">
      <c r="B251" s="85" t="s">
        <v>51</v>
      </c>
      <c r="C251" s="86" t="s">
        <v>52</v>
      </c>
      <c r="D251" s="86" t="s">
        <v>53</v>
      </c>
      <c r="E251" s="85" t="s">
        <v>7</v>
      </c>
      <c r="F251" s="85" t="s">
        <v>19</v>
      </c>
      <c r="G251" s="177"/>
      <c r="O251" s="73"/>
    </row>
    <row r="252" spans="2:15" x14ac:dyDescent="0.2">
      <c r="B252" s="87" t="s">
        <v>45</v>
      </c>
      <c r="C252" s="88">
        <f>+F252/E252</f>
        <v>0.6357332046011106</v>
      </c>
      <c r="D252" s="88">
        <f>+(100%/12)*9</f>
        <v>0.75</v>
      </c>
      <c r="E252" s="89">
        <f>+C223</f>
        <v>12970624585</v>
      </c>
      <c r="F252" s="89">
        <f t="shared" ref="E252:F256" si="15">+D223</f>
        <v>8245856733.1000004</v>
      </c>
      <c r="G252" s="177"/>
      <c r="O252" s="73"/>
    </row>
    <row r="253" spans="2:15" x14ac:dyDescent="0.2">
      <c r="B253" s="87" t="s">
        <v>46</v>
      </c>
      <c r="C253" s="88">
        <f>+F253/E253</f>
        <v>0.59902595243473333</v>
      </c>
      <c r="D253" s="88">
        <f t="shared" ref="D253:D256" si="16">+(100%/12)*9</f>
        <v>0.75</v>
      </c>
      <c r="E253" s="89">
        <f t="shared" si="15"/>
        <v>10873914178</v>
      </c>
      <c r="F253" s="89">
        <f t="shared" si="15"/>
        <v>6513756797.1700001</v>
      </c>
      <c r="G253" s="177"/>
      <c r="O253" s="73"/>
    </row>
    <row r="254" spans="2:15" x14ac:dyDescent="0.2">
      <c r="B254" s="87" t="s">
        <v>47</v>
      </c>
      <c r="C254" s="88">
        <f>+F254/E254</f>
        <v>0.50772000473913037</v>
      </c>
      <c r="D254" s="88">
        <f t="shared" si="16"/>
        <v>0.75</v>
      </c>
      <c r="E254" s="89">
        <f t="shared" si="15"/>
        <v>2003700985</v>
      </c>
      <c r="F254" s="89">
        <f t="shared" si="15"/>
        <v>1017319073.6000001</v>
      </c>
      <c r="G254" s="177"/>
      <c r="O254" s="73"/>
    </row>
    <row r="255" spans="2:15" x14ac:dyDescent="0.2">
      <c r="B255" s="87" t="s">
        <v>48</v>
      </c>
      <c r="C255" s="88">
        <f>+F255/E255</f>
        <v>0.58354687283532092</v>
      </c>
      <c r="D255" s="88">
        <f t="shared" si="16"/>
        <v>0.75</v>
      </c>
      <c r="E255" s="89">
        <f t="shared" si="15"/>
        <v>4338915133</v>
      </c>
      <c r="F255" s="89">
        <f t="shared" si="15"/>
        <v>2531960357.3600006</v>
      </c>
      <c r="G255" s="177"/>
      <c r="O255" s="73"/>
    </row>
    <row r="256" spans="2:15" x14ac:dyDescent="0.2">
      <c r="B256" s="87" t="s">
        <v>49</v>
      </c>
      <c r="C256" s="88">
        <f>+F256/E256</f>
        <v>0.6328396506166819</v>
      </c>
      <c r="D256" s="88">
        <f t="shared" si="16"/>
        <v>0.75</v>
      </c>
      <c r="E256" s="89">
        <f t="shared" si="15"/>
        <v>13818027679</v>
      </c>
      <c r="F256" s="89">
        <f t="shared" si="15"/>
        <v>8744595808.5900002</v>
      </c>
      <c r="G256" s="177"/>
      <c r="O256" s="73"/>
    </row>
    <row r="257" spans="2:15" x14ac:dyDescent="0.2">
      <c r="B257" s="90"/>
      <c r="C257" s="90"/>
      <c r="D257" s="90"/>
      <c r="E257" s="90"/>
      <c r="F257" s="90"/>
      <c r="G257" s="177"/>
      <c r="O257" s="73"/>
    </row>
    <row r="258" spans="2:15" x14ac:dyDescent="0.2">
      <c r="B258" s="73"/>
      <c r="C258" s="73"/>
      <c r="D258" s="73"/>
      <c r="E258" s="73"/>
      <c r="F258" s="73"/>
      <c r="G258" s="177"/>
      <c r="O258" s="73"/>
    </row>
    <row r="259" spans="2:15" x14ac:dyDescent="0.2">
      <c r="B259" s="73"/>
      <c r="C259" s="73"/>
      <c r="D259" s="73"/>
      <c r="E259" s="73"/>
      <c r="F259" s="73"/>
      <c r="G259" s="177"/>
      <c r="O259" s="73"/>
    </row>
    <row r="260" spans="2:15" x14ac:dyDescent="0.2">
      <c r="B260" s="73"/>
      <c r="C260" s="73"/>
      <c r="D260" s="73"/>
      <c r="E260" s="73"/>
      <c r="F260" s="73"/>
      <c r="G260" s="177"/>
      <c r="O260" s="73"/>
    </row>
    <row r="261" spans="2:15" x14ac:dyDescent="0.2">
      <c r="B261" s="73"/>
      <c r="C261" s="73"/>
      <c r="D261" s="73"/>
      <c r="E261" s="73"/>
      <c r="F261" s="73"/>
      <c r="G261" s="177"/>
      <c r="O261" s="73"/>
    </row>
    <row r="262" spans="2:15" x14ac:dyDescent="0.2">
      <c r="B262" s="73"/>
      <c r="C262" s="73"/>
      <c r="D262" s="73"/>
      <c r="E262" s="73"/>
      <c r="F262" s="73"/>
      <c r="G262" s="177"/>
      <c r="O262" s="73"/>
    </row>
    <row r="263" spans="2:15" x14ac:dyDescent="0.2">
      <c r="B263" s="73"/>
      <c r="C263" s="73"/>
      <c r="D263" s="73"/>
      <c r="E263" s="73"/>
      <c r="F263" s="73"/>
      <c r="G263" s="177"/>
      <c r="O263" s="73"/>
    </row>
    <row r="264" spans="2:15" x14ac:dyDescent="0.2">
      <c r="B264" s="73"/>
      <c r="C264" s="73"/>
      <c r="D264" s="73"/>
      <c r="E264" s="73"/>
      <c r="F264" s="73"/>
      <c r="G264" s="177"/>
      <c r="O264" s="73"/>
    </row>
    <row r="265" spans="2:15" x14ac:dyDescent="0.2">
      <c r="B265" s="73"/>
      <c r="C265" s="73"/>
      <c r="D265" s="73"/>
      <c r="E265" s="73"/>
      <c r="F265" s="73"/>
      <c r="G265" s="177"/>
      <c r="O265" s="73"/>
    </row>
    <row r="266" spans="2:15" x14ac:dyDescent="0.2">
      <c r="B266" s="73"/>
      <c r="C266" s="73"/>
      <c r="D266" s="73"/>
      <c r="E266" s="73"/>
      <c r="F266" s="73"/>
      <c r="G266" s="177"/>
      <c r="O266" s="73"/>
    </row>
    <row r="267" spans="2:15" x14ac:dyDescent="0.2">
      <c r="B267" s="73"/>
      <c r="C267" s="73"/>
      <c r="D267" s="73"/>
      <c r="E267" s="73"/>
      <c r="F267" s="73"/>
      <c r="G267" s="177"/>
      <c r="O267" s="73"/>
    </row>
    <row r="268" spans="2:15" x14ac:dyDescent="0.2">
      <c r="B268" s="73"/>
      <c r="C268" s="73"/>
      <c r="D268" s="73"/>
      <c r="E268" s="73"/>
      <c r="F268" s="73"/>
      <c r="G268" s="177"/>
      <c r="O268" s="73"/>
    </row>
    <row r="269" spans="2:15" x14ac:dyDescent="0.2">
      <c r="B269" s="73"/>
      <c r="C269" s="73"/>
      <c r="D269" s="73"/>
      <c r="E269" s="73"/>
      <c r="F269" s="73"/>
      <c r="G269" s="177"/>
      <c r="O269" s="73"/>
    </row>
    <row r="270" spans="2:15" x14ac:dyDescent="0.2">
      <c r="B270" s="73"/>
      <c r="C270" s="73"/>
      <c r="D270" s="73"/>
      <c r="E270" s="73"/>
      <c r="F270" s="73"/>
      <c r="G270" s="177"/>
      <c r="O270" s="73"/>
    </row>
    <row r="271" spans="2:15" x14ac:dyDescent="0.2">
      <c r="B271" s="73"/>
      <c r="C271" s="73"/>
      <c r="D271" s="73"/>
      <c r="E271" s="73"/>
      <c r="F271" s="73"/>
      <c r="G271" s="177"/>
      <c r="O271" s="73"/>
    </row>
    <row r="272" spans="2:15" x14ac:dyDescent="0.2">
      <c r="B272" s="73"/>
      <c r="C272" s="73"/>
      <c r="D272" s="73"/>
      <c r="E272" s="73"/>
      <c r="F272" s="73"/>
      <c r="G272" s="177"/>
      <c r="O272" s="73"/>
    </row>
    <row r="273" spans="2:15" x14ac:dyDescent="0.2">
      <c r="B273" s="73"/>
      <c r="C273" s="73"/>
      <c r="D273" s="73"/>
      <c r="E273" s="73"/>
      <c r="F273" s="73"/>
      <c r="G273" s="177"/>
      <c r="O273" s="73"/>
    </row>
    <row r="274" spans="2:15" x14ac:dyDescent="0.2">
      <c r="B274" s="73"/>
      <c r="C274" s="73"/>
      <c r="D274" s="73"/>
      <c r="E274" s="73"/>
      <c r="F274" s="73"/>
      <c r="G274" s="177"/>
      <c r="O274" s="73"/>
    </row>
    <row r="275" spans="2:15" x14ac:dyDescent="0.2">
      <c r="B275" s="73"/>
      <c r="C275" s="73"/>
      <c r="D275" s="73"/>
      <c r="E275" s="73"/>
      <c r="F275" s="73"/>
      <c r="G275" s="177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zoomScaleNormal="100" zoomScalePageLayoutView="60" workbookViewId="0">
      <pane ySplit="6" topLeftCell="A7" activePane="bottomLeft" state="frozen"/>
      <selection pane="bottomLeft" activeCell="A7" sqref="A7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8" customWidth="1"/>
    <col min="3" max="3" width="16.85546875" style="21" customWidth="1"/>
    <col min="4" max="4" width="24" style="103" customWidth="1"/>
    <col min="5" max="5" width="21.85546875" style="21" customWidth="1"/>
    <col min="6" max="6" width="21.7109375" style="21" customWidth="1"/>
    <col min="7" max="7" width="21" style="21" bestFit="1" customWidth="1"/>
    <col min="8" max="8" width="18.28515625" style="49" customWidth="1"/>
    <col min="9" max="9" width="19.5703125" style="49" customWidth="1"/>
    <col min="10" max="10" width="18.28515625" style="134" customWidth="1"/>
    <col min="11" max="13" width="22.140625" style="49" customWidth="1"/>
    <col min="14" max="14" width="20" style="49" customWidth="1"/>
    <col min="15" max="15" width="14.42578125" style="21" customWidth="1"/>
    <col min="16" max="16" width="19.5703125" style="103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158"/>
    </row>
    <row r="2" spans="1:18" s="55" customFormat="1" x14ac:dyDescent="0.2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158"/>
    </row>
    <row r="3" spans="1:18" s="55" customFormat="1" x14ac:dyDescent="0.2">
      <c r="A3" s="201" t="s">
        <v>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158"/>
    </row>
    <row r="4" spans="1:18" s="17" customFormat="1" x14ac:dyDescent="0.2">
      <c r="A4" s="200" t="s">
        <v>443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157"/>
    </row>
    <row r="5" spans="1:18" s="55" customFormat="1" x14ac:dyDescent="0.2">
      <c r="B5" s="159"/>
      <c r="C5" s="18"/>
      <c r="D5" s="28"/>
      <c r="E5" s="18"/>
      <c r="F5" s="18"/>
      <c r="G5" s="18"/>
      <c r="H5" s="183"/>
      <c r="I5" s="183"/>
      <c r="J5" s="133"/>
      <c r="K5" s="183"/>
      <c r="L5" s="183"/>
      <c r="M5" s="183"/>
      <c r="N5" s="183"/>
      <c r="P5" s="28"/>
      <c r="Q5" s="18"/>
    </row>
    <row r="6" spans="1:18" s="126" customFormat="1" ht="38.25" customHeight="1" thickBot="1" x14ac:dyDescent="0.25">
      <c r="A6" s="160" t="s">
        <v>12</v>
      </c>
      <c r="B6" s="161" t="s">
        <v>432</v>
      </c>
      <c r="C6" s="162" t="s">
        <v>41</v>
      </c>
      <c r="D6" s="163" t="s">
        <v>40</v>
      </c>
      <c r="E6" s="163" t="s">
        <v>13</v>
      </c>
      <c r="F6" s="163" t="s">
        <v>14</v>
      </c>
      <c r="G6" s="163" t="s">
        <v>15</v>
      </c>
      <c r="H6" s="184" t="s">
        <v>16</v>
      </c>
      <c r="I6" s="184" t="s">
        <v>17</v>
      </c>
      <c r="J6" s="184" t="s">
        <v>18</v>
      </c>
      <c r="K6" s="184" t="s">
        <v>19</v>
      </c>
      <c r="L6" s="184" t="s">
        <v>20</v>
      </c>
      <c r="M6" s="184" t="s">
        <v>42</v>
      </c>
      <c r="N6" s="184" t="s">
        <v>43</v>
      </c>
      <c r="O6" s="48" t="s">
        <v>34</v>
      </c>
      <c r="P6" s="125" t="s">
        <v>30</v>
      </c>
      <c r="Q6" s="125" t="s">
        <v>28</v>
      </c>
      <c r="R6" s="125" t="s">
        <v>29</v>
      </c>
    </row>
    <row r="7" spans="1:18" s="55" customFormat="1" ht="13.5" thickTop="1" x14ac:dyDescent="0.2">
      <c r="A7" s="17" t="s">
        <v>436</v>
      </c>
      <c r="B7" s="159" t="s">
        <v>433</v>
      </c>
      <c r="C7" s="17" t="s">
        <v>437</v>
      </c>
      <c r="D7" s="17" t="s">
        <v>437</v>
      </c>
      <c r="E7" s="185">
        <v>12970624585</v>
      </c>
      <c r="F7" s="185">
        <v>12970624585</v>
      </c>
      <c r="G7" s="185">
        <v>11120457640.76</v>
      </c>
      <c r="H7" s="185">
        <v>191633260.94</v>
      </c>
      <c r="I7" s="185">
        <v>1106655796.3399999</v>
      </c>
      <c r="J7" s="185">
        <v>11951544.01</v>
      </c>
      <c r="K7" s="186">
        <v>8245856733.1000004</v>
      </c>
      <c r="L7" s="185">
        <v>8228259239.3400002</v>
      </c>
      <c r="M7" s="185">
        <v>3414527250.6100001</v>
      </c>
      <c r="N7" s="185">
        <v>1564360306.3699999</v>
      </c>
      <c r="O7" s="23">
        <f>+K7/F7</f>
        <v>0.6357332046011106</v>
      </c>
      <c r="P7" s="18">
        <f>+P29+P79+P105+P115</f>
        <v>3233350368</v>
      </c>
      <c r="Q7" s="18">
        <f>+Q29+Q79+Q105+Q115</f>
        <v>1700891734.55</v>
      </c>
      <c r="R7" s="23">
        <f>+Q7/P7</f>
        <v>0.5260462186169117</v>
      </c>
    </row>
    <row r="8" spans="1:18" s="92" customFormat="1" x14ac:dyDescent="0.2">
      <c r="A8" s="92" t="s">
        <v>436</v>
      </c>
      <c r="B8" s="106" t="s">
        <v>433</v>
      </c>
      <c r="C8" s="92" t="s">
        <v>54</v>
      </c>
      <c r="D8" s="92" t="s">
        <v>22</v>
      </c>
      <c r="E8" s="186">
        <v>3764298778</v>
      </c>
      <c r="F8" s="186">
        <v>3780188259</v>
      </c>
      <c r="G8" s="186">
        <v>3699085445</v>
      </c>
      <c r="H8" s="186">
        <v>0</v>
      </c>
      <c r="I8" s="186">
        <v>193442749.75</v>
      </c>
      <c r="J8" s="186">
        <v>0</v>
      </c>
      <c r="K8" s="186">
        <v>2307632011.8600001</v>
      </c>
      <c r="L8" s="186">
        <v>2307632011.8600001</v>
      </c>
      <c r="M8" s="186">
        <v>1279113497.3900001</v>
      </c>
      <c r="N8" s="186">
        <v>1198010683.3900001</v>
      </c>
      <c r="O8" s="23">
        <f t="shared" ref="O8:O71" si="0">+K8/F8</f>
        <v>0.61045425617782711</v>
      </c>
      <c r="P8" s="28"/>
      <c r="Q8" s="28"/>
      <c r="R8" s="97"/>
    </row>
    <row r="9" spans="1:18" s="96" customFormat="1" x14ac:dyDescent="0.2">
      <c r="A9" s="96" t="s">
        <v>436</v>
      </c>
      <c r="B9" s="110" t="s">
        <v>433</v>
      </c>
      <c r="C9" s="96" t="s">
        <v>55</v>
      </c>
      <c r="D9" s="96" t="s">
        <v>56</v>
      </c>
      <c r="E9" s="187">
        <v>1348049888</v>
      </c>
      <c r="F9" s="187">
        <v>1336568188</v>
      </c>
      <c r="G9" s="187">
        <v>1311350613</v>
      </c>
      <c r="H9" s="187">
        <v>0</v>
      </c>
      <c r="I9" s="187">
        <v>0</v>
      </c>
      <c r="J9" s="187">
        <v>0</v>
      </c>
      <c r="K9" s="187">
        <v>908914151.52999997</v>
      </c>
      <c r="L9" s="187">
        <v>908914151.52999997</v>
      </c>
      <c r="M9" s="187">
        <v>427654036.47000003</v>
      </c>
      <c r="N9" s="187">
        <v>402436461.47000003</v>
      </c>
      <c r="O9" s="93">
        <f t="shared" si="0"/>
        <v>0.68003575103045921</v>
      </c>
      <c r="P9" s="94"/>
      <c r="Q9" s="94"/>
      <c r="R9" s="93"/>
    </row>
    <row r="10" spans="1:18" s="96" customFormat="1" x14ac:dyDescent="0.2">
      <c r="A10" s="96" t="s">
        <v>436</v>
      </c>
      <c r="B10" s="110" t="s">
        <v>433</v>
      </c>
      <c r="C10" s="96" t="s">
        <v>57</v>
      </c>
      <c r="D10" s="96" t="s">
        <v>58</v>
      </c>
      <c r="E10" s="187">
        <v>1330049888</v>
      </c>
      <c r="F10" s="187">
        <v>1318568188</v>
      </c>
      <c r="G10" s="187">
        <v>1293350613</v>
      </c>
      <c r="H10" s="187">
        <v>0</v>
      </c>
      <c r="I10" s="187">
        <v>0</v>
      </c>
      <c r="J10" s="187">
        <v>0</v>
      </c>
      <c r="K10" s="187">
        <v>905026634.87</v>
      </c>
      <c r="L10" s="187">
        <v>905026634.87</v>
      </c>
      <c r="M10" s="187">
        <v>413541553.13</v>
      </c>
      <c r="N10" s="187">
        <v>388323978.13</v>
      </c>
      <c r="O10" s="93">
        <f t="shared" si="0"/>
        <v>0.68637074904919515</v>
      </c>
      <c r="P10" s="94"/>
      <c r="Q10" s="94"/>
      <c r="R10" s="93"/>
    </row>
    <row r="11" spans="1:18" s="96" customFormat="1" x14ac:dyDescent="0.2">
      <c r="A11" s="96" t="s">
        <v>436</v>
      </c>
      <c r="B11" s="110" t="s">
        <v>433</v>
      </c>
      <c r="C11" s="96" t="s">
        <v>59</v>
      </c>
      <c r="D11" s="96" t="s">
        <v>60</v>
      </c>
      <c r="E11" s="187">
        <v>18000000</v>
      </c>
      <c r="F11" s="187">
        <v>18000000</v>
      </c>
      <c r="G11" s="187">
        <v>18000000</v>
      </c>
      <c r="H11" s="187">
        <v>0</v>
      </c>
      <c r="I11" s="187">
        <v>0</v>
      </c>
      <c r="J11" s="187">
        <v>0</v>
      </c>
      <c r="K11" s="187">
        <v>3887516.66</v>
      </c>
      <c r="L11" s="187">
        <v>3887516.66</v>
      </c>
      <c r="M11" s="187">
        <v>14112483.34</v>
      </c>
      <c r="N11" s="187">
        <v>14112483.34</v>
      </c>
      <c r="O11" s="93">
        <f t="shared" si="0"/>
        <v>0.21597314777777779</v>
      </c>
      <c r="P11" s="94"/>
      <c r="Q11" s="94"/>
      <c r="R11" s="93"/>
    </row>
    <row r="12" spans="1:18" s="96" customFormat="1" x14ac:dyDescent="0.2">
      <c r="A12" s="96" t="s">
        <v>436</v>
      </c>
      <c r="B12" s="110" t="s">
        <v>433</v>
      </c>
      <c r="C12" s="96" t="s">
        <v>61</v>
      </c>
      <c r="D12" s="96" t="s">
        <v>62</v>
      </c>
      <c r="E12" s="187">
        <v>45658458</v>
      </c>
      <c r="F12" s="187">
        <v>58974038</v>
      </c>
      <c r="G12" s="187">
        <v>45658458</v>
      </c>
      <c r="H12" s="187">
        <v>0</v>
      </c>
      <c r="I12" s="187">
        <v>0</v>
      </c>
      <c r="J12" s="187">
        <v>0</v>
      </c>
      <c r="K12" s="187">
        <v>25140831</v>
      </c>
      <c r="L12" s="187">
        <v>25140831</v>
      </c>
      <c r="M12" s="187">
        <v>33833207</v>
      </c>
      <c r="N12" s="187">
        <v>20517627</v>
      </c>
      <c r="O12" s="93">
        <f t="shared" si="0"/>
        <v>0.42630336759371978</v>
      </c>
      <c r="P12" s="94"/>
      <c r="Q12" s="94"/>
      <c r="R12" s="93"/>
    </row>
    <row r="13" spans="1:18" s="96" customFormat="1" x14ac:dyDescent="0.2">
      <c r="A13" s="96" t="s">
        <v>436</v>
      </c>
      <c r="B13" s="110" t="s">
        <v>433</v>
      </c>
      <c r="C13" s="96" t="s">
        <v>63</v>
      </c>
      <c r="D13" s="96" t="s">
        <v>64</v>
      </c>
      <c r="E13" s="187">
        <v>45658458</v>
      </c>
      <c r="F13" s="187">
        <v>58974038</v>
      </c>
      <c r="G13" s="187">
        <v>45658458</v>
      </c>
      <c r="H13" s="187">
        <v>0</v>
      </c>
      <c r="I13" s="187">
        <v>0</v>
      </c>
      <c r="J13" s="187">
        <v>0</v>
      </c>
      <c r="K13" s="187">
        <v>25140831</v>
      </c>
      <c r="L13" s="187">
        <v>25140831</v>
      </c>
      <c r="M13" s="187">
        <v>33833207</v>
      </c>
      <c r="N13" s="187">
        <v>20517627</v>
      </c>
      <c r="O13" s="93">
        <f t="shared" si="0"/>
        <v>0.42630336759371978</v>
      </c>
      <c r="P13" s="94"/>
      <c r="Q13" s="94"/>
      <c r="R13" s="93"/>
    </row>
    <row r="14" spans="1:18" s="96" customFormat="1" x14ac:dyDescent="0.2">
      <c r="A14" s="96" t="s">
        <v>436</v>
      </c>
      <c r="B14" s="110" t="s">
        <v>433</v>
      </c>
      <c r="C14" s="96" t="s">
        <v>65</v>
      </c>
      <c r="D14" s="96" t="s">
        <v>66</v>
      </c>
      <c r="E14" s="187">
        <v>1746687256</v>
      </c>
      <c r="F14" s="187">
        <v>1734192424</v>
      </c>
      <c r="G14" s="187">
        <v>1702707944</v>
      </c>
      <c r="H14" s="187">
        <v>0</v>
      </c>
      <c r="I14" s="187">
        <v>0</v>
      </c>
      <c r="J14" s="187">
        <v>0</v>
      </c>
      <c r="K14" s="187">
        <v>955108054.08000004</v>
      </c>
      <c r="L14" s="187">
        <v>955108054.08000004</v>
      </c>
      <c r="M14" s="187">
        <v>779084369.91999996</v>
      </c>
      <c r="N14" s="187">
        <v>747599889.91999996</v>
      </c>
      <c r="O14" s="93">
        <f t="shared" si="0"/>
        <v>0.55075090910442126</v>
      </c>
      <c r="P14" s="94"/>
      <c r="Q14" s="94"/>
      <c r="R14" s="93"/>
    </row>
    <row r="15" spans="1:18" s="96" customFormat="1" x14ac:dyDescent="0.2">
      <c r="A15" s="96" t="s">
        <v>436</v>
      </c>
      <c r="B15" s="110" t="s">
        <v>433</v>
      </c>
      <c r="C15" s="96" t="s">
        <v>67</v>
      </c>
      <c r="D15" s="96" t="s">
        <v>68</v>
      </c>
      <c r="E15" s="187">
        <v>487721872</v>
      </c>
      <c r="F15" s="187">
        <v>483165764</v>
      </c>
      <c r="G15" s="187">
        <v>471395411</v>
      </c>
      <c r="H15" s="187">
        <v>0</v>
      </c>
      <c r="I15" s="187">
        <v>0</v>
      </c>
      <c r="J15" s="187">
        <v>0</v>
      </c>
      <c r="K15" s="187">
        <v>277372809.88</v>
      </c>
      <c r="L15" s="187">
        <v>277372809.88</v>
      </c>
      <c r="M15" s="187">
        <v>205792954.12</v>
      </c>
      <c r="N15" s="187">
        <v>194022601.12</v>
      </c>
      <c r="O15" s="93">
        <f t="shared" si="0"/>
        <v>0.57407380767980076</v>
      </c>
      <c r="P15" s="94"/>
      <c r="Q15" s="94"/>
      <c r="R15" s="93"/>
    </row>
    <row r="16" spans="1:18" s="96" customFormat="1" x14ac:dyDescent="0.2">
      <c r="A16" s="96" t="s">
        <v>436</v>
      </c>
      <c r="B16" s="110" t="s">
        <v>433</v>
      </c>
      <c r="C16" s="96" t="s">
        <v>69</v>
      </c>
      <c r="D16" s="96" t="s">
        <v>70</v>
      </c>
      <c r="E16" s="187">
        <v>629925942</v>
      </c>
      <c r="F16" s="187">
        <v>624581448</v>
      </c>
      <c r="G16" s="187">
        <v>612539168</v>
      </c>
      <c r="H16" s="187">
        <v>0</v>
      </c>
      <c r="I16" s="187">
        <v>0</v>
      </c>
      <c r="J16" s="187">
        <v>0</v>
      </c>
      <c r="K16" s="187">
        <v>384902838.88</v>
      </c>
      <c r="L16" s="187">
        <v>384902838.88</v>
      </c>
      <c r="M16" s="187">
        <v>239678609.12</v>
      </c>
      <c r="N16" s="187">
        <v>227636329.12</v>
      </c>
      <c r="O16" s="93">
        <f t="shared" si="0"/>
        <v>0.61625723932805632</v>
      </c>
      <c r="P16" s="94"/>
      <c r="Q16" s="94"/>
      <c r="R16" s="93"/>
    </row>
    <row r="17" spans="1:18" s="96" customFormat="1" x14ac:dyDescent="0.2">
      <c r="A17" s="96" t="s">
        <v>436</v>
      </c>
      <c r="B17" s="110" t="s">
        <v>433</v>
      </c>
      <c r="C17" s="96" t="s">
        <v>73</v>
      </c>
      <c r="D17" s="96" t="s">
        <v>74</v>
      </c>
      <c r="E17" s="187">
        <v>197546538</v>
      </c>
      <c r="F17" s="187">
        <v>197546538</v>
      </c>
      <c r="G17" s="187">
        <v>197546538</v>
      </c>
      <c r="H17" s="187">
        <v>0</v>
      </c>
      <c r="I17" s="187">
        <v>0</v>
      </c>
      <c r="J17" s="187">
        <v>0</v>
      </c>
      <c r="K17" s="187">
        <v>194309419.53999999</v>
      </c>
      <c r="L17" s="187">
        <v>194309419.53999999</v>
      </c>
      <c r="M17" s="187">
        <v>3237118.46</v>
      </c>
      <c r="N17" s="187">
        <v>3237118.46</v>
      </c>
      <c r="O17" s="93">
        <f t="shared" si="0"/>
        <v>0.98361338805137644</v>
      </c>
      <c r="P17" s="94"/>
      <c r="Q17" s="94"/>
      <c r="R17" s="93"/>
    </row>
    <row r="18" spans="1:18" s="96" customFormat="1" x14ac:dyDescent="0.2">
      <c r="A18" s="96" t="s">
        <v>436</v>
      </c>
      <c r="B18" s="110" t="s">
        <v>433</v>
      </c>
      <c r="C18" s="96" t="s">
        <v>75</v>
      </c>
      <c r="D18" s="96" t="s">
        <v>76</v>
      </c>
      <c r="E18" s="187">
        <v>192870000</v>
      </c>
      <c r="F18" s="187">
        <v>191243246</v>
      </c>
      <c r="G18" s="187">
        <v>187931485</v>
      </c>
      <c r="H18" s="187">
        <v>0</v>
      </c>
      <c r="I18" s="187">
        <v>0</v>
      </c>
      <c r="J18" s="187">
        <v>0</v>
      </c>
      <c r="K18" s="187">
        <v>98522985.780000001</v>
      </c>
      <c r="L18" s="187">
        <v>98522985.780000001</v>
      </c>
      <c r="M18" s="187">
        <v>92720260.219999999</v>
      </c>
      <c r="N18" s="187">
        <v>89408499.219999999</v>
      </c>
      <c r="O18" s="93">
        <f t="shared" si="0"/>
        <v>0.51517106010635272</v>
      </c>
      <c r="P18" s="94"/>
      <c r="Q18" s="94"/>
      <c r="R18" s="93"/>
    </row>
    <row r="19" spans="1:18" s="96" customFormat="1" ht="14.1" customHeight="1" x14ac:dyDescent="0.2">
      <c r="A19" s="96" t="s">
        <v>436</v>
      </c>
      <c r="B19" s="110" t="s">
        <v>434</v>
      </c>
      <c r="C19" s="96" t="s">
        <v>71</v>
      </c>
      <c r="D19" s="96" t="s">
        <v>72</v>
      </c>
      <c r="E19" s="187">
        <v>238622904</v>
      </c>
      <c r="F19" s="187">
        <v>237655428</v>
      </c>
      <c r="G19" s="187">
        <v>233295342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237655428</v>
      </c>
      <c r="N19" s="187">
        <v>233295342</v>
      </c>
      <c r="O19" s="93">
        <f t="shared" si="0"/>
        <v>0</v>
      </c>
      <c r="P19" s="94"/>
      <c r="Q19" s="94"/>
      <c r="R19" s="93"/>
    </row>
    <row r="20" spans="1:18" s="96" customFormat="1" x14ac:dyDescent="0.2">
      <c r="A20" s="96" t="s">
        <v>436</v>
      </c>
      <c r="B20" s="110" t="s">
        <v>433</v>
      </c>
      <c r="C20" s="96" t="s">
        <v>77</v>
      </c>
      <c r="D20" s="96" t="s">
        <v>78</v>
      </c>
      <c r="E20" s="187">
        <v>284431245</v>
      </c>
      <c r="F20" s="187">
        <v>283486131</v>
      </c>
      <c r="G20" s="187">
        <v>278382789</v>
      </c>
      <c r="H20" s="187">
        <v>0</v>
      </c>
      <c r="I20" s="187">
        <v>93060887.069999993</v>
      </c>
      <c r="J20" s="187">
        <v>0</v>
      </c>
      <c r="K20" s="187">
        <v>185321901.93000001</v>
      </c>
      <c r="L20" s="187">
        <v>185321901.93000001</v>
      </c>
      <c r="M20" s="187">
        <v>5103342</v>
      </c>
      <c r="N20" s="187">
        <v>0</v>
      </c>
      <c r="O20" s="93">
        <f t="shared" si="0"/>
        <v>0.65372475639734207</v>
      </c>
      <c r="P20" s="94"/>
      <c r="Q20" s="94"/>
      <c r="R20" s="93"/>
    </row>
    <row r="21" spans="1:18" s="96" customFormat="1" x14ac:dyDescent="0.2">
      <c r="A21" s="96" t="s">
        <v>436</v>
      </c>
      <c r="B21" s="110" t="s">
        <v>433</v>
      </c>
      <c r="C21" s="96" t="s">
        <v>79</v>
      </c>
      <c r="D21" s="96" t="s">
        <v>401</v>
      </c>
      <c r="E21" s="187">
        <v>269845027</v>
      </c>
      <c r="F21" s="187">
        <v>268948380</v>
      </c>
      <c r="G21" s="187">
        <v>264106748</v>
      </c>
      <c r="H21" s="187">
        <v>0</v>
      </c>
      <c r="I21" s="187">
        <v>88287895.230000004</v>
      </c>
      <c r="J21" s="187">
        <v>0</v>
      </c>
      <c r="K21" s="187">
        <v>175818852.77000001</v>
      </c>
      <c r="L21" s="187">
        <v>175818852.77000001</v>
      </c>
      <c r="M21" s="187">
        <v>4841632</v>
      </c>
      <c r="N21" s="187">
        <v>0</v>
      </c>
      <c r="O21" s="93">
        <f t="shared" si="0"/>
        <v>0.65372713072300348</v>
      </c>
      <c r="P21" s="94"/>
      <c r="Q21" s="94"/>
      <c r="R21" s="93"/>
    </row>
    <row r="22" spans="1:18" s="96" customFormat="1" x14ac:dyDescent="0.2">
      <c r="A22" s="96" t="s">
        <v>436</v>
      </c>
      <c r="B22" s="110" t="s">
        <v>433</v>
      </c>
      <c r="C22" s="96" t="s">
        <v>84</v>
      </c>
      <c r="D22" s="96" t="s">
        <v>388</v>
      </c>
      <c r="E22" s="187">
        <v>14586218</v>
      </c>
      <c r="F22" s="187">
        <v>14537751</v>
      </c>
      <c r="G22" s="187">
        <v>14276041</v>
      </c>
      <c r="H22" s="187">
        <v>0</v>
      </c>
      <c r="I22" s="187">
        <v>4772991.84</v>
      </c>
      <c r="J22" s="187">
        <v>0</v>
      </c>
      <c r="K22" s="187">
        <v>9503049.1600000001</v>
      </c>
      <c r="L22" s="187">
        <v>9503049.1600000001</v>
      </c>
      <c r="M22" s="187">
        <v>261710</v>
      </c>
      <c r="N22" s="187">
        <v>0</v>
      </c>
      <c r="O22" s="93">
        <f t="shared" si="0"/>
        <v>0.6536808313748117</v>
      </c>
      <c r="P22" s="94"/>
      <c r="Q22" s="94"/>
      <c r="R22" s="93"/>
    </row>
    <row r="23" spans="1:18" s="96" customFormat="1" x14ac:dyDescent="0.2">
      <c r="A23" s="96" t="s">
        <v>436</v>
      </c>
      <c r="B23" s="110" t="s">
        <v>433</v>
      </c>
      <c r="C23" s="96" t="s">
        <v>89</v>
      </c>
      <c r="D23" s="96" t="s">
        <v>90</v>
      </c>
      <c r="E23" s="187">
        <v>339471931</v>
      </c>
      <c r="F23" s="187">
        <v>366967478</v>
      </c>
      <c r="G23" s="187">
        <v>360985641</v>
      </c>
      <c r="H23" s="187">
        <v>0</v>
      </c>
      <c r="I23" s="187">
        <v>100381862.68000001</v>
      </c>
      <c r="J23" s="187">
        <v>0</v>
      </c>
      <c r="K23" s="187">
        <v>233147073.31999999</v>
      </c>
      <c r="L23" s="187">
        <v>233147073.31999999</v>
      </c>
      <c r="M23" s="187">
        <v>33438542</v>
      </c>
      <c r="N23" s="187">
        <v>27456705</v>
      </c>
      <c r="O23" s="93">
        <f t="shared" si="0"/>
        <v>0.63533442960850062</v>
      </c>
      <c r="P23" s="94"/>
      <c r="Q23" s="94"/>
      <c r="R23" s="93"/>
    </row>
    <row r="24" spans="1:18" s="96" customFormat="1" x14ac:dyDescent="0.2">
      <c r="A24" s="96" t="s">
        <v>436</v>
      </c>
      <c r="B24" s="110" t="s">
        <v>433</v>
      </c>
      <c r="C24" s="96" t="s">
        <v>91</v>
      </c>
      <c r="D24" s="96" t="s">
        <v>402</v>
      </c>
      <c r="E24" s="187">
        <v>148195972</v>
      </c>
      <c r="F24" s="187">
        <v>147703543</v>
      </c>
      <c r="G24" s="187">
        <v>145044571</v>
      </c>
      <c r="H24" s="187">
        <v>0</v>
      </c>
      <c r="I24" s="187">
        <v>49065733.170000002</v>
      </c>
      <c r="J24" s="187">
        <v>0</v>
      </c>
      <c r="K24" s="187">
        <v>95978837.829999998</v>
      </c>
      <c r="L24" s="187">
        <v>95978837.829999998</v>
      </c>
      <c r="M24" s="187">
        <v>2658972</v>
      </c>
      <c r="N24" s="187">
        <v>0</v>
      </c>
      <c r="O24" s="93">
        <f t="shared" si="0"/>
        <v>0.64980728207718075</v>
      </c>
      <c r="P24" s="94"/>
      <c r="Q24" s="94"/>
      <c r="R24" s="93"/>
    </row>
    <row r="25" spans="1:18" s="96" customFormat="1" x14ac:dyDescent="0.2">
      <c r="A25" s="96" t="s">
        <v>436</v>
      </c>
      <c r="B25" s="110" t="s">
        <v>433</v>
      </c>
      <c r="C25" s="96" t="s">
        <v>96</v>
      </c>
      <c r="D25" s="96" t="s">
        <v>403</v>
      </c>
      <c r="E25" s="187">
        <v>43758653</v>
      </c>
      <c r="F25" s="187">
        <v>43613252</v>
      </c>
      <c r="G25" s="187">
        <v>42828122</v>
      </c>
      <c r="H25" s="187">
        <v>0</v>
      </c>
      <c r="I25" s="187">
        <v>14319065.49</v>
      </c>
      <c r="J25" s="187">
        <v>0</v>
      </c>
      <c r="K25" s="187">
        <v>28509056.510000002</v>
      </c>
      <c r="L25" s="187">
        <v>28509056.510000002</v>
      </c>
      <c r="M25" s="187">
        <v>785130</v>
      </c>
      <c r="N25" s="187">
        <v>0</v>
      </c>
      <c r="O25" s="93">
        <f t="shared" si="0"/>
        <v>0.65367876052902452</v>
      </c>
      <c r="P25" s="94"/>
      <c r="Q25" s="94"/>
      <c r="R25" s="93"/>
    </row>
    <row r="26" spans="1:18" s="96" customFormat="1" x14ac:dyDescent="0.2">
      <c r="A26" s="96" t="s">
        <v>436</v>
      </c>
      <c r="B26" s="110" t="s">
        <v>433</v>
      </c>
      <c r="C26" s="96" t="s">
        <v>101</v>
      </c>
      <c r="D26" s="96" t="s">
        <v>404</v>
      </c>
      <c r="E26" s="187">
        <v>87517306</v>
      </c>
      <c r="F26" s="187">
        <v>87226502</v>
      </c>
      <c r="G26" s="187">
        <v>85656243</v>
      </c>
      <c r="H26" s="187">
        <v>0</v>
      </c>
      <c r="I26" s="187">
        <v>28638039.620000001</v>
      </c>
      <c r="J26" s="187">
        <v>0</v>
      </c>
      <c r="K26" s="187">
        <v>57018203.380000003</v>
      </c>
      <c r="L26" s="187">
        <v>57018203.380000003</v>
      </c>
      <c r="M26" s="187">
        <v>1570259</v>
      </c>
      <c r="N26" s="187">
        <v>0</v>
      </c>
      <c r="O26" s="93">
        <f t="shared" si="0"/>
        <v>0.65367981144079357</v>
      </c>
      <c r="P26" s="94"/>
      <c r="Q26" s="94"/>
      <c r="R26" s="93"/>
    </row>
    <row r="27" spans="1:18" s="96" customFormat="1" x14ac:dyDescent="0.2">
      <c r="A27" s="96" t="s">
        <v>436</v>
      </c>
      <c r="B27" s="110" t="s">
        <v>433</v>
      </c>
      <c r="C27" s="96" t="s">
        <v>106</v>
      </c>
      <c r="D27" s="96" t="s">
        <v>107</v>
      </c>
      <c r="E27" s="187">
        <v>60000000</v>
      </c>
      <c r="F27" s="187">
        <v>87456705</v>
      </c>
      <c r="G27" s="187">
        <v>87456705</v>
      </c>
      <c r="H27" s="187">
        <v>0</v>
      </c>
      <c r="I27" s="187">
        <v>8359024.4000000004</v>
      </c>
      <c r="J27" s="187">
        <v>0</v>
      </c>
      <c r="K27" s="187">
        <v>51640975.600000001</v>
      </c>
      <c r="L27" s="187">
        <v>51640975.600000001</v>
      </c>
      <c r="M27" s="187">
        <v>27456705</v>
      </c>
      <c r="N27" s="187">
        <v>27456705</v>
      </c>
      <c r="O27" s="93">
        <f t="shared" si="0"/>
        <v>0.59047474518963416</v>
      </c>
      <c r="P27" s="94"/>
      <c r="Q27" s="94"/>
      <c r="R27" s="93"/>
    </row>
    <row r="28" spans="1:18" s="96" customFormat="1" x14ac:dyDescent="0.2">
      <c r="A28" s="96" t="s">
        <v>436</v>
      </c>
      <c r="B28" s="110" t="s">
        <v>434</v>
      </c>
      <c r="C28" s="96" t="s">
        <v>106</v>
      </c>
      <c r="D28" s="96" t="s">
        <v>107</v>
      </c>
      <c r="E28" s="187">
        <v>0</v>
      </c>
      <c r="F28" s="187">
        <v>967476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967476</v>
      </c>
      <c r="N28" s="187">
        <v>0</v>
      </c>
      <c r="O28" s="93">
        <v>0</v>
      </c>
      <c r="P28" s="94"/>
      <c r="Q28" s="94"/>
      <c r="R28" s="93"/>
    </row>
    <row r="29" spans="1:18" s="92" customFormat="1" x14ac:dyDescent="0.2">
      <c r="A29" s="92" t="s">
        <v>436</v>
      </c>
      <c r="B29" s="106" t="s">
        <v>433</v>
      </c>
      <c r="C29" s="92" t="s">
        <v>108</v>
      </c>
      <c r="D29" s="92" t="s">
        <v>109</v>
      </c>
      <c r="E29" s="186">
        <v>2895557440</v>
      </c>
      <c r="F29" s="186">
        <v>2885557440</v>
      </c>
      <c r="G29" s="186">
        <v>2549261333.96</v>
      </c>
      <c r="H29" s="186">
        <v>142230397.50999999</v>
      </c>
      <c r="I29" s="186">
        <v>569261347.08000004</v>
      </c>
      <c r="J29" s="186">
        <v>11640688.49</v>
      </c>
      <c r="K29" s="186">
        <v>1528817031.4300001</v>
      </c>
      <c r="L29" s="186">
        <v>1511824378.74</v>
      </c>
      <c r="M29" s="186">
        <v>633607975.49000001</v>
      </c>
      <c r="N29" s="186">
        <v>297311869.44999999</v>
      </c>
      <c r="O29" s="97">
        <f t="shared" si="0"/>
        <v>0.52981687705721081</v>
      </c>
      <c r="P29" s="28">
        <f t="shared" ref="P29:P92" si="1">+F29</f>
        <v>2885557440</v>
      </c>
      <c r="Q29" s="28">
        <f t="shared" ref="Q29:Q92" si="2">+K29</f>
        <v>1528817031.4300001</v>
      </c>
      <c r="R29" s="97">
        <f t="shared" ref="R29:R92" si="3">+Q29/P29</f>
        <v>0.52981687705721081</v>
      </c>
    </row>
    <row r="30" spans="1:18" s="96" customFormat="1" x14ac:dyDescent="0.2">
      <c r="A30" s="96" t="s">
        <v>436</v>
      </c>
      <c r="B30" s="110" t="s">
        <v>433</v>
      </c>
      <c r="C30" s="96" t="s">
        <v>110</v>
      </c>
      <c r="D30" s="96" t="s">
        <v>111</v>
      </c>
      <c r="E30" s="187">
        <v>383163851</v>
      </c>
      <c r="F30" s="187">
        <v>368163851</v>
      </c>
      <c r="G30" s="187">
        <v>341738851</v>
      </c>
      <c r="H30" s="187">
        <v>31000000</v>
      </c>
      <c r="I30" s="187">
        <v>33204444.16</v>
      </c>
      <c r="J30" s="187">
        <v>0</v>
      </c>
      <c r="K30" s="187">
        <v>214720778.75</v>
      </c>
      <c r="L30" s="187">
        <v>213261439.59</v>
      </c>
      <c r="M30" s="187">
        <v>89238628.090000004</v>
      </c>
      <c r="N30" s="187">
        <v>62813628.090000004</v>
      </c>
      <c r="O30" s="93">
        <f t="shared" si="0"/>
        <v>0.58322069960638256</v>
      </c>
      <c r="P30" s="94">
        <f t="shared" si="1"/>
        <v>368163851</v>
      </c>
      <c r="Q30" s="94">
        <f t="shared" si="2"/>
        <v>214720778.75</v>
      </c>
      <c r="R30" s="93">
        <f t="shared" si="3"/>
        <v>0.58322069960638256</v>
      </c>
    </row>
    <row r="31" spans="1:18" s="96" customFormat="1" x14ac:dyDescent="0.2">
      <c r="A31" s="96" t="s">
        <v>436</v>
      </c>
      <c r="B31" s="110" t="s">
        <v>433</v>
      </c>
      <c r="C31" s="96" t="s">
        <v>114</v>
      </c>
      <c r="D31" s="96" t="s">
        <v>115</v>
      </c>
      <c r="E31" s="187">
        <v>195406033</v>
      </c>
      <c r="F31" s="187">
        <v>163406033</v>
      </c>
      <c r="G31" s="187">
        <v>163406033</v>
      </c>
      <c r="H31" s="187">
        <v>31000000</v>
      </c>
      <c r="I31" s="187">
        <v>1500000</v>
      </c>
      <c r="J31" s="187">
        <v>0</v>
      </c>
      <c r="K31" s="187">
        <v>121896360</v>
      </c>
      <c r="L31" s="187">
        <v>121896360</v>
      </c>
      <c r="M31" s="187">
        <v>9009673</v>
      </c>
      <c r="N31" s="187">
        <v>9009673</v>
      </c>
      <c r="O31" s="93">
        <f t="shared" si="0"/>
        <v>0.74597221266610148</v>
      </c>
      <c r="P31" s="94">
        <f t="shared" si="1"/>
        <v>163406033</v>
      </c>
      <c r="Q31" s="94">
        <f t="shared" si="2"/>
        <v>121896360</v>
      </c>
      <c r="R31" s="93">
        <f t="shared" si="3"/>
        <v>0.74597221266610148</v>
      </c>
    </row>
    <row r="32" spans="1:18" s="96" customFormat="1" x14ac:dyDescent="0.2">
      <c r="A32" s="96" t="s">
        <v>436</v>
      </c>
      <c r="B32" s="110" t="s">
        <v>433</v>
      </c>
      <c r="C32" s="96" t="s">
        <v>405</v>
      </c>
      <c r="D32" s="96" t="s">
        <v>406</v>
      </c>
      <c r="E32" s="187">
        <v>10000000</v>
      </c>
      <c r="F32" s="187">
        <v>10000000</v>
      </c>
      <c r="G32" s="187">
        <v>2500000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10000000</v>
      </c>
      <c r="N32" s="187">
        <v>2500000</v>
      </c>
      <c r="O32" s="93">
        <f t="shared" si="0"/>
        <v>0</v>
      </c>
      <c r="P32" s="94">
        <f t="shared" si="1"/>
        <v>10000000</v>
      </c>
      <c r="Q32" s="94">
        <f t="shared" si="2"/>
        <v>0</v>
      </c>
      <c r="R32" s="93">
        <f t="shared" si="3"/>
        <v>0</v>
      </c>
    </row>
    <row r="33" spans="1:18" s="96" customFormat="1" x14ac:dyDescent="0.2">
      <c r="A33" s="96" t="s">
        <v>436</v>
      </c>
      <c r="B33" s="110" t="s">
        <v>433</v>
      </c>
      <c r="C33" s="96" t="s">
        <v>116</v>
      </c>
      <c r="D33" s="96" t="s">
        <v>117</v>
      </c>
      <c r="E33" s="187">
        <v>49850000</v>
      </c>
      <c r="F33" s="187">
        <v>49850000</v>
      </c>
      <c r="G33" s="187">
        <v>30925000</v>
      </c>
      <c r="H33" s="187">
        <v>0</v>
      </c>
      <c r="I33" s="187">
        <v>1989900</v>
      </c>
      <c r="J33" s="187">
        <v>0</v>
      </c>
      <c r="K33" s="187">
        <v>0</v>
      </c>
      <c r="L33" s="187">
        <v>0</v>
      </c>
      <c r="M33" s="187">
        <v>47860100</v>
      </c>
      <c r="N33" s="187">
        <v>28935100</v>
      </c>
      <c r="O33" s="93">
        <f t="shared" si="0"/>
        <v>0</v>
      </c>
      <c r="P33" s="94">
        <f t="shared" si="1"/>
        <v>49850000</v>
      </c>
      <c r="Q33" s="94">
        <f t="shared" si="2"/>
        <v>0</v>
      </c>
      <c r="R33" s="93">
        <f t="shared" si="3"/>
        <v>0</v>
      </c>
    </row>
    <row r="34" spans="1:18" s="96" customFormat="1" x14ac:dyDescent="0.2">
      <c r="A34" s="96" t="s">
        <v>436</v>
      </c>
      <c r="B34" s="110" t="s">
        <v>433</v>
      </c>
      <c r="C34" s="96" t="s">
        <v>118</v>
      </c>
      <c r="D34" s="96" t="s">
        <v>119</v>
      </c>
      <c r="E34" s="187">
        <v>127907818</v>
      </c>
      <c r="F34" s="187">
        <v>144907818</v>
      </c>
      <c r="G34" s="187">
        <v>144907818</v>
      </c>
      <c r="H34" s="187">
        <v>0</v>
      </c>
      <c r="I34" s="187">
        <v>29714544.16</v>
      </c>
      <c r="J34" s="187">
        <v>0</v>
      </c>
      <c r="K34" s="187">
        <v>92824418.75</v>
      </c>
      <c r="L34" s="187">
        <v>91365079.590000004</v>
      </c>
      <c r="M34" s="187">
        <v>22368855.09</v>
      </c>
      <c r="N34" s="187">
        <v>22368855.09</v>
      </c>
      <c r="O34" s="93">
        <f t="shared" si="0"/>
        <v>0.64057564340662421</v>
      </c>
      <c r="P34" s="94">
        <f t="shared" si="1"/>
        <v>144907818</v>
      </c>
      <c r="Q34" s="94">
        <f t="shared" si="2"/>
        <v>92824418.75</v>
      </c>
      <c r="R34" s="93">
        <f t="shared" si="3"/>
        <v>0.64057564340662421</v>
      </c>
    </row>
    <row r="35" spans="1:18" s="96" customFormat="1" x14ac:dyDescent="0.2">
      <c r="A35" s="96" t="s">
        <v>436</v>
      </c>
      <c r="B35" s="110" t="s">
        <v>433</v>
      </c>
      <c r="C35" s="96" t="s">
        <v>120</v>
      </c>
      <c r="D35" s="96" t="s">
        <v>121</v>
      </c>
      <c r="E35" s="187">
        <v>175885096</v>
      </c>
      <c r="F35" s="187">
        <v>179885096</v>
      </c>
      <c r="G35" s="187">
        <v>150245552</v>
      </c>
      <c r="H35" s="187">
        <v>0</v>
      </c>
      <c r="I35" s="187">
        <v>28042208.190000001</v>
      </c>
      <c r="J35" s="187">
        <v>0</v>
      </c>
      <c r="K35" s="187">
        <v>111009207.95999999</v>
      </c>
      <c r="L35" s="187">
        <v>110704467.95999999</v>
      </c>
      <c r="M35" s="187">
        <v>40833679.850000001</v>
      </c>
      <c r="N35" s="187">
        <v>11194135.85</v>
      </c>
      <c r="O35" s="93">
        <f t="shared" si="0"/>
        <v>0.61711175871957724</v>
      </c>
      <c r="P35" s="94">
        <f t="shared" si="1"/>
        <v>179885096</v>
      </c>
      <c r="Q35" s="94">
        <f t="shared" si="2"/>
        <v>111009207.95999999</v>
      </c>
      <c r="R35" s="93">
        <f t="shared" si="3"/>
        <v>0.61711175871957724</v>
      </c>
    </row>
    <row r="36" spans="1:18" s="96" customFormat="1" x14ac:dyDescent="0.2">
      <c r="A36" s="96" t="s">
        <v>436</v>
      </c>
      <c r="B36" s="110" t="s">
        <v>433</v>
      </c>
      <c r="C36" s="96" t="s">
        <v>122</v>
      </c>
      <c r="D36" s="96" t="s">
        <v>123</v>
      </c>
      <c r="E36" s="187">
        <v>64560460</v>
      </c>
      <c r="F36" s="187">
        <v>64560460</v>
      </c>
      <c r="G36" s="187">
        <v>48780230</v>
      </c>
      <c r="H36" s="187">
        <v>0</v>
      </c>
      <c r="I36" s="187">
        <v>17692827.010000002</v>
      </c>
      <c r="J36" s="187">
        <v>0</v>
      </c>
      <c r="K36" s="187">
        <v>30687948.989999998</v>
      </c>
      <c r="L36" s="187">
        <v>30687948.989999998</v>
      </c>
      <c r="M36" s="187">
        <v>16179684</v>
      </c>
      <c r="N36" s="187">
        <v>399454</v>
      </c>
      <c r="O36" s="93">
        <f t="shared" si="0"/>
        <v>0.47533659131301109</v>
      </c>
      <c r="P36" s="94">
        <f t="shared" si="1"/>
        <v>64560460</v>
      </c>
      <c r="Q36" s="94">
        <f t="shared" si="2"/>
        <v>30687948.989999998</v>
      </c>
      <c r="R36" s="93">
        <f t="shared" si="3"/>
        <v>0.47533659131301109</v>
      </c>
    </row>
    <row r="37" spans="1:18" s="96" customFormat="1" x14ac:dyDescent="0.2">
      <c r="A37" s="96" t="s">
        <v>436</v>
      </c>
      <c r="B37" s="110" t="s">
        <v>433</v>
      </c>
      <c r="C37" s="96" t="s">
        <v>124</v>
      </c>
      <c r="D37" s="96" t="s">
        <v>125</v>
      </c>
      <c r="E37" s="187">
        <v>28484388</v>
      </c>
      <c r="F37" s="187">
        <v>28484388</v>
      </c>
      <c r="G37" s="187">
        <v>23642194</v>
      </c>
      <c r="H37" s="187">
        <v>0</v>
      </c>
      <c r="I37" s="187">
        <v>3299078.7</v>
      </c>
      <c r="J37" s="187">
        <v>0</v>
      </c>
      <c r="K37" s="187">
        <v>20343115.300000001</v>
      </c>
      <c r="L37" s="187">
        <v>20053375.300000001</v>
      </c>
      <c r="M37" s="187">
        <v>4842194</v>
      </c>
      <c r="N37" s="187">
        <v>0</v>
      </c>
      <c r="O37" s="93">
        <f t="shared" si="0"/>
        <v>0.71418474218227901</v>
      </c>
      <c r="P37" s="94">
        <f t="shared" si="1"/>
        <v>28484388</v>
      </c>
      <c r="Q37" s="94">
        <f t="shared" si="2"/>
        <v>20343115.300000001</v>
      </c>
      <c r="R37" s="93">
        <f t="shared" si="3"/>
        <v>0.71418474218227901</v>
      </c>
    </row>
    <row r="38" spans="1:18" s="96" customFormat="1" x14ac:dyDescent="0.2">
      <c r="A38" s="96" t="s">
        <v>436</v>
      </c>
      <c r="B38" s="110" t="s">
        <v>433</v>
      </c>
      <c r="C38" s="96" t="s">
        <v>126</v>
      </c>
      <c r="D38" s="96" t="s">
        <v>127</v>
      </c>
      <c r="E38" s="187">
        <v>65040</v>
      </c>
      <c r="F38" s="187">
        <v>65040</v>
      </c>
      <c r="G38" s="187">
        <v>25000</v>
      </c>
      <c r="H38" s="187">
        <v>0</v>
      </c>
      <c r="I38" s="187">
        <v>5925</v>
      </c>
      <c r="J38" s="187">
        <v>0</v>
      </c>
      <c r="K38" s="187">
        <v>19075</v>
      </c>
      <c r="L38" s="187">
        <v>19075</v>
      </c>
      <c r="M38" s="187">
        <v>40040</v>
      </c>
      <c r="N38" s="187">
        <v>0</v>
      </c>
      <c r="O38" s="93">
        <f t="shared" si="0"/>
        <v>0.29328105781057812</v>
      </c>
      <c r="P38" s="94">
        <f t="shared" si="1"/>
        <v>65040</v>
      </c>
      <c r="Q38" s="94">
        <f t="shared" si="2"/>
        <v>19075</v>
      </c>
      <c r="R38" s="93">
        <f t="shared" si="3"/>
        <v>0.29328105781057812</v>
      </c>
    </row>
    <row r="39" spans="1:18" s="96" customFormat="1" x14ac:dyDescent="0.2">
      <c r="A39" s="96" t="s">
        <v>436</v>
      </c>
      <c r="B39" s="110" t="s">
        <v>433</v>
      </c>
      <c r="C39" s="96" t="s">
        <v>128</v>
      </c>
      <c r="D39" s="96" t="s">
        <v>129</v>
      </c>
      <c r="E39" s="187">
        <v>71133102</v>
      </c>
      <c r="F39" s="187">
        <v>71133102</v>
      </c>
      <c r="G39" s="187">
        <v>65066550</v>
      </c>
      <c r="H39" s="187">
        <v>0</v>
      </c>
      <c r="I39" s="187">
        <v>5766497.9800000004</v>
      </c>
      <c r="J39" s="187">
        <v>0</v>
      </c>
      <c r="K39" s="187">
        <v>48515896.170000002</v>
      </c>
      <c r="L39" s="187">
        <v>48515896.170000002</v>
      </c>
      <c r="M39" s="187">
        <v>16850707.850000001</v>
      </c>
      <c r="N39" s="187">
        <v>10784155.85</v>
      </c>
      <c r="O39" s="93">
        <f t="shared" si="0"/>
        <v>0.68204386995522848</v>
      </c>
      <c r="P39" s="94">
        <f t="shared" si="1"/>
        <v>71133102</v>
      </c>
      <c r="Q39" s="94">
        <f t="shared" si="2"/>
        <v>48515896.170000002</v>
      </c>
      <c r="R39" s="93">
        <f t="shared" si="3"/>
        <v>0.68204386995522848</v>
      </c>
    </row>
    <row r="40" spans="1:18" s="96" customFormat="1" x14ac:dyDescent="0.2">
      <c r="A40" s="96" t="s">
        <v>436</v>
      </c>
      <c r="B40" s="110" t="s">
        <v>433</v>
      </c>
      <c r="C40" s="96" t="s">
        <v>130</v>
      </c>
      <c r="D40" s="96" t="s">
        <v>131</v>
      </c>
      <c r="E40" s="187">
        <v>11642106</v>
      </c>
      <c r="F40" s="187">
        <v>15642106</v>
      </c>
      <c r="G40" s="187">
        <v>12731578</v>
      </c>
      <c r="H40" s="187">
        <v>0</v>
      </c>
      <c r="I40" s="187">
        <v>1277879.5</v>
      </c>
      <c r="J40" s="187">
        <v>0</v>
      </c>
      <c r="K40" s="187">
        <v>11443172.5</v>
      </c>
      <c r="L40" s="187">
        <v>11428172.5</v>
      </c>
      <c r="M40" s="187">
        <v>2921054</v>
      </c>
      <c r="N40" s="187">
        <v>10526</v>
      </c>
      <c r="O40" s="93">
        <f t="shared" si="0"/>
        <v>0.73156213747688448</v>
      </c>
      <c r="P40" s="94">
        <f t="shared" si="1"/>
        <v>15642106</v>
      </c>
      <c r="Q40" s="94">
        <f t="shared" si="2"/>
        <v>11443172.5</v>
      </c>
      <c r="R40" s="93">
        <f t="shared" si="3"/>
        <v>0.73156213747688448</v>
      </c>
    </row>
    <row r="41" spans="1:18" s="96" customFormat="1" x14ac:dyDescent="0.2">
      <c r="A41" s="96" t="s">
        <v>436</v>
      </c>
      <c r="B41" s="110" t="s">
        <v>433</v>
      </c>
      <c r="C41" s="96" t="s">
        <v>132</v>
      </c>
      <c r="D41" s="96" t="s">
        <v>133</v>
      </c>
      <c r="E41" s="187">
        <v>99668242</v>
      </c>
      <c r="F41" s="187">
        <v>88668242</v>
      </c>
      <c r="G41" s="187">
        <v>84092785</v>
      </c>
      <c r="H41" s="187">
        <v>7387100</v>
      </c>
      <c r="I41" s="187">
        <v>25083779.690000001</v>
      </c>
      <c r="J41" s="187">
        <v>478235</v>
      </c>
      <c r="K41" s="187">
        <v>36884119.759999998</v>
      </c>
      <c r="L41" s="187">
        <v>35300619.759999998</v>
      </c>
      <c r="M41" s="187">
        <v>18835007.550000001</v>
      </c>
      <c r="N41" s="187">
        <v>14259550.550000001</v>
      </c>
      <c r="O41" s="93">
        <f t="shared" si="0"/>
        <v>0.41597892241959639</v>
      </c>
      <c r="P41" s="94">
        <f t="shared" si="1"/>
        <v>88668242</v>
      </c>
      <c r="Q41" s="94">
        <f t="shared" si="2"/>
        <v>36884119.759999998</v>
      </c>
      <c r="R41" s="93">
        <f t="shared" si="3"/>
        <v>0.41597892241959639</v>
      </c>
    </row>
    <row r="42" spans="1:18" s="96" customFormat="1" x14ac:dyDescent="0.2">
      <c r="A42" s="96" t="s">
        <v>436</v>
      </c>
      <c r="B42" s="110" t="s">
        <v>433</v>
      </c>
      <c r="C42" s="96" t="s">
        <v>134</v>
      </c>
      <c r="D42" s="96" t="s">
        <v>135</v>
      </c>
      <c r="E42" s="187">
        <v>73918000</v>
      </c>
      <c r="F42" s="187">
        <v>73918000</v>
      </c>
      <c r="G42" s="187">
        <v>73918000</v>
      </c>
      <c r="H42" s="187">
        <v>7387100</v>
      </c>
      <c r="I42" s="187">
        <v>19534852.190000001</v>
      </c>
      <c r="J42" s="187">
        <v>478235</v>
      </c>
      <c r="K42" s="187">
        <v>36847989.759999998</v>
      </c>
      <c r="L42" s="187">
        <v>35264489.759999998</v>
      </c>
      <c r="M42" s="187">
        <v>9669823.0500000007</v>
      </c>
      <c r="N42" s="187">
        <v>9669823.0500000007</v>
      </c>
      <c r="O42" s="93">
        <f t="shared" si="0"/>
        <v>0.49849819746205254</v>
      </c>
      <c r="P42" s="94">
        <f t="shared" si="1"/>
        <v>73918000</v>
      </c>
      <c r="Q42" s="94">
        <f t="shared" si="2"/>
        <v>36847989.759999998</v>
      </c>
      <c r="R42" s="93">
        <f t="shared" si="3"/>
        <v>0.49849819746205254</v>
      </c>
    </row>
    <row r="43" spans="1:18" s="96" customFormat="1" x14ac:dyDescent="0.2">
      <c r="A43" s="96" t="s">
        <v>436</v>
      </c>
      <c r="B43" s="110" t="s">
        <v>433</v>
      </c>
      <c r="C43" s="96" t="s">
        <v>136</v>
      </c>
      <c r="D43" s="96" t="s">
        <v>137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0</v>
      </c>
      <c r="N43" s="187">
        <v>0</v>
      </c>
      <c r="O43" s="93">
        <v>0</v>
      </c>
      <c r="P43" s="94">
        <f t="shared" si="1"/>
        <v>0</v>
      </c>
      <c r="Q43" s="94">
        <f t="shared" si="2"/>
        <v>0</v>
      </c>
      <c r="R43" s="93">
        <v>0</v>
      </c>
    </row>
    <row r="44" spans="1:18" s="96" customFormat="1" x14ac:dyDescent="0.2">
      <c r="A44" s="96" t="s">
        <v>436</v>
      </c>
      <c r="B44" s="110" t="s">
        <v>433</v>
      </c>
      <c r="C44" s="96" t="s">
        <v>138</v>
      </c>
      <c r="D44" s="96" t="s">
        <v>139</v>
      </c>
      <c r="E44" s="187">
        <v>12216105</v>
      </c>
      <c r="F44" s="187">
        <v>12216105</v>
      </c>
      <c r="G44" s="187">
        <v>8812078</v>
      </c>
      <c r="H44" s="187">
        <v>0</v>
      </c>
      <c r="I44" s="187">
        <v>5506337.5</v>
      </c>
      <c r="J44" s="187">
        <v>0</v>
      </c>
      <c r="K44" s="187">
        <v>17040</v>
      </c>
      <c r="L44" s="187">
        <v>17040</v>
      </c>
      <c r="M44" s="187">
        <v>6692727.5</v>
      </c>
      <c r="N44" s="187">
        <v>3288700.5</v>
      </c>
      <c r="O44" s="93">
        <f t="shared" si="0"/>
        <v>1.3948799555995957E-3</v>
      </c>
      <c r="P44" s="94">
        <f t="shared" si="1"/>
        <v>12216105</v>
      </c>
      <c r="Q44" s="94">
        <f t="shared" si="2"/>
        <v>17040</v>
      </c>
      <c r="R44" s="93">
        <f t="shared" si="3"/>
        <v>1.3948799555995957E-3</v>
      </c>
    </row>
    <row r="45" spans="1:18" s="96" customFormat="1" x14ac:dyDescent="0.2">
      <c r="A45" s="96" t="s">
        <v>436</v>
      </c>
      <c r="B45" s="110" t="s">
        <v>433</v>
      </c>
      <c r="C45" s="96" t="s">
        <v>142</v>
      </c>
      <c r="D45" s="96" t="s">
        <v>143</v>
      </c>
      <c r="E45" s="187">
        <v>11691279</v>
      </c>
      <c r="F45" s="187">
        <v>691279</v>
      </c>
      <c r="G45" s="187">
        <v>691279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691279</v>
      </c>
      <c r="N45" s="187">
        <v>691279</v>
      </c>
      <c r="O45" s="93">
        <f t="shared" si="0"/>
        <v>0</v>
      </c>
      <c r="P45" s="94">
        <f t="shared" si="1"/>
        <v>691279</v>
      </c>
      <c r="Q45" s="94">
        <f t="shared" si="2"/>
        <v>0</v>
      </c>
      <c r="R45" s="93">
        <f t="shared" si="3"/>
        <v>0</v>
      </c>
    </row>
    <row r="46" spans="1:18" s="96" customFormat="1" x14ac:dyDescent="0.2">
      <c r="A46" s="96" t="s">
        <v>436</v>
      </c>
      <c r="B46" s="110" t="s">
        <v>433</v>
      </c>
      <c r="C46" s="96" t="s">
        <v>407</v>
      </c>
      <c r="D46" s="96" t="s">
        <v>408</v>
      </c>
      <c r="E46" s="187">
        <v>1000000</v>
      </c>
      <c r="F46" s="187">
        <v>1000000</v>
      </c>
      <c r="G46" s="187">
        <v>250000</v>
      </c>
      <c r="H46" s="187">
        <v>0</v>
      </c>
      <c r="I46" s="187">
        <v>0</v>
      </c>
      <c r="J46" s="187">
        <v>0</v>
      </c>
      <c r="K46" s="187">
        <v>11680</v>
      </c>
      <c r="L46" s="187">
        <v>11680</v>
      </c>
      <c r="M46" s="187">
        <v>988320</v>
      </c>
      <c r="N46" s="187">
        <v>238320</v>
      </c>
      <c r="O46" s="93">
        <f t="shared" si="0"/>
        <v>1.1679999999999999E-2</v>
      </c>
      <c r="P46" s="94">
        <f t="shared" si="1"/>
        <v>1000000</v>
      </c>
      <c r="Q46" s="94">
        <f t="shared" si="2"/>
        <v>11680</v>
      </c>
      <c r="R46" s="93">
        <f t="shared" si="3"/>
        <v>1.1679999999999999E-2</v>
      </c>
    </row>
    <row r="47" spans="1:18" s="96" customFormat="1" x14ac:dyDescent="0.2">
      <c r="A47" s="96" t="s">
        <v>436</v>
      </c>
      <c r="B47" s="110" t="s">
        <v>433</v>
      </c>
      <c r="C47" s="96" t="s">
        <v>144</v>
      </c>
      <c r="D47" s="96" t="s">
        <v>145</v>
      </c>
      <c r="E47" s="187">
        <v>842858</v>
      </c>
      <c r="F47" s="187">
        <v>842858</v>
      </c>
      <c r="G47" s="187">
        <v>421428</v>
      </c>
      <c r="H47" s="187">
        <v>0</v>
      </c>
      <c r="I47" s="187">
        <v>42590</v>
      </c>
      <c r="J47" s="187">
        <v>0</v>
      </c>
      <c r="K47" s="187">
        <v>7410</v>
      </c>
      <c r="L47" s="187">
        <v>7410</v>
      </c>
      <c r="M47" s="187">
        <v>792858</v>
      </c>
      <c r="N47" s="187">
        <v>371428</v>
      </c>
      <c r="O47" s="93">
        <f t="shared" si="0"/>
        <v>8.7915164832035771E-3</v>
      </c>
      <c r="P47" s="94">
        <f t="shared" si="1"/>
        <v>842858</v>
      </c>
      <c r="Q47" s="94">
        <f t="shared" si="2"/>
        <v>7410</v>
      </c>
      <c r="R47" s="93">
        <f t="shared" si="3"/>
        <v>8.7915164832035771E-3</v>
      </c>
    </row>
    <row r="48" spans="1:18" s="96" customFormat="1" x14ac:dyDescent="0.2">
      <c r="A48" s="96" t="s">
        <v>436</v>
      </c>
      <c r="B48" s="110" t="s">
        <v>433</v>
      </c>
      <c r="C48" s="96" t="s">
        <v>146</v>
      </c>
      <c r="D48" s="96" t="s">
        <v>147</v>
      </c>
      <c r="E48" s="187">
        <v>1707006977</v>
      </c>
      <c r="F48" s="187">
        <v>1706006977</v>
      </c>
      <c r="G48" s="187">
        <v>1559144853.96</v>
      </c>
      <c r="H48" s="187">
        <v>77871255</v>
      </c>
      <c r="I48" s="187">
        <v>444475710.17000002</v>
      </c>
      <c r="J48" s="187">
        <v>7427500</v>
      </c>
      <c r="K48" s="187">
        <v>918451054.69000006</v>
      </c>
      <c r="L48" s="187">
        <v>907604554.69000006</v>
      </c>
      <c r="M48" s="187">
        <v>257781457.13999999</v>
      </c>
      <c r="N48" s="187">
        <v>110919334.09999999</v>
      </c>
      <c r="O48" s="93">
        <f t="shared" si="0"/>
        <v>0.53836301203473924</v>
      </c>
      <c r="P48" s="94">
        <f t="shared" si="1"/>
        <v>1706006977</v>
      </c>
      <c r="Q48" s="94">
        <f t="shared" si="2"/>
        <v>918451054.69000006</v>
      </c>
      <c r="R48" s="93">
        <f t="shared" si="3"/>
        <v>0.53836301203473924</v>
      </c>
    </row>
    <row r="49" spans="1:18" s="96" customFormat="1" x14ac:dyDescent="0.2">
      <c r="A49" s="96" t="s">
        <v>436</v>
      </c>
      <c r="B49" s="110" t="s">
        <v>433</v>
      </c>
      <c r="C49" s="96" t="s">
        <v>150</v>
      </c>
      <c r="D49" s="96" t="s">
        <v>409</v>
      </c>
      <c r="E49" s="187">
        <v>44459460</v>
      </c>
      <c r="F49" s="187">
        <v>44459460</v>
      </c>
      <c r="G49" s="187">
        <v>19229730</v>
      </c>
      <c r="H49" s="187">
        <v>0</v>
      </c>
      <c r="I49" s="187">
        <v>0</v>
      </c>
      <c r="J49" s="187">
        <v>0</v>
      </c>
      <c r="K49" s="187">
        <v>7767891</v>
      </c>
      <c r="L49" s="187">
        <v>7767891</v>
      </c>
      <c r="M49" s="187">
        <v>36691569</v>
      </c>
      <c r="N49" s="187">
        <v>11461839</v>
      </c>
      <c r="O49" s="93">
        <f t="shared" si="0"/>
        <v>0.17471851884840706</v>
      </c>
      <c r="P49" s="94">
        <f t="shared" si="1"/>
        <v>44459460</v>
      </c>
      <c r="Q49" s="94">
        <f t="shared" si="2"/>
        <v>7767891</v>
      </c>
      <c r="R49" s="93">
        <f t="shared" si="3"/>
        <v>0.17471851884840706</v>
      </c>
    </row>
    <row r="50" spans="1:18" s="96" customFormat="1" x14ac:dyDescent="0.2">
      <c r="A50" s="96" t="s">
        <v>436</v>
      </c>
      <c r="B50" s="110" t="s">
        <v>433</v>
      </c>
      <c r="C50" s="96" t="s">
        <v>151</v>
      </c>
      <c r="D50" s="96" t="s">
        <v>152</v>
      </c>
      <c r="E50" s="187">
        <v>183347480</v>
      </c>
      <c r="F50" s="187">
        <v>183347480</v>
      </c>
      <c r="G50" s="187">
        <v>132809345</v>
      </c>
      <c r="H50" s="187">
        <v>13000000</v>
      </c>
      <c r="I50" s="187">
        <v>26398506</v>
      </c>
      <c r="J50" s="187">
        <v>0</v>
      </c>
      <c r="K50" s="187">
        <v>73197099</v>
      </c>
      <c r="L50" s="187">
        <v>66597099</v>
      </c>
      <c r="M50" s="187">
        <v>70751875</v>
      </c>
      <c r="N50" s="187">
        <v>20213740</v>
      </c>
      <c r="O50" s="93">
        <f t="shared" si="0"/>
        <v>0.3992260978989185</v>
      </c>
      <c r="P50" s="94">
        <f t="shared" si="1"/>
        <v>183347480</v>
      </c>
      <c r="Q50" s="94">
        <f t="shared" si="2"/>
        <v>73197099</v>
      </c>
      <c r="R50" s="93">
        <f t="shared" si="3"/>
        <v>0.3992260978989185</v>
      </c>
    </row>
    <row r="51" spans="1:18" s="96" customFormat="1" ht="14.25" customHeight="1" x14ac:dyDescent="0.2">
      <c r="A51" s="96" t="s">
        <v>436</v>
      </c>
      <c r="B51" s="110" t="s">
        <v>433</v>
      </c>
      <c r="C51" s="96" t="s">
        <v>153</v>
      </c>
      <c r="D51" s="96" t="s">
        <v>410</v>
      </c>
      <c r="E51" s="187">
        <v>44809735</v>
      </c>
      <c r="F51" s="187">
        <v>74809735</v>
      </c>
      <c r="G51" s="187">
        <v>33607299</v>
      </c>
      <c r="H51" s="187">
        <v>0</v>
      </c>
      <c r="I51" s="187">
        <v>4809735</v>
      </c>
      <c r="J51" s="187">
        <v>3137500</v>
      </c>
      <c r="K51" s="187">
        <v>4392500</v>
      </c>
      <c r="L51" s="187">
        <v>4392500</v>
      </c>
      <c r="M51" s="187">
        <v>62470000</v>
      </c>
      <c r="N51" s="187">
        <v>21267564</v>
      </c>
      <c r="O51" s="93">
        <f t="shared" si="0"/>
        <v>5.8715620366787825E-2</v>
      </c>
      <c r="P51" s="94">
        <f t="shared" si="1"/>
        <v>74809735</v>
      </c>
      <c r="Q51" s="94">
        <f t="shared" si="2"/>
        <v>4392500</v>
      </c>
      <c r="R51" s="93">
        <f t="shared" si="3"/>
        <v>5.8715620366787825E-2</v>
      </c>
    </row>
    <row r="52" spans="1:18" s="96" customFormat="1" ht="14.25" customHeight="1" x14ac:dyDescent="0.2">
      <c r="A52" s="96" t="s">
        <v>436</v>
      </c>
      <c r="B52" s="110" t="s">
        <v>433</v>
      </c>
      <c r="C52" s="96" t="s">
        <v>154</v>
      </c>
      <c r="D52" s="96" t="s">
        <v>155</v>
      </c>
      <c r="E52" s="187">
        <v>608933096</v>
      </c>
      <c r="F52" s="187">
        <v>594933096</v>
      </c>
      <c r="G52" s="187">
        <v>590041274</v>
      </c>
      <c r="H52" s="187">
        <v>14250000</v>
      </c>
      <c r="I52" s="187">
        <v>180616264.16</v>
      </c>
      <c r="J52" s="187">
        <v>0</v>
      </c>
      <c r="K52" s="187">
        <v>374630421.88999999</v>
      </c>
      <c r="L52" s="187">
        <v>374283921.88999999</v>
      </c>
      <c r="M52" s="187">
        <v>25436409.949999999</v>
      </c>
      <c r="N52" s="187">
        <v>20544587.949999999</v>
      </c>
      <c r="O52" s="93">
        <f t="shared" si="0"/>
        <v>0.62970176715467174</v>
      </c>
      <c r="P52" s="94">
        <f t="shared" si="1"/>
        <v>594933096</v>
      </c>
      <c r="Q52" s="94">
        <f t="shared" si="2"/>
        <v>374630421.88999999</v>
      </c>
      <c r="R52" s="93">
        <f t="shared" si="3"/>
        <v>0.62970176715467174</v>
      </c>
    </row>
    <row r="53" spans="1:18" s="103" customFormat="1" x14ac:dyDescent="0.2">
      <c r="A53" s="96" t="s">
        <v>436</v>
      </c>
      <c r="B53" s="110" t="s">
        <v>433</v>
      </c>
      <c r="C53" s="96" t="s">
        <v>156</v>
      </c>
      <c r="D53" s="96" t="s">
        <v>157</v>
      </c>
      <c r="E53" s="187">
        <v>825457206</v>
      </c>
      <c r="F53" s="187">
        <v>808457206</v>
      </c>
      <c r="G53" s="187">
        <v>783457205.96000004</v>
      </c>
      <c r="H53" s="187">
        <v>50621255</v>
      </c>
      <c r="I53" s="187">
        <v>232651205.00999999</v>
      </c>
      <c r="J53" s="187">
        <v>4290000</v>
      </c>
      <c r="K53" s="187">
        <v>458463142.80000001</v>
      </c>
      <c r="L53" s="187">
        <v>454563142.80000001</v>
      </c>
      <c r="M53" s="187">
        <v>62431603.189999998</v>
      </c>
      <c r="N53" s="187">
        <v>37431603.149999999</v>
      </c>
      <c r="O53" s="93">
        <f t="shared" si="0"/>
        <v>0.56708399578542446</v>
      </c>
      <c r="P53" s="94">
        <f t="shared" si="1"/>
        <v>808457206</v>
      </c>
      <c r="Q53" s="94">
        <f t="shared" si="2"/>
        <v>458463142.80000001</v>
      </c>
      <c r="R53" s="93">
        <f t="shared" si="3"/>
        <v>0.56708399578542446</v>
      </c>
    </row>
    <row r="54" spans="1:18" s="103" customFormat="1" x14ac:dyDescent="0.2">
      <c r="A54" s="96" t="s">
        <v>436</v>
      </c>
      <c r="B54" s="110" t="s">
        <v>433</v>
      </c>
      <c r="C54" s="96" t="s">
        <v>158</v>
      </c>
      <c r="D54" s="96" t="s">
        <v>159</v>
      </c>
      <c r="E54" s="187">
        <v>130689590</v>
      </c>
      <c r="F54" s="187">
        <v>157689590</v>
      </c>
      <c r="G54" s="187">
        <v>143854151</v>
      </c>
      <c r="H54" s="187">
        <v>235775.23</v>
      </c>
      <c r="I54" s="187">
        <v>12330708.699999999</v>
      </c>
      <c r="J54" s="187">
        <v>0</v>
      </c>
      <c r="K54" s="187">
        <v>95452839.870000005</v>
      </c>
      <c r="L54" s="187">
        <v>94962189.870000005</v>
      </c>
      <c r="M54" s="187">
        <v>49670266.200000003</v>
      </c>
      <c r="N54" s="187">
        <v>35834827.200000003</v>
      </c>
      <c r="O54" s="93">
        <f t="shared" si="0"/>
        <v>0.60532112405137206</v>
      </c>
      <c r="P54" s="94">
        <f t="shared" si="1"/>
        <v>157689590</v>
      </c>
      <c r="Q54" s="94">
        <f t="shared" si="2"/>
        <v>95452839.870000005</v>
      </c>
      <c r="R54" s="93">
        <f t="shared" si="3"/>
        <v>0.60532112405137206</v>
      </c>
    </row>
    <row r="55" spans="1:18" s="103" customFormat="1" x14ac:dyDescent="0.2">
      <c r="A55" s="96" t="s">
        <v>436</v>
      </c>
      <c r="B55" s="110" t="s">
        <v>433</v>
      </c>
      <c r="C55" s="96" t="s">
        <v>160</v>
      </c>
      <c r="D55" s="96" t="s">
        <v>161</v>
      </c>
      <c r="E55" s="187">
        <v>35139490</v>
      </c>
      <c r="F55" s="187">
        <v>35139490</v>
      </c>
      <c r="G55" s="187">
        <v>35139490</v>
      </c>
      <c r="H55" s="187">
        <v>0</v>
      </c>
      <c r="I55" s="187">
        <v>1811468.66</v>
      </c>
      <c r="J55" s="187">
        <v>0</v>
      </c>
      <c r="K55" s="187">
        <v>20730531.34</v>
      </c>
      <c r="L55" s="187">
        <v>20730531.34</v>
      </c>
      <c r="M55" s="187">
        <v>12597490</v>
      </c>
      <c r="N55" s="187">
        <v>12597490</v>
      </c>
      <c r="O55" s="93">
        <f t="shared" si="0"/>
        <v>0.58994969306612022</v>
      </c>
      <c r="P55" s="94">
        <f t="shared" si="1"/>
        <v>35139490</v>
      </c>
      <c r="Q55" s="94">
        <f t="shared" si="2"/>
        <v>20730531.34</v>
      </c>
      <c r="R55" s="93">
        <f t="shared" si="3"/>
        <v>0.58994969306612022</v>
      </c>
    </row>
    <row r="56" spans="1:18" s="103" customFormat="1" x14ac:dyDescent="0.2">
      <c r="A56" s="96" t="s">
        <v>436</v>
      </c>
      <c r="B56" s="110" t="s">
        <v>433</v>
      </c>
      <c r="C56" s="96" t="s">
        <v>162</v>
      </c>
      <c r="D56" s="96" t="s">
        <v>163</v>
      </c>
      <c r="E56" s="187">
        <v>48208350</v>
      </c>
      <c r="F56" s="187">
        <v>75208350</v>
      </c>
      <c r="G56" s="187">
        <v>75208350</v>
      </c>
      <c r="H56" s="187">
        <v>235775.23</v>
      </c>
      <c r="I56" s="187">
        <v>4294070.6100000003</v>
      </c>
      <c r="J56" s="187">
        <v>0</v>
      </c>
      <c r="K56" s="187">
        <v>66325257.149999999</v>
      </c>
      <c r="L56" s="187">
        <v>65834607.149999999</v>
      </c>
      <c r="M56" s="187">
        <v>4353247.01</v>
      </c>
      <c r="N56" s="187">
        <v>4353247.01</v>
      </c>
      <c r="O56" s="93">
        <f t="shared" si="0"/>
        <v>0.88188688024667472</v>
      </c>
      <c r="P56" s="94">
        <f t="shared" si="1"/>
        <v>75208350</v>
      </c>
      <c r="Q56" s="94">
        <f t="shared" si="2"/>
        <v>66325257.149999999</v>
      </c>
      <c r="R56" s="93">
        <f t="shared" si="3"/>
        <v>0.88188688024667472</v>
      </c>
    </row>
    <row r="57" spans="1:18" s="103" customFormat="1" x14ac:dyDescent="0.2">
      <c r="A57" s="96" t="s">
        <v>436</v>
      </c>
      <c r="B57" s="110" t="s">
        <v>433</v>
      </c>
      <c r="C57" s="96" t="s">
        <v>164</v>
      </c>
      <c r="D57" s="96" t="s">
        <v>165</v>
      </c>
      <c r="E57" s="187">
        <v>31000000</v>
      </c>
      <c r="F57" s="187">
        <v>31000000</v>
      </c>
      <c r="G57" s="187">
        <v>21250000</v>
      </c>
      <c r="H57" s="187">
        <v>0</v>
      </c>
      <c r="I57" s="187">
        <v>1378747.05</v>
      </c>
      <c r="J57" s="187">
        <v>0</v>
      </c>
      <c r="K57" s="187">
        <v>4386252.95</v>
      </c>
      <c r="L57" s="187">
        <v>4386252.95</v>
      </c>
      <c r="M57" s="187">
        <v>25235000</v>
      </c>
      <c r="N57" s="187">
        <v>15485000</v>
      </c>
      <c r="O57" s="93">
        <f t="shared" si="0"/>
        <v>0.1414920306451613</v>
      </c>
      <c r="P57" s="94">
        <f t="shared" si="1"/>
        <v>31000000</v>
      </c>
      <c r="Q57" s="94">
        <f t="shared" si="2"/>
        <v>4386252.95</v>
      </c>
      <c r="R57" s="93">
        <f t="shared" si="3"/>
        <v>0.1414920306451613</v>
      </c>
    </row>
    <row r="58" spans="1:18" s="103" customFormat="1" x14ac:dyDescent="0.2">
      <c r="A58" s="96" t="s">
        <v>436</v>
      </c>
      <c r="B58" s="110" t="s">
        <v>433</v>
      </c>
      <c r="C58" s="96" t="s">
        <v>166</v>
      </c>
      <c r="D58" s="96" t="s">
        <v>167</v>
      </c>
      <c r="E58" s="187">
        <v>16341750</v>
      </c>
      <c r="F58" s="187">
        <v>16341750</v>
      </c>
      <c r="G58" s="187">
        <v>12256311</v>
      </c>
      <c r="H58" s="187">
        <v>0</v>
      </c>
      <c r="I58" s="187">
        <v>4846422.38</v>
      </c>
      <c r="J58" s="187">
        <v>0</v>
      </c>
      <c r="K58" s="187">
        <v>4010798.43</v>
      </c>
      <c r="L58" s="187">
        <v>4010798.43</v>
      </c>
      <c r="M58" s="187">
        <v>7484529.1900000004</v>
      </c>
      <c r="N58" s="187">
        <v>3399090.19</v>
      </c>
      <c r="O58" s="93">
        <f t="shared" si="0"/>
        <v>0.24543261462205701</v>
      </c>
      <c r="P58" s="94">
        <f t="shared" si="1"/>
        <v>16341750</v>
      </c>
      <c r="Q58" s="94">
        <f t="shared" si="2"/>
        <v>4010798.43</v>
      </c>
      <c r="R58" s="93">
        <f t="shared" si="3"/>
        <v>0.24543261462205701</v>
      </c>
    </row>
    <row r="59" spans="1:18" s="103" customFormat="1" x14ac:dyDescent="0.2">
      <c r="A59" s="96" t="s">
        <v>436</v>
      </c>
      <c r="B59" s="110" t="s">
        <v>433</v>
      </c>
      <c r="C59" s="96" t="s">
        <v>168</v>
      </c>
      <c r="D59" s="96" t="s">
        <v>169</v>
      </c>
      <c r="E59" s="187">
        <v>70148572</v>
      </c>
      <c r="F59" s="187">
        <v>70148572</v>
      </c>
      <c r="G59" s="187">
        <v>70148572</v>
      </c>
      <c r="H59" s="187">
        <v>0</v>
      </c>
      <c r="I59" s="187">
        <v>42620</v>
      </c>
      <c r="J59" s="187">
        <v>0</v>
      </c>
      <c r="K59" s="187">
        <v>69994202</v>
      </c>
      <c r="L59" s="187">
        <v>69994202</v>
      </c>
      <c r="M59" s="187">
        <v>111750</v>
      </c>
      <c r="N59" s="187">
        <v>111750</v>
      </c>
      <c r="O59" s="93">
        <f t="shared" si="0"/>
        <v>0.99779938499674659</v>
      </c>
      <c r="P59" s="94">
        <f t="shared" si="1"/>
        <v>70148572</v>
      </c>
      <c r="Q59" s="94">
        <f t="shared" si="2"/>
        <v>69994202</v>
      </c>
      <c r="R59" s="93">
        <f t="shared" si="3"/>
        <v>0.99779938499674659</v>
      </c>
    </row>
    <row r="60" spans="1:18" s="103" customFormat="1" x14ac:dyDescent="0.2">
      <c r="A60" s="96" t="s">
        <v>436</v>
      </c>
      <c r="B60" s="110" t="s">
        <v>433</v>
      </c>
      <c r="C60" s="96" t="s">
        <v>170</v>
      </c>
      <c r="D60" s="96" t="s">
        <v>171</v>
      </c>
      <c r="E60" s="187">
        <v>70148572</v>
      </c>
      <c r="F60" s="187">
        <v>70148572</v>
      </c>
      <c r="G60" s="187">
        <v>70148572</v>
      </c>
      <c r="H60" s="187">
        <v>0</v>
      </c>
      <c r="I60" s="187">
        <v>42620</v>
      </c>
      <c r="J60" s="187">
        <v>0</v>
      </c>
      <c r="K60" s="187">
        <v>69994202</v>
      </c>
      <c r="L60" s="187">
        <v>69994202</v>
      </c>
      <c r="M60" s="187">
        <v>111750</v>
      </c>
      <c r="N60" s="187">
        <v>111750</v>
      </c>
      <c r="O60" s="93">
        <f t="shared" si="0"/>
        <v>0.99779938499674659</v>
      </c>
      <c r="P60" s="94">
        <f t="shared" si="1"/>
        <v>70148572</v>
      </c>
      <c r="Q60" s="94">
        <f t="shared" si="2"/>
        <v>69994202</v>
      </c>
      <c r="R60" s="93">
        <f t="shared" si="3"/>
        <v>0.99779938499674659</v>
      </c>
    </row>
    <row r="61" spans="1:18" s="103" customFormat="1" x14ac:dyDescent="0.2">
      <c r="A61" s="96" t="s">
        <v>436</v>
      </c>
      <c r="B61" s="110" t="s">
        <v>433</v>
      </c>
      <c r="C61" s="96" t="s">
        <v>172</v>
      </c>
      <c r="D61" s="96" t="s">
        <v>173</v>
      </c>
      <c r="E61" s="187">
        <v>30559356</v>
      </c>
      <c r="F61" s="187">
        <v>30559356</v>
      </c>
      <c r="G61" s="187">
        <v>25098672</v>
      </c>
      <c r="H61" s="187">
        <v>1103065</v>
      </c>
      <c r="I61" s="187">
        <v>2680287.9</v>
      </c>
      <c r="J61" s="187">
        <v>0</v>
      </c>
      <c r="K61" s="187">
        <v>6208045.0999999996</v>
      </c>
      <c r="L61" s="187">
        <v>5530295.0999999996</v>
      </c>
      <c r="M61" s="187">
        <v>20567958</v>
      </c>
      <c r="N61" s="187">
        <v>15107274</v>
      </c>
      <c r="O61" s="93">
        <f t="shared" si="0"/>
        <v>0.20314711802172794</v>
      </c>
      <c r="P61" s="94">
        <f t="shared" si="1"/>
        <v>30559356</v>
      </c>
      <c r="Q61" s="94">
        <f t="shared" si="2"/>
        <v>6208045.0999999996</v>
      </c>
      <c r="R61" s="93">
        <f t="shared" si="3"/>
        <v>0.20314711802172794</v>
      </c>
    </row>
    <row r="62" spans="1:18" s="103" customFormat="1" x14ac:dyDescent="0.2">
      <c r="A62" s="96" t="s">
        <v>436</v>
      </c>
      <c r="B62" s="110" t="s">
        <v>433</v>
      </c>
      <c r="C62" s="96" t="s">
        <v>174</v>
      </c>
      <c r="D62" s="96" t="s">
        <v>175</v>
      </c>
      <c r="E62" s="187">
        <v>20921368</v>
      </c>
      <c r="F62" s="187">
        <v>20921368</v>
      </c>
      <c r="G62" s="187">
        <v>15460684</v>
      </c>
      <c r="H62" s="187">
        <v>1103065</v>
      </c>
      <c r="I62" s="187">
        <v>2223310</v>
      </c>
      <c r="J62" s="187">
        <v>0</v>
      </c>
      <c r="K62" s="187">
        <v>1682750</v>
      </c>
      <c r="L62" s="187">
        <v>1005000</v>
      </c>
      <c r="M62" s="187">
        <v>15912243</v>
      </c>
      <c r="N62" s="187">
        <v>10451559</v>
      </c>
      <c r="O62" s="93">
        <f t="shared" si="0"/>
        <v>8.0432120882343833E-2</v>
      </c>
      <c r="P62" s="94">
        <f t="shared" si="1"/>
        <v>20921368</v>
      </c>
      <c r="Q62" s="94">
        <f t="shared" si="2"/>
        <v>1682750</v>
      </c>
      <c r="R62" s="93">
        <f t="shared" si="3"/>
        <v>8.0432120882343833E-2</v>
      </c>
    </row>
    <row r="63" spans="1:18" s="103" customFormat="1" x14ac:dyDescent="0.2">
      <c r="A63" s="96" t="s">
        <v>436</v>
      </c>
      <c r="B63" s="110" t="s">
        <v>433</v>
      </c>
      <c r="C63" s="96" t="s">
        <v>176</v>
      </c>
      <c r="D63" s="96" t="s">
        <v>177</v>
      </c>
      <c r="E63" s="187">
        <v>8610715</v>
      </c>
      <c r="F63" s="187">
        <v>8610715</v>
      </c>
      <c r="G63" s="187">
        <v>8610715</v>
      </c>
      <c r="H63" s="187">
        <v>0</v>
      </c>
      <c r="I63" s="187">
        <v>0</v>
      </c>
      <c r="J63" s="187">
        <v>0</v>
      </c>
      <c r="K63" s="187">
        <v>3955000</v>
      </c>
      <c r="L63" s="187">
        <v>3955000</v>
      </c>
      <c r="M63" s="187">
        <v>4655715</v>
      </c>
      <c r="N63" s="187">
        <v>4655715</v>
      </c>
      <c r="O63" s="93">
        <f t="shared" si="0"/>
        <v>0.4593114509073869</v>
      </c>
      <c r="P63" s="94">
        <f t="shared" si="1"/>
        <v>8610715</v>
      </c>
      <c r="Q63" s="94">
        <f t="shared" si="2"/>
        <v>3955000</v>
      </c>
      <c r="R63" s="93">
        <f t="shared" si="3"/>
        <v>0.4593114509073869</v>
      </c>
    </row>
    <row r="64" spans="1:18" s="103" customFormat="1" x14ac:dyDescent="0.2">
      <c r="A64" s="96" t="s">
        <v>436</v>
      </c>
      <c r="B64" s="110" t="s">
        <v>433</v>
      </c>
      <c r="C64" s="96" t="s">
        <v>178</v>
      </c>
      <c r="D64" s="96" t="s">
        <v>179</v>
      </c>
      <c r="E64" s="187">
        <v>1027273</v>
      </c>
      <c r="F64" s="187">
        <v>1027273</v>
      </c>
      <c r="G64" s="187">
        <v>1027273</v>
      </c>
      <c r="H64" s="187">
        <v>0</v>
      </c>
      <c r="I64" s="187">
        <v>456977.9</v>
      </c>
      <c r="J64" s="187">
        <v>0</v>
      </c>
      <c r="K64" s="187">
        <v>570295.1</v>
      </c>
      <c r="L64" s="187">
        <v>570295.1</v>
      </c>
      <c r="M64" s="187">
        <v>0</v>
      </c>
      <c r="N64" s="187">
        <v>0</v>
      </c>
      <c r="O64" s="93">
        <f t="shared" si="0"/>
        <v>0.55515437473777662</v>
      </c>
      <c r="P64" s="94">
        <f t="shared" si="1"/>
        <v>1027273</v>
      </c>
      <c r="Q64" s="94">
        <f t="shared" si="2"/>
        <v>570295.1</v>
      </c>
      <c r="R64" s="93">
        <f t="shared" si="3"/>
        <v>0.55515437473777662</v>
      </c>
    </row>
    <row r="65" spans="1:18" s="103" customFormat="1" x14ac:dyDescent="0.2">
      <c r="A65" s="96" t="s">
        <v>436</v>
      </c>
      <c r="B65" s="110" t="s">
        <v>433</v>
      </c>
      <c r="C65" s="96" t="s">
        <v>180</v>
      </c>
      <c r="D65" s="96" t="s">
        <v>181</v>
      </c>
      <c r="E65" s="187">
        <v>296475756</v>
      </c>
      <c r="F65" s="187">
        <v>282475756</v>
      </c>
      <c r="G65" s="187">
        <v>173412897</v>
      </c>
      <c r="H65" s="187">
        <v>24633202.280000001</v>
      </c>
      <c r="I65" s="187">
        <v>23400656.27</v>
      </c>
      <c r="J65" s="187">
        <v>3734953.49</v>
      </c>
      <c r="K65" s="187">
        <v>75222715.299999997</v>
      </c>
      <c r="L65" s="187">
        <v>73592541.769999996</v>
      </c>
      <c r="M65" s="187">
        <v>155484228.66</v>
      </c>
      <c r="N65" s="187">
        <v>46421369.659999996</v>
      </c>
      <c r="O65" s="93">
        <f t="shared" si="0"/>
        <v>0.26629795195591938</v>
      </c>
      <c r="P65" s="94">
        <f t="shared" si="1"/>
        <v>282475756</v>
      </c>
      <c r="Q65" s="94">
        <f t="shared" si="2"/>
        <v>75222715.299999997</v>
      </c>
      <c r="R65" s="93">
        <f t="shared" si="3"/>
        <v>0.26629795195591938</v>
      </c>
    </row>
    <row r="66" spans="1:18" s="103" customFormat="1" x14ac:dyDescent="0.2">
      <c r="A66" s="96" t="s">
        <v>436</v>
      </c>
      <c r="B66" s="110" t="s">
        <v>433</v>
      </c>
      <c r="C66" s="96" t="s">
        <v>182</v>
      </c>
      <c r="D66" s="96" t="s">
        <v>183</v>
      </c>
      <c r="E66" s="187">
        <v>200000000</v>
      </c>
      <c r="F66" s="187">
        <v>142734763</v>
      </c>
      <c r="G66" s="187">
        <v>60060140</v>
      </c>
      <c r="H66" s="187">
        <v>17000000</v>
      </c>
      <c r="I66" s="187">
        <v>4130321.64</v>
      </c>
      <c r="J66" s="187">
        <v>0</v>
      </c>
      <c r="K66" s="187">
        <v>3491536.97</v>
      </c>
      <c r="L66" s="187">
        <v>3092704.2</v>
      </c>
      <c r="M66" s="187">
        <v>118112904.39</v>
      </c>
      <c r="N66" s="187">
        <v>35438281.390000001</v>
      </c>
      <c r="O66" s="93">
        <f t="shared" si="0"/>
        <v>2.446171413757138E-2</v>
      </c>
      <c r="P66" s="94">
        <f t="shared" si="1"/>
        <v>142734763</v>
      </c>
      <c r="Q66" s="94">
        <f t="shared" si="2"/>
        <v>3491536.97</v>
      </c>
      <c r="R66" s="93">
        <f t="shared" si="3"/>
        <v>2.446171413757138E-2</v>
      </c>
    </row>
    <row r="67" spans="1:18" s="103" customFormat="1" x14ac:dyDescent="0.2">
      <c r="A67" s="96" t="s">
        <v>436</v>
      </c>
      <c r="B67" s="110" t="s">
        <v>433</v>
      </c>
      <c r="C67" s="96" t="s">
        <v>379</v>
      </c>
      <c r="D67" s="96" t="s">
        <v>380</v>
      </c>
      <c r="E67" s="187">
        <v>20833334</v>
      </c>
      <c r="F67" s="187">
        <v>24998571</v>
      </c>
      <c r="G67" s="187">
        <v>24998571</v>
      </c>
      <c r="H67" s="187">
        <v>0</v>
      </c>
      <c r="I67" s="187">
        <v>0</v>
      </c>
      <c r="J67" s="187">
        <v>0</v>
      </c>
      <c r="K67" s="187">
        <v>24998571</v>
      </c>
      <c r="L67" s="187">
        <v>24998571</v>
      </c>
      <c r="M67" s="187">
        <v>0</v>
      </c>
      <c r="N67" s="187">
        <v>0</v>
      </c>
      <c r="O67" s="93">
        <f t="shared" si="0"/>
        <v>1</v>
      </c>
      <c r="P67" s="94">
        <f t="shared" si="1"/>
        <v>24998571</v>
      </c>
      <c r="Q67" s="94">
        <f t="shared" si="2"/>
        <v>24998571</v>
      </c>
      <c r="R67" s="93">
        <f t="shared" si="3"/>
        <v>1</v>
      </c>
    </row>
    <row r="68" spans="1:18" s="103" customFormat="1" x14ac:dyDescent="0.2">
      <c r="A68" s="96" t="s">
        <v>436</v>
      </c>
      <c r="B68" s="110" t="s">
        <v>433</v>
      </c>
      <c r="C68" s="96" t="s">
        <v>186</v>
      </c>
      <c r="D68" s="96" t="s">
        <v>187</v>
      </c>
      <c r="E68" s="187">
        <v>14976471</v>
      </c>
      <c r="F68" s="187">
        <v>14976471</v>
      </c>
      <c r="G68" s="187">
        <v>10488235</v>
      </c>
      <c r="H68" s="187">
        <v>0</v>
      </c>
      <c r="I68" s="187">
        <v>1662579.31</v>
      </c>
      <c r="J68" s="187">
        <v>68633.69</v>
      </c>
      <c r="K68" s="187">
        <v>4200531.25</v>
      </c>
      <c r="L68" s="187">
        <v>2969190.49</v>
      </c>
      <c r="M68" s="187">
        <v>9044726.75</v>
      </c>
      <c r="N68" s="187">
        <v>4556490.75</v>
      </c>
      <c r="O68" s="93">
        <f t="shared" si="0"/>
        <v>0.28047537033257036</v>
      </c>
      <c r="P68" s="94">
        <f t="shared" si="1"/>
        <v>14976471</v>
      </c>
      <c r="Q68" s="94">
        <f t="shared" si="2"/>
        <v>4200531.25</v>
      </c>
      <c r="R68" s="93">
        <f t="shared" si="3"/>
        <v>0.28047537033257036</v>
      </c>
    </row>
    <row r="69" spans="1:18" s="103" customFormat="1" x14ac:dyDescent="0.2">
      <c r="A69" s="96" t="s">
        <v>436</v>
      </c>
      <c r="B69" s="110" t="s">
        <v>433</v>
      </c>
      <c r="C69" s="96" t="s">
        <v>188</v>
      </c>
      <c r="D69" s="96" t="s">
        <v>189</v>
      </c>
      <c r="E69" s="187">
        <v>25380000</v>
      </c>
      <c r="F69" s="187">
        <v>25380000</v>
      </c>
      <c r="G69" s="187">
        <v>7980000</v>
      </c>
      <c r="H69" s="187">
        <v>7633202.2800000003</v>
      </c>
      <c r="I69" s="187">
        <v>0</v>
      </c>
      <c r="J69" s="187">
        <v>0</v>
      </c>
      <c r="K69" s="187">
        <v>0</v>
      </c>
      <c r="L69" s="187">
        <v>0</v>
      </c>
      <c r="M69" s="187">
        <v>17746797.719999999</v>
      </c>
      <c r="N69" s="187">
        <v>346797.72</v>
      </c>
      <c r="O69" s="93">
        <f t="shared" si="0"/>
        <v>0</v>
      </c>
      <c r="P69" s="94">
        <f t="shared" si="1"/>
        <v>25380000</v>
      </c>
      <c r="Q69" s="94">
        <f t="shared" si="2"/>
        <v>0</v>
      </c>
      <c r="R69" s="93">
        <f t="shared" si="3"/>
        <v>0</v>
      </c>
    </row>
    <row r="70" spans="1:18" s="103" customFormat="1" x14ac:dyDescent="0.2">
      <c r="A70" s="96" t="s">
        <v>436</v>
      </c>
      <c r="B70" s="110" t="s">
        <v>433</v>
      </c>
      <c r="C70" s="96" t="s">
        <v>190</v>
      </c>
      <c r="D70" s="96" t="s">
        <v>191</v>
      </c>
      <c r="E70" s="187">
        <v>8000000</v>
      </c>
      <c r="F70" s="187">
        <v>8000000</v>
      </c>
      <c r="G70" s="187">
        <v>4000000</v>
      </c>
      <c r="H70" s="187">
        <v>0</v>
      </c>
      <c r="I70" s="187">
        <v>304000</v>
      </c>
      <c r="J70" s="187">
        <v>0</v>
      </c>
      <c r="K70" s="187">
        <v>444000</v>
      </c>
      <c r="L70" s="187">
        <v>444000</v>
      </c>
      <c r="M70" s="187">
        <v>7252000</v>
      </c>
      <c r="N70" s="187">
        <v>3252000</v>
      </c>
      <c r="O70" s="93">
        <f t="shared" si="0"/>
        <v>5.5500000000000001E-2</v>
      </c>
      <c r="P70" s="94">
        <f t="shared" si="1"/>
        <v>8000000</v>
      </c>
      <c r="Q70" s="94">
        <f t="shared" si="2"/>
        <v>444000</v>
      </c>
      <c r="R70" s="93">
        <f t="shared" si="3"/>
        <v>5.5500000000000001E-2</v>
      </c>
    </row>
    <row r="71" spans="1:18" s="103" customFormat="1" x14ac:dyDescent="0.2">
      <c r="A71" s="96" t="s">
        <v>436</v>
      </c>
      <c r="B71" s="110" t="s">
        <v>433</v>
      </c>
      <c r="C71" s="96" t="s">
        <v>192</v>
      </c>
      <c r="D71" s="96" t="s">
        <v>193</v>
      </c>
      <c r="E71" s="187">
        <v>26285951</v>
      </c>
      <c r="F71" s="187">
        <v>65385951</v>
      </c>
      <c r="G71" s="187">
        <v>65385951</v>
      </c>
      <c r="H71" s="187">
        <v>0</v>
      </c>
      <c r="I71" s="187">
        <v>17303755.32</v>
      </c>
      <c r="J71" s="187">
        <v>3666319.8</v>
      </c>
      <c r="K71" s="187">
        <v>42088076.079999998</v>
      </c>
      <c r="L71" s="187">
        <v>42088076.079999998</v>
      </c>
      <c r="M71" s="187">
        <v>2327799.7999999998</v>
      </c>
      <c r="N71" s="187">
        <v>2327799.7999999998</v>
      </c>
      <c r="O71" s="93">
        <f t="shared" si="0"/>
        <v>0.64368683847696884</v>
      </c>
      <c r="P71" s="94">
        <f t="shared" si="1"/>
        <v>65385951</v>
      </c>
      <c r="Q71" s="94">
        <f t="shared" si="2"/>
        <v>42088076.079999998</v>
      </c>
      <c r="R71" s="93">
        <f t="shared" si="3"/>
        <v>0.64368683847696884</v>
      </c>
    </row>
    <row r="72" spans="1:18" s="103" customFormat="1" x14ac:dyDescent="0.2">
      <c r="A72" s="96" t="s">
        <v>436</v>
      </c>
      <c r="B72" s="110" t="s">
        <v>433</v>
      </c>
      <c r="C72" s="96" t="s">
        <v>194</v>
      </c>
      <c r="D72" s="96" t="s">
        <v>195</v>
      </c>
      <c r="E72" s="187">
        <v>1000000</v>
      </c>
      <c r="F72" s="187">
        <v>1000000</v>
      </c>
      <c r="G72" s="187">
        <v>500000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1000000</v>
      </c>
      <c r="N72" s="187">
        <v>500000</v>
      </c>
      <c r="O72" s="93">
        <f t="shared" ref="O72:O135" si="4">+K72/F72</f>
        <v>0</v>
      </c>
      <c r="P72" s="94">
        <f t="shared" si="1"/>
        <v>1000000</v>
      </c>
      <c r="Q72" s="94">
        <f t="shared" si="2"/>
        <v>0</v>
      </c>
      <c r="R72" s="93">
        <f t="shared" si="3"/>
        <v>0</v>
      </c>
    </row>
    <row r="73" spans="1:18" s="103" customFormat="1" x14ac:dyDescent="0.2">
      <c r="A73" s="96" t="s">
        <v>436</v>
      </c>
      <c r="B73" s="110" t="s">
        <v>433</v>
      </c>
      <c r="C73" s="96" t="s">
        <v>196</v>
      </c>
      <c r="D73" s="96" t="s">
        <v>197</v>
      </c>
      <c r="E73" s="187">
        <v>60000</v>
      </c>
      <c r="F73" s="187">
        <v>460000</v>
      </c>
      <c r="G73" s="187">
        <v>425000</v>
      </c>
      <c r="H73" s="187">
        <v>0</v>
      </c>
      <c r="I73" s="187">
        <v>932</v>
      </c>
      <c r="J73" s="187">
        <v>0</v>
      </c>
      <c r="K73" s="187">
        <v>424068</v>
      </c>
      <c r="L73" s="187">
        <v>424068</v>
      </c>
      <c r="M73" s="187">
        <v>35000</v>
      </c>
      <c r="N73" s="187">
        <v>0</v>
      </c>
      <c r="O73" s="93">
        <f t="shared" si="4"/>
        <v>0.92188695652173913</v>
      </c>
      <c r="P73" s="94">
        <f t="shared" si="1"/>
        <v>460000</v>
      </c>
      <c r="Q73" s="94">
        <f t="shared" si="2"/>
        <v>424068</v>
      </c>
      <c r="R73" s="93">
        <f t="shared" si="3"/>
        <v>0.92188695652173913</v>
      </c>
    </row>
    <row r="74" spans="1:18" s="103" customFormat="1" x14ac:dyDescent="0.2">
      <c r="A74" s="96" t="s">
        <v>436</v>
      </c>
      <c r="B74" s="110" t="s">
        <v>433</v>
      </c>
      <c r="C74" s="96" t="s">
        <v>200</v>
      </c>
      <c r="D74" s="96" t="s">
        <v>201</v>
      </c>
      <c r="E74" s="187">
        <v>60000</v>
      </c>
      <c r="F74" s="187">
        <v>460000</v>
      </c>
      <c r="G74" s="187">
        <v>425000</v>
      </c>
      <c r="H74" s="187">
        <v>0</v>
      </c>
      <c r="I74" s="187">
        <v>932</v>
      </c>
      <c r="J74" s="187">
        <v>0</v>
      </c>
      <c r="K74" s="187">
        <v>424068</v>
      </c>
      <c r="L74" s="187">
        <v>424068</v>
      </c>
      <c r="M74" s="187">
        <v>35000</v>
      </c>
      <c r="N74" s="187">
        <v>0</v>
      </c>
      <c r="O74" s="93">
        <f t="shared" si="4"/>
        <v>0.92188695652173913</v>
      </c>
      <c r="P74" s="94">
        <f t="shared" si="1"/>
        <v>460000</v>
      </c>
      <c r="Q74" s="94">
        <f t="shared" si="2"/>
        <v>424068</v>
      </c>
      <c r="R74" s="93">
        <f t="shared" si="3"/>
        <v>0.92188695652173913</v>
      </c>
    </row>
    <row r="75" spans="1:18" s="103" customFormat="1" x14ac:dyDescent="0.2">
      <c r="A75" s="96" t="s">
        <v>436</v>
      </c>
      <c r="B75" s="110" t="s">
        <v>433</v>
      </c>
      <c r="C75" s="96" t="s">
        <v>202</v>
      </c>
      <c r="D75" s="96" t="s">
        <v>203</v>
      </c>
      <c r="E75" s="187">
        <v>1900000</v>
      </c>
      <c r="F75" s="187">
        <v>1500000</v>
      </c>
      <c r="G75" s="187">
        <v>1100000</v>
      </c>
      <c r="H75" s="187">
        <v>0</v>
      </c>
      <c r="I75" s="187">
        <v>0</v>
      </c>
      <c r="J75" s="187">
        <v>0</v>
      </c>
      <c r="K75" s="187">
        <v>450000</v>
      </c>
      <c r="L75" s="187">
        <v>450000</v>
      </c>
      <c r="M75" s="187">
        <v>1050000</v>
      </c>
      <c r="N75" s="187">
        <v>650000</v>
      </c>
      <c r="O75" s="93">
        <f t="shared" si="4"/>
        <v>0.3</v>
      </c>
      <c r="P75" s="94">
        <f t="shared" si="1"/>
        <v>1500000</v>
      </c>
      <c r="Q75" s="94">
        <f t="shared" si="2"/>
        <v>450000</v>
      </c>
      <c r="R75" s="93">
        <f t="shared" si="3"/>
        <v>0.3</v>
      </c>
    </row>
    <row r="76" spans="1:18" s="103" customFormat="1" x14ac:dyDescent="0.2">
      <c r="A76" s="96" t="s">
        <v>436</v>
      </c>
      <c r="B76" s="110" t="s">
        <v>433</v>
      </c>
      <c r="C76" s="96" t="s">
        <v>204</v>
      </c>
      <c r="D76" s="96" t="s">
        <v>205</v>
      </c>
      <c r="E76" s="187">
        <v>1000000</v>
      </c>
      <c r="F76" s="187">
        <v>600000</v>
      </c>
      <c r="G76" s="187">
        <v>500000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600000</v>
      </c>
      <c r="N76" s="187">
        <v>500000</v>
      </c>
      <c r="O76" s="93">
        <f t="shared" si="4"/>
        <v>0</v>
      </c>
      <c r="P76" s="94">
        <f t="shared" si="1"/>
        <v>600000</v>
      </c>
      <c r="Q76" s="94">
        <f t="shared" si="2"/>
        <v>0</v>
      </c>
      <c r="R76" s="93">
        <f t="shared" si="3"/>
        <v>0</v>
      </c>
    </row>
    <row r="77" spans="1:18" s="103" customFormat="1" x14ac:dyDescent="0.2">
      <c r="A77" s="96" t="s">
        <v>436</v>
      </c>
      <c r="B77" s="110" t="s">
        <v>433</v>
      </c>
      <c r="C77" s="96" t="s">
        <v>206</v>
      </c>
      <c r="D77" s="96" t="s">
        <v>207</v>
      </c>
      <c r="E77" s="187">
        <v>600000</v>
      </c>
      <c r="F77" s="187">
        <v>600000</v>
      </c>
      <c r="G77" s="187">
        <v>450000</v>
      </c>
      <c r="H77" s="187">
        <v>0</v>
      </c>
      <c r="I77" s="187">
        <v>0</v>
      </c>
      <c r="J77" s="187">
        <v>0</v>
      </c>
      <c r="K77" s="187">
        <v>450000</v>
      </c>
      <c r="L77" s="187">
        <v>450000</v>
      </c>
      <c r="M77" s="187">
        <v>150000</v>
      </c>
      <c r="N77" s="187">
        <v>0</v>
      </c>
      <c r="O77" s="93">
        <f t="shared" si="4"/>
        <v>0.75</v>
      </c>
      <c r="P77" s="94">
        <f t="shared" si="1"/>
        <v>600000</v>
      </c>
      <c r="Q77" s="94">
        <f t="shared" si="2"/>
        <v>450000</v>
      </c>
      <c r="R77" s="93">
        <f t="shared" si="3"/>
        <v>0.75</v>
      </c>
    </row>
    <row r="78" spans="1:18" s="103" customFormat="1" x14ac:dyDescent="0.2">
      <c r="A78" s="96" t="s">
        <v>436</v>
      </c>
      <c r="B78" s="110" t="s">
        <v>433</v>
      </c>
      <c r="C78" s="96" t="s">
        <v>208</v>
      </c>
      <c r="D78" s="96" t="s">
        <v>209</v>
      </c>
      <c r="E78" s="187">
        <v>300000</v>
      </c>
      <c r="F78" s="187">
        <v>300000</v>
      </c>
      <c r="G78" s="187">
        <v>150000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300000</v>
      </c>
      <c r="N78" s="187">
        <v>150000</v>
      </c>
      <c r="O78" s="93">
        <f t="shared" si="4"/>
        <v>0</v>
      </c>
      <c r="P78" s="94">
        <f t="shared" si="1"/>
        <v>300000</v>
      </c>
      <c r="Q78" s="94">
        <f t="shared" si="2"/>
        <v>0</v>
      </c>
      <c r="R78" s="93">
        <f t="shared" si="3"/>
        <v>0</v>
      </c>
    </row>
    <row r="79" spans="1:18" s="104" customFormat="1" x14ac:dyDescent="0.2">
      <c r="A79" s="92" t="s">
        <v>436</v>
      </c>
      <c r="B79" s="106" t="s">
        <v>433</v>
      </c>
      <c r="C79" s="92" t="s">
        <v>210</v>
      </c>
      <c r="D79" s="92" t="s">
        <v>211</v>
      </c>
      <c r="E79" s="186">
        <v>98222170</v>
      </c>
      <c r="F79" s="186">
        <v>82222170</v>
      </c>
      <c r="G79" s="186">
        <v>70914526</v>
      </c>
      <c r="H79" s="186">
        <v>11885081.75</v>
      </c>
      <c r="I79" s="186">
        <v>4162644.8</v>
      </c>
      <c r="J79" s="186">
        <v>310855.52</v>
      </c>
      <c r="K79" s="186">
        <v>31010982.23</v>
      </c>
      <c r="L79" s="186">
        <v>30406141.16</v>
      </c>
      <c r="M79" s="186">
        <v>34852605.700000003</v>
      </c>
      <c r="N79" s="186">
        <v>23544961.699999999</v>
      </c>
      <c r="O79" s="97">
        <f t="shared" si="4"/>
        <v>0.37716083423728664</v>
      </c>
      <c r="P79" s="28">
        <f t="shared" si="1"/>
        <v>82222170</v>
      </c>
      <c r="Q79" s="28">
        <f t="shared" si="2"/>
        <v>31010982.23</v>
      </c>
      <c r="R79" s="97">
        <f t="shared" si="3"/>
        <v>0.37716083423728664</v>
      </c>
    </row>
    <row r="80" spans="1:18" s="103" customFormat="1" x14ac:dyDescent="0.2">
      <c r="A80" s="96" t="s">
        <v>436</v>
      </c>
      <c r="B80" s="110" t="s">
        <v>433</v>
      </c>
      <c r="C80" s="96" t="s">
        <v>212</v>
      </c>
      <c r="D80" s="96" t="s">
        <v>213</v>
      </c>
      <c r="E80" s="187">
        <v>37845586</v>
      </c>
      <c r="F80" s="187">
        <v>36345586</v>
      </c>
      <c r="G80" s="187">
        <v>31428903</v>
      </c>
      <c r="H80" s="187">
        <v>1694200.01</v>
      </c>
      <c r="I80" s="187">
        <v>311164.87</v>
      </c>
      <c r="J80" s="187">
        <v>0</v>
      </c>
      <c r="K80" s="187">
        <v>19521564.77</v>
      </c>
      <c r="L80" s="187">
        <v>19521564.77</v>
      </c>
      <c r="M80" s="187">
        <v>14818656.35</v>
      </c>
      <c r="N80" s="187">
        <v>9901973.3499999996</v>
      </c>
      <c r="O80" s="93">
        <f t="shared" si="4"/>
        <v>0.53710964434580855</v>
      </c>
      <c r="P80" s="94">
        <f t="shared" si="1"/>
        <v>36345586</v>
      </c>
      <c r="Q80" s="94">
        <f t="shared" si="2"/>
        <v>19521564.77</v>
      </c>
      <c r="R80" s="93">
        <f t="shared" si="3"/>
        <v>0.53710964434580855</v>
      </c>
    </row>
    <row r="81" spans="1:18" s="103" customFormat="1" x14ac:dyDescent="0.2">
      <c r="A81" s="96" t="s">
        <v>436</v>
      </c>
      <c r="B81" s="110" t="s">
        <v>433</v>
      </c>
      <c r="C81" s="96" t="s">
        <v>214</v>
      </c>
      <c r="D81" s="96" t="s">
        <v>215</v>
      </c>
      <c r="E81" s="187">
        <v>18970030</v>
      </c>
      <c r="F81" s="187">
        <v>18970030</v>
      </c>
      <c r="G81" s="187">
        <v>14485014</v>
      </c>
      <c r="H81" s="187">
        <v>0</v>
      </c>
      <c r="I81" s="187">
        <v>219214.87</v>
      </c>
      <c r="J81" s="187">
        <v>0</v>
      </c>
      <c r="K81" s="187">
        <v>9403205.1300000008</v>
      </c>
      <c r="L81" s="187">
        <v>9403205.1300000008</v>
      </c>
      <c r="M81" s="187">
        <v>9347610</v>
      </c>
      <c r="N81" s="187">
        <v>4862594</v>
      </c>
      <c r="O81" s="93">
        <f t="shared" si="4"/>
        <v>0.49568741483276518</v>
      </c>
      <c r="P81" s="94">
        <f t="shared" si="1"/>
        <v>18970030</v>
      </c>
      <c r="Q81" s="94">
        <f t="shared" si="2"/>
        <v>9403205.1300000008</v>
      </c>
      <c r="R81" s="93">
        <f t="shared" si="3"/>
        <v>0.49568741483276518</v>
      </c>
    </row>
    <row r="82" spans="1:18" s="103" customFormat="1" x14ac:dyDescent="0.2">
      <c r="A82" s="96" t="s">
        <v>436</v>
      </c>
      <c r="B82" s="110" t="s">
        <v>433</v>
      </c>
      <c r="C82" s="96" t="s">
        <v>216</v>
      </c>
      <c r="D82" s="96" t="s">
        <v>217</v>
      </c>
      <c r="E82" s="187">
        <v>800000</v>
      </c>
      <c r="F82" s="187">
        <v>800000</v>
      </c>
      <c r="G82" s="187">
        <v>800000</v>
      </c>
      <c r="H82" s="187">
        <v>694200</v>
      </c>
      <c r="I82" s="187">
        <v>0</v>
      </c>
      <c r="J82" s="187">
        <v>0</v>
      </c>
      <c r="K82" s="187">
        <v>104549</v>
      </c>
      <c r="L82" s="187">
        <v>104549</v>
      </c>
      <c r="M82" s="187">
        <v>1251</v>
      </c>
      <c r="N82" s="187">
        <v>1251</v>
      </c>
      <c r="O82" s="93">
        <f t="shared" si="4"/>
        <v>0.13068625</v>
      </c>
      <c r="P82" s="94">
        <f t="shared" si="1"/>
        <v>800000</v>
      </c>
      <c r="Q82" s="94">
        <f t="shared" si="2"/>
        <v>104549</v>
      </c>
      <c r="R82" s="93">
        <f t="shared" si="3"/>
        <v>0.13068625</v>
      </c>
    </row>
    <row r="83" spans="1:18" s="103" customFormat="1" x14ac:dyDescent="0.2">
      <c r="A83" s="96" t="s">
        <v>436</v>
      </c>
      <c r="B83" s="110" t="s">
        <v>433</v>
      </c>
      <c r="C83" s="96" t="s">
        <v>218</v>
      </c>
      <c r="D83" s="96" t="s">
        <v>219</v>
      </c>
      <c r="E83" s="187">
        <v>17575556</v>
      </c>
      <c r="F83" s="187">
        <v>16075556</v>
      </c>
      <c r="G83" s="187">
        <v>15893889</v>
      </c>
      <c r="H83" s="187">
        <v>1000000.01</v>
      </c>
      <c r="I83" s="187">
        <v>44250</v>
      </c>
      <c r="J83" s="187">
        <v>0</v>
      </c>
      <c r="K83" s="187">
        <v>10011510.640000001</v>
      </c>
      <c r="L83" s="187">
        <v>10011510.640000001</v>
      </c>
      <c r="M83" s="187">
        <v>5019795.3499999996</v>
      </c>
      <c r="N83" s="187">
        <v>4838128.3499999996</v>
      </c>
      <c r="O83" s="93">
        <f t="shared" si="4"/>
        <v>0.62277849923200168</v>
      </c>
      <c r="P83" s="94">
        <f t="shared" si="1"/>
        <v>16075556</v>
      </c>
      <c r="Q83" s="94">
        <f t="shared" si="2"/>
        <v>10011510.640000001</v>
      </c>
      <c r="R83" s="93">
        <f t="shared" si="3"/>
        <v>0.62277849923200168</v>
      </c>
    </row>
    <row r="84" spans="1:18" s="103" customFormat="1" x14ac:dyDescent="0.2">
      <c r="A84" s="96" t="s">
        <v>436</v>
      </c>
      <c r="B84" s="110" t="s">
        <v>433</v>
      </c>
      <c r="C84" s="96" t="s">
        <v>220</v>
      </c>
      <c r="D84" s="96" t="s">
        <v>221</v>
      </c>
      <c r="E84" s="187">
        <v>500000</v>
      </c>
      <c r="F84" s="187">
        <v>500000</v>
      </c>
      <c r="G84" s="187">
        <v>250000</v>
      </c>
      <c r="H84" s="187">
        <v>0</v>
      </c>
      <c r="I84" s="187">
        <v>47700</v>
      </c>
      <c r="J84" s="187">
        <v>0</v>
      </c>
      <c r="K84" s="187">
        <v>2300</v>
      </c>
      <c r="L84" s="187">
        <v>2300</v>
      </c>
      <c r="M84" s="187">
        <v>450000</v>
      </c>
      <c r="N84" s="187">
        <v>200000</v>
      </c>
      <c r="O84" s="93">
        <f t="shared" si="4"/>
        <v>4.5999999999999999E-3</v>
      </c>
      <c r="P84" s="94">
        <f t="shared" si="1"/>
        <v>500000</v>
      </c>
      <c r="Q84" s="94">
        <f t="shared" si="2"/>
        <v>2300</v>
      </c>
      <c r="R84" s="93">
        <f t="shared" si="3"/>
        <v>4.5999999999999999E-3</v>
      </c>
    </row>
    <row r="85" spans="1:18" s="103" customFormat="1" x14ac:dyDescent="0.2">
      <c r="A85" s="96" t="s">
        <v>436</v>
      </c>
      <c r="B85" s="110" t="s">
        <v>433</v>
      </c>
      <c r="C85" s="96" t="s">
        <v>222</v>
      </c>
      <c r="D85" s="96" t="s">
        <v>223</v>
      </c>
      <c r="E85" s="187">
        <v>1025000</v>
      </c>
      <c r="F85" s="187">
        <v>1025000</v>
      </c>
      <c r="G85" s="187">
        <v>681250</v>
      </c>
      <c r="H85" s="187">
        <v>0</v>
      </c>
      <c r="I85" s="187">
        <v>3760</v>
      </c>
      <c r="J85" s="187">
        <v>0</v>
      </c>
      <c r="K85" s="187">
        <v>46240</v>
      </c>
      <c r="L85" s="187">
        <v>46240</v>
      </c>
      <c r="M85" s="187">
        <v>975000</v>
      </c>
      <c r="N85" s="187">
        <v>631250</v>
      </c>
      <c r="O85" s="93">
        <f t="shared" si="4"/>
        <v>4.5112195121951221E-2</v>
      </c>
      <c r="P85" s="94">
        <f t="shared" si="1"/>
        <v>1025000</v>
      </c>
      <c r="Q85" s="94">
        <f t="shared" si="2"/>
        <v>46240</v>
      </c>
      <c r="R85" s="93">
        <f t="shared" si="3"/>
        <v>4.5112195121951221E-2</v>
      </c>
    </row>
    <row r="86" spans="1:18" s="103" customFormat="1" x14ac:dyDescent="0.2">
      <c r="A86" s="96" t="s">
        <v>436</v>
      </c>
      <c r="B86" s="110" t="s">
        <v>433</v>
      </c>
      <c r="C86" s="96" t="s">
        <v>224</v>
      </c>
      <c r="D86" s="96" t="s">
        <v>225</v>
      </c>
      <c r="E86" s="187">
        <v>350000</v>
      </c>
      <c r="F86" s="187">
        <v>350000</v>
      </c>
      <c r="G86" s="187">
        <v>175000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350000</v>
      </c>
      <c r="N86" s="187">
        <v>175000</v>
      </c>
      <c r="O86" s="93">
        <f t="shared" si="4"/>
        <v>0</v>
      </c>
      <c r="P86" s="94">
        <f t="shared" si="1"/>
        <v>350000</v>
      </c>
      <c r="Q86" s="94">
        <f t="shared" si="2"/>
        <v>0</v>
      </c>
      <c r="R86" s="93">
        <f t="shared" si="3"/>
        <v>0</v>
      </c>
    </row>
    <row r="87" spans="1:18" s="103" customFormat="1" x14ac:dyDescent="0.2">
      <c r="A87" s="96" t="s">
        <v>436</v>
      </c>
      <c r="B87" s="110" t="s">
        <v>433</v>
      </c>
      <c r="C87" s="96" t="s">
        <v>226</v>
      </c>
      <c r="D87" s="96" t="s">
        <v>227</v>
      </c>
      <c r="E87" s="187">
        <v>675000</v>
      </c>
      <c r="F87" s="187">
        <v>675000</v>
      </c>
      <c r="G87" s="187">
        <v>506250</v>
      </c>
      <c r="H87" s="187">
        <v>0</v>
      </c>
      <c r="I87" s="187">
        <v>3760</v>
      </c>
      <c r="J87" s="187">
        <v>0</v>
      </c>
      <c r="K87" s="187">
        <v>46240</v>
      </c>
      <c r="L87" s="187">
        <v>46240</v>
      </c>
      <c r="M87" s="187">
        <v>625000</v>
      </c>
      <c r="N87" s="187">
        <v>456250</v>
      </c>
      <c r="O87" s="93">
        <f t="shared" si="4"/>
        <v>6.8503703703703706E-2</v>
      </c>
      <c r="P87" s="94">
        <f t="shared" si="1"/>
        <v>675000</v>
      </c>
      <c r="Q87" s="94">
        <f t="shared" si="2"/>
        <v>46240</v>
      </c>
      <c r="R87" s="93">
        <f t="shared" si="3"/>
        <v>6.8503703703703706E-2</v>
      </c>
    </row>
    <row r="88" spans="1:18" s="103" customFormat="1" x14ac:dyDescent="0.2">
      <c r="A88" s="96" t="s">
        <v>436</v>
      </c>
      <c r="B88" s="110" t="s">
        <v>433</v>
      </c>
      <c r="C88" s="96" t="s">
        <v>228</v>
      </c>
      <c r="D88" s="96" t="s">
        <v>229</v>
      </c>
      <c r="E88" s="187">
        <v>17018422</v>
      </c>
      <c r="F88" s="187">
        <v>11518422</v>
      </c>
      <c r="G88" s="187">
        <v>9168422</v>
      </c>
      <c r="H88" s="187">
        <v>3441904.24</v>
      </c>
      <c r="I88" s="187">
        <v>750302</v>
      </c>
      <c r="J88" s="187">
        <v>0</v>
      </c>
      <c r="K88" s="187">
        <v>2246298.02</v>
      </c>
      <c r="L88" s="187">
        <v>2246298.02</v>
      </c>
      <c r="M88" s="187">
        <v>5079917.74</v>
      </c>
      <c r="N88" s="187">
        <v>2729917.74</v>
      </c>
      <c r="O88" s="93">
        <f t="shared" si="4"/>
        <v>0.19501786095352297</v>
      </c>
      <c r="P88" s="94">
        <f t="shared" si="1"/>
        <v>11518422</v>
      </c>
      <c r="Q88" s="94">
        <f t="shared" si="2"/>
        <v>2246298.02</v>
      </c>
      <c r="R88" s="93">
        <f t="shared" si="3"/>
        <v>0.19501786095352297</v>
      </c>
    </row>
    <row r="89" spans="1:18" s="103" customFormat="1" x14ac:dyDescent="0.2">
      <c r="A89" s="96" t="s">
        <v>436</v>
      </c>
      <c r="B89" s="110" t="s">
        <v>433</v>
      </c>
      <c r="C89" s="96" t="s">
        <v>230</v>
      </c>
      <c r="D89" s="96" t="s">
        <v>231</v>
      </c>
      <c r="E89" s="187">
        <v>2500000</v>
      </c>
      <c r="F89" s="187">
        <v>2000000</v>
      </c>
      <c r="G89" s="187">
        <v>1250000</v>
      </c>
      <c r="H89" s="187">
        <v>0</v>
      </c>
      <c r="I89" s="187">
        <v>120360</v>
      </c>
      <c r="J89" s="187">
        <v>0</v>
      </c>
      <c r="K89" s="187">
        <v>612240</v>
      </c>
      <c r="L89" s="187">
        <v>612240</v>
      </c>
      <c r="M89" s="187">
        <v>1267400</v>
      </c>
      <c r="N89" s="187">
        <v>517400</v>
      </c>
      <c r="O89" s="93">
        <f t="shared" si="4"/>
        <v>0.30612</v>
      </c>
      <c r="P89" s="94">
        <f t="shared" si="1"/>
        <v>2000000</v>
      </c>
      <c r="Q89" s="94">
        <f t="shared" si="2"/>
        <v>612240</v>
      </c>
      <c r="R89" s="93">
        <f t="shared" si="3"/>
        <v>0.30612</v>
      </c>
    </row>
    <row r="90" spans="1:18" s="103" customFormat="1" x14ac:dyDescent="0.2">
      <c r="A90" s="96" t="s">
        <v>436</v>
      </c>
      <c r="B90" s="110" t="s">
        <v>433</v>
      </c>
      <c r="C90" s="96" t="s">
        <v>232</v>
      </c>
      <c r="D90" s="96" t="s">
        <v>233</v>
      </c>
      <c r="E90" s="187">
        <v>200000</v>
      </c>
      <c r="F90" s="187">
        <v>200000</v>
      </c>
      <c r="G90" s="187">
        <v>100000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200000</v>
      </c>
      <c r="N90" s="187">
        <v>100000</v>
      </c>
      <c r="O90" s="93">
        <f t="shared" si="4"/>
        <v>0</v>
      </c>
      <c r="P90" s="94">
        <f t="shared" si="1"/>
        <v>200000</v>
      </c>
      <c r="Q90" s="94">
        <f t="shared" si="2"/>
        <v>0</v>
      </c>
      <c r="R90" s="93">
        <f t="shared" si="3"/>
        <v>0</v>
      </c>
    </row>
    <row r="91" spans="1:18" s="103" customFormat="1" x14ac:dyDescent="0.2">
      <c r="A91" s="96" t="s">
        <v>436</v>
      </c>
      <c r="B91" s="110" t="s">
        <v>433</v>
      </c>
      <c r="C91" s="96" t="s">
        <v>234</v>
      </c>
      <c r="D91" s="96" t="s">
        <v>235</v>
      </c>
      <c r="E91" s="187">
        <v>5650000</v>
      </c>
      <c r="F91" s="187">
        <v>650000</v>
      </c>
      <c r="G91" s="187">
        <v>650000</v>
      </c>
      <c r="H91" s="187">
        <v>0</v>
      </c>
      <c r="I91" s="187">
        <v>46660</v>
      </c>
      <c r="J91" s="187">
        <v>0</v>
      </c>
      <c r="K91" s="187">
        <v>3340</v>
      </c>
      <c r="L91" s="187">
        <v>3340</v>
      </c>
      <c r="M91" s="187">
        <v>600000</v>
      </c>
      <c r="N91" s="187">
        <v>600000</v>
      </c>
      <c r="O91" s="93">
        <f t="shared" si="4"/>
        <v>5.1384615384615388E-3</v>
      </c>
      <c r="P91" s="94">
        <f t="shared" si="1"/>
        <v>650000</v>
      </c>
      <c r="Q91" s="94">
        <f t="shared" si="2"/>
        <v>3340</v>
      </c>
      <c r="R91" s="93">
        <f t="shared" si="3"/>
        <v>5.1384615384615388E-3</v>
      </c>
    </row>
    <row r="92" spans="1:18" s="103" customFormat="1" x14ac:dyDescent="0.2">
      <c r="A92" s="96" t="s">
        <v>436</v>
      </c>
      <c r="B92" s="110" t="s">
        <v>433</v>
      </c>
      <c r="C92" s="96" t="s">
        <v>236</v>
      </c>
      <c r="D92" s="96" t="s">
        <v>237</v>
      </c>
      <c r="E92" s="187">
        <v>3368422</v>
      </c>
      <c r="F92" s="187">
        <v>3368422</v>
      </c>
      <c r="G92" s="187">
        <v>3368422</v>
      </c>
      <c r="H92" s="187">
        <v>2481904.2400000002</v>
      </c>
      <c r="I92" s="187">
        <v>25345</v>
      </c>
      <c r="J92" s="187">
        <v>0</v>
      </c>
      <c r="K92" s="187">
        <v>74655</v>
      </c>
      <c r="L92" s="187">
        <v>74655</v>
      </c>
      <c r="M92" s="187">
        <v>786517.76</v>
      </c>
      <c r="N92" s="187">
        <v>786517.76</v>
      </c>
      <c r="O92" s="93">
        <f t="shared" si="4"/>
        <v>2.2163196891600873E-2</v>
      </c>
      <c r="P92" s="94">
        <f t="shared" si="1"/>
        <v>3368422</v>
      </c>
      <c r="Q92" s="94">
        <f t="shared" si="2"/>
        <v>74655</v>
      </c>
      <c r="R92" s="93">
        <f t="shared" si="3"/>
        <v>2.2163196891600873E-2</v>
      </c>
    </row>
    <row r="93" spans="1:18" s="103" customFormat="1" x14ac:dyDescent="0.2">
      <c r="A93" s="96" t="s">
        <v>436</v>
      </c>
      <c r="B93" s="110" t="s">
        <v>433</v>
      </c>
      <c r="C93" s="96" t="s">
        <v>238</v>
      </c>
      <c r="D93" s="96" t="s">
        <v>239</v>
      </c>
      <c r="E93" s="187">
        <v>3000000</v>
      </c>
      <c r="F93" s="187">
        <v>3000000</v>
      </c>
      <c r="G93" s="187">
        <v>1500000</v>
      </c>
      <c r="H93" s="187">
        <v>0</v>
      </c>
      <c r="I93" s="187">
        <v>533392</v>
      </c>
      <c r="J93" s="187">
        <v>0</v>
      </c>
      <c r="K93" s="187">
        <v>281608</v>
      </c>
      <c r="L93" s="187">
        <v>281608</v>
      </c>
      <c r="M93" s="187">
        <v>2185000</v>
      </c>
      <c r="N93" s="187">
        <v>685000</v>
      </c>
      <c r="O93" s="93">
        <f t="shared" si="4"/>
        <v>9.3869333333333332E-2</v>
      </c>
      <c r="P93" s="94">
        <f t="shared" ref="P93:P112" si="5">+F93</f>
        <v>3000000</v>
      </c>
      <c r="Q93" s="94">
        <f t="shared" ref="Q93:Q112" si="6">+K93</f>
        <v>281608</v>
      </c>
      <c r="R93" s="93">
        <f t="shared" ref="R93:R112" si="7">+Q93/P93</f>
        <v>9.3869333333333332E-2</v>
      </c>
    </row>
    <row r="94" spans="1:18" s="103" customFormat="1" x14ac:dyDescent="0.2">
      <c r="A94" s="96" t="s">
        <v>436</v>
      </c>
      <c r="B94" s="110" t="s">
        <v>433</v>
      </c>
      <c r="C94" s="96" t="s">
        <v>240</v>
      </c>
      <c r="D94" s="96" t="s">
        <v>241</v>
      </c>
      <c r="E94" s="187">
        <v>2300000</v>
      </c>
      <c r="F94" s="187">
        <v>2300000</v>
      </c>
      <c r="G94" s="187">
        <v>2300000</v>
      </c>
      <c r="H94" s="187">
        <v>960000</v>
      </c>
      <c r="I94" s="187">
        <v>24545</v>
      </c>
      <c r="J94" s="187">
        <v>0</v>
      </c>
      <c r="K94" s="187">
        <v>1274455.02</v>
      </c>
      <c r="L94" s="187">
        <v>1274455.02</v>
      </c>
      <c r="M94" s="187">
        <v>40999.980000000003</v>
      </c>
      <c r="N94" s="187">
        <v>40999.980000000003</v>
      </c>
      <c r="O94" s="93">
        <f t="shared" si="4"/>
        <v>0.55411087826086958</v>
      </c>
      <c r="P94" s="94">
        <f t="shared" si="5"/>
        <v>2300000</v>
      </c>
      <c r="Q94" s="94">
        <f t="shared" si="6"/>
        <v>1274455.02</v>
      </c>
      <c r="R94" s="93">
        <f t="shared" si="7"/>
        <v>0.55411087826086958</v>
      </c>
    </row>
    <row r="95" spans="1:18" s="103" customFormat="1" x14ac:dyDescent="0.2">
      <c r="A95" s="96" t="s">
        <v>436</v>
      </c>
      <c r="B95" s="110" t="s">
        <v>433</v>
      </c>
      <c r="C95" s="96" t="s">
        <v>242</v>
      </c>
      <c r="D95" s="96" t="s">
        <v>243</v>
      </c>
      <c r="E95" s="187">
        <v>18982500</v>
      </c>
      <c r="F95" s="187">
        <v>13982500</v>
      </c>
      <c r="G95" s="187">
        <v>12920035</v>
      </c>
      <c r="H95" s="187">
        <v>934399</v>
      </c>
      <c r="I95" s="187">
        <v>2633833.5099999998</v>
      </c>
      <c r="J95" s="187">
        <v>301535.52</v>
      </c>
      <c r="K95" s="187">
        <v>1475528.25</v>
      </c>
      <c r="L95" s="187">
        <v>1420928.25</v>
      </c>
      <c r="M95" s="187">
        <v>8637203.7200000007</v>
      </c>
      <c r="N95" s="187">
        <v>7574738.7199999997</v>
      </c>
      <c r="O95" s="93">
        <f t="shared" si="4"/>
        <v>0.10552678347934918</v>
      </c>
      <c r="P95" s="94">
        <f t="shared" si="5"/>
        <v>13982500</v>
      </c>
      <c r="Q95" s="94">
        <f t="shared" si="6"/>
        <v>1475528.25</v>
      </c>
      <c r="R95" s="93">
        <f t="shared" si="7"/>
        <v>0.10552678347934918</v>
      </c>
    </row>
    <row r="96" spans="1:18" s="103" customFormat="1" x14ac:dyDescent="0.2">
      <c r="A96" s="96" t="s">
        <v>436</v>
      </c>
      <c r="B96" s="110" t="s">
        <v>433</v>
      </c>
      <c r="C96" s="96" t="s">
        <v>244</v>
      </c>
      <c r="D96" s="96" t="s">
        <v>245</v>
      </c>
      <c r="E96" s="187">
        <v>12000000</v>
      </c>
      <c r="F96" s="187">
        <v>7000000</v>
      </c>
      <c r="G96" s="187">
        <v>7000000</v>
      </c>
      <c r="H96" s="187">
        <v>0</v>
      </c>
      <c r="I96" s="187">
        <v>31355</v>
      </c>
      <c r="J96" s="187">
        <v>0</v>
      </c>
      <c r="K96" s="187">
        <v>18645</v>
      </c>
      <c r="L96" s="187">
        <v>18645</v>
      </c>
      <c r="M96" s="187">
        <v>6950000</v>
      </c>
      <c r="N96" s="187">
        <v>6950000</v>
      </c>
      <c r="O96" s="93">
        <f t="shared" si="4"/>
        <v>2.6635714285714288E-3</v>
      </c>
      <c r="P96" s="94">
        <f t="shared" si="5"/>
        <v>7000000</v>
      </c>
      <c r="Q96" s="94">
        <f t="shared" si="6"/>
        <v>18645</v>
      </c>
      <c r="R96" s="93">
        <f t="shared" si="7"/>
        <v>2.6635714285714288E-3</v>
      </c>
    </row>
    <row r="97" spans="1:18" s="103" customFormat="1" x14ac:dyDescent="0.2">
      <c r="A97" s="96" t="s">
        <v>436</v>
      </c>
      <c r="B97" s="110" t="s">
        <v>433</v>
      </c>
      <c r="C97" s="96" t="s">
        <v>246</v>
      </c>
      <c r="D97" s="96" t="s">
        <v>247</v>
      </c>
      <c r="E97" s="187">
        <v>6982500</v>
      </c>
      <c r="F97" s="187">
        <v>6982500</v>
      </c>
      <c r="G97" s="187">
        <v>5920035</v>
      </c>
      <c r="H97" s="187">
        <v>934399</v>
      </c>
      <c r="I97" s="187">
        <v>2602478.5099999998</v>
      </c>
      <c r="J97" s="187">
        <v>301535.52</v>
      </c>
      <c r="K97" s="187">
        <v>1456883.25</v>
      </c>
      <c r="L97" s="187">
        <v>1402283.25</v>
      </c>
      <c r="M97" s="187">
        <v>1687203.72</v>
      </c>
      <c r="N97" s="187">
        <v>624738.72</v>
      </c>
      <c r="O97" s="93">
        <f t="shared" si="4"/>
        <v>0.20864779806659506</v>
      </c>
      <c r="P97" s="94">
        <f t="shared" si="5"/>
        <v>6982500</v>
      </c>
      <c r="Q97" s="94">
        <f t="shared" si="6"/>
        <v>1456883.25</v>
      </c>
      <c r="R97" s="93">
        <f t="shared" si="7"/>
        <v>0.20864779806659506</v>
      </c>
    </row>
    <row r="98" spans="1:18" s="103" customFormat="1" x14ac:dyDescent="0.2">
      <c r="A98" s="96" t="s">
        <v>436</v>
      </c>
      <c r="B98" s="110" t="s">
        <v>433</v>
      </c>
      <c r="C98" s="96" t="s">
        <v>248</v>
      </c>
      <c r="D98" s="96" t="s">
        <v>413</v>
      </c>
      <c r="E98" s="187">
        <v>23350662</v>
      </c>
      <c r="F98" s="187">
        <v>19350662</v>
      </c>
      <c r="G98" s="187">
        <v>16715916</v>
      </c>
      <c r="H98" s="187">
        <v>5814578.5</v>
      </c>
      <c r="I98" s="187">
        <v>463584.42</v>
      </c>
      <c r="J98" s="187">
        <v>9320</v>
      </c>
      <c r="K98" s="187">
        <v>7721351.1900000004</v>
      </c>
      <c r="L98" s="187">
        <v>7171110.1200000001</v>
      </c>
      <c r="M98" s="187">
        <v>5341827.8899999997</v>
      </c>
      <c r="N98" s="187">
        <v>2707081.89</v>
      </c>
      <c r="O98" s="93">
        <f t="shared" si="4"/>
        <v>0.39902258589396067</v>
      </c>
      <c r="P98" s="94">
        <f t="shared" si="5"/>
        <v>19350662</v>
      </c>
      <c r="Q98" s="94">
        <f t="shared" si="6"/>
        <v>7721351.1900000004</v>
      </c>
      <c r="R98" s="93">
        <f t="shared" si="7"/>
        <v>0.39902258589396067</v>
      </c>
    </row>
    <row r="99" spans="1:18" s="103" customFormat="1" x14ac:dyDescent="0.2">
      <c r="A99" s="96" t="s">
        <v>436</v>
      </c>
      <c r="B99" s="110" t="s">
        <v>433</v>
      </c>
      <c r="C99" s="96" t="s">
        <v>249</v>
      </c>
      <c r="D99" s="96" t="s">
        <v>250</v>
      </c>
      <c r="E99" s="187">
        <v>2335715</v>
      </c>
      <c r="F99" s="187">
        <v>2335715</v>
      </c>
      <c r="G99" s="187">
        <v>2335715</v>
      </c>
      <c r="H99" s="187">
        <v>0</v>
      </c>
      <c r="I99" s="187">
        <v>5144.9799999999996</v>
      </c>
      <c r="J99" s="187">
        <v>9320</v>
      </c>
      <c r="K99" s="187">
        <v>1701597</v>
      </c>
      <c r="L99" s="187">
        <v>1576249.06</v>
      </c>
      <c r="M99" s="187">
        <v>619653.02</v>
      </c>
      <c r="N99" s="187">
        <v>619653.02</v>
      </c>
      <c r="O99" s="93">
        <f t="shared" si="4"/>
        <v>0.72851225427759803</v>
      </c>
      <c r="P99" s="94">
        <f t="shared" si="5"/>
        <v>2335715</v>
      </c>
      <c r="Q99" s="94">
        <f t="shared" si="6"/>
        <v>1701597</v>
      </c>
      <c r="R99" s="93">
        <f t="shared" si="7"/>
        <v>0.72851225427759803</v>
      </c>
    </row>
    <row r="100" spans="1:18" s="103" customFormat="1" x14ac:dyDescent="0.2">
      <c r="A100" s="96" t="s">
        <v>436</v>
      </c>
      <c r="B100" s="110" t="s">
        <v>433</v>
      </c>
      <c r="C100" s="96" t="s">
        <v>251</v>
      </c>
      <c r="D100" s="96" t="s">
        <v>252</v>
      </c>
      <c r="E100" s="187">
        <v>3000000</v>
      </c>
      <c r="F100" s="187">
        <v>3000000</v>
      </c>
      <c r="G100" s="187">
        <v>1500000</v>
      </c>
      <c r="H100" s="187">
        <v>955750</v>
      </c>
      <c r="I100" s="187">
        <v>0</v>
      </c>
      <c r="J100" s="187">
        <v>0</v>
      </c>
      <c r="K100" s="187">
        <v>520887.22</v>
      </c>
      <c r="L100" s="187">
        <v>520887.22</v>
      </c>
      <c r="M100" s="187">
        <v>1523362.78</v>
      </c>
      <c r="N100" s="187">
        <v>23362.78</v>
      </c>
      <c r="O100" s="93">
        <f t="shared" si="4"/>
        <v>0.17362907333333333</v>
      </c>
      <c r="P100" s="94">
        <f t="shared" si="5"/>
        <v>3000000</v>
      </c>
      <c r="Q100" s="94">
        <f t="shared" si="6"/>
        <v>520887.22</v>
      </c>
      <c r="R100" s="93">
        <f t="shared" si="7"/>
        <v>0.17362907333333333</v>
      </c>
    </row>
    <row r="101" spans="1:18" s="103" customFormat="1" x14ac:dyDescent="0.2">
      <c r="A101" s="96" t="s">
        <v>436</v>
      </c>
      <c r="B101" s="110" t="s">
        <v>433</v>
      </c>
      <c r="C101" s="96" t="s">
        <v>253</v>
      </c>
      <c r="D101" s="96" t="s">
        <v>254</v>
      </c>
      <c r="E101" s="187">
        <v>13569492</v>
      </c>
      <c r="F101" s="187">
        <v>9569492</v>
      </c>
      <c r="G101" s="187">
        <v>9284746</v>
      </c>
      <c r="H101" s="187">
        <v>3500000</v>
      </c>
      <c r="I101" s="187">
        <v>317400</v>
      </c>
      <c r="J101" s="187">
        <v>0</v>
      </c>
      <c r="K101" s="187">
        <v>5222372.22</v>
      </c>
      <c r="L101" s="187">
        <v>4988743.79</v>
      </c>
      <c r="M101" s="187">
        <v>529719.78</v>
      </c>
      <c r="N101" s="187">
        <v>244973.78</v>
      </c>
      <c r="O101" s="93">
        <f t="shared" si="4"/>
        <v>0.5457313951461582</v>
      </c>
      <c r="P101" s="94">
        <f t="shared" si="5"/>
        <v>9569492</v>
      </c>
      <c r="Q101" s="94">
        <f t="shared" si="6"/>
        <v>5222372.22</v>
      </c>
      <c r="R101" s="93">
        <f t="shared" si="7"/>
        <v>0.5457313951461582</v>
      </c>
    </row>
    <row r="102" spans="1:18" s="103" customFormat="1" x14ac:dyDescent="0.2">
      <c r="A102" s="96" t="s">
        <v>436</v>
      </c>
      <c r="B102" s="110" t="s">
        <v>433</v>
      </c>
      <c r="C102" s="96" t="s">
        <v>257</v>
      </c>
      <c r="D102" s="96" t="s">
        <v>258</v>
      </c>
      <c r="E102" s="187">
        <v>1645455</v>
      </c>
      <c r="F102" s="187">
        <v>1645455</v>
      </c>
      <c r="G102" s="187">
        <v>1645455</v>
      </c>
      <c r="H102" s="187">
        <v>1358828.5</v>
      </c>
      <c r="I102" s="187">
        <v>50000</v>
      </c>
      <c r="J102" s="187">
        <v>0</v>
      </c>
      <c r="K102" s="187">
        <v>191264.7</v>
      </c>
      <c r="L102" s="187">
        <v>0</v>
      </c>
      <c r="M102" s="187">
        <v>45361.8</v>
      </c>
      <c r="N102" s="187">
        <v>45361.8</v>
      </c>
      <c r="O102" s="93">
        <f t="shared" si="4"/>
        <v>0.11623818335961786</v>
      </c>
      <c r="P102" s="94">
        <f t="shared" si="5"/>
        <v>1645455</v>
      </c>
      <c r="Q102" s="94">
        <f t="shared" si="6"/>
        <v>191264.7</v>
      </c>
      <c r="R102" s="93">
        <f t="shared" si="7"/>
        <v>0.11623818335961786</v>
      </c>
    </row>
    <row r="103" spans="1:18" s="103" customFormat="1" x14ac:dyDescent="0.2">
      <c r="A103" s="96" t="s">
        <v>436</v>
      </c>
      <c r="B103" s="110" t="s">
        <v>433</v>
      </c>
      <c r="C103" s="96" t="s">
        <v>259</v>
      </c>
      <c r="D103" s="96" t="s">
        <v>260</v>
      </c>
      <c r="E103" s="187">
        <v>2200000</v>
      </c>
      <c r="F103" s="187">
        <v>2200000</v>
      </c>
      <c r="G103" s="187">
        <v>1650000</v>
      </c>
      <c r="H103" s="187">
        <v>0</v>
      </c>
      <c r="I103" s="187">
        <v>50065</v>
      </c>
      <c r="J103" s="187">
        <v>0</v>
      </c>
      <c r="K103" s="187">
        <v>49935</v>
      </c>
      <c r="L103" s="187">
        <v>49935</v>
      </c>
      <c r="M103" s="187">
        <v>2100000</v>
      </c>
      <c r="N103" s="187">
        <v>1550000</v>
      </c>
      <c r="O103" s="93">
        <f t="shared" si="4"/>
        <v>2.2697727272727272E-2</v>
      </c>
      <c r="P103" s="94">
        <f t="shared" si="5"/>
        <v>2200000</v>
      </c>
      <c r="Q103" s="94">
        <f t="shared" si="6"/>
        <v>49935</v>
      </c>
      <c r="R103" s="93">
        <f t="shared" si="7"/>
        <v>2.2697727272727272E-2</v>
      </c>
    </row>
    <row r="104" spans="1:18" s="103" customFormat="1" x14ac:dyDescent="0.2">
      <c r="A104" s="96" t="s">
        <v>436</v>
      </c>
      <c r="B104" s="110" t="s">
        <v>433</v>
      </c>
      <c r="C104" s="96" t="s">
        <v>263</v>
      </c>
      <c r="D104" s="96" t="s">
        <v>264</v>
      </c>
      <c r="E104" s="187">
        <v>600000</v>
      </c>
      <c r="F104" s="187">
        <v>600000</v>
      </c>
      <c r="G104" s="187">
        <v>300000</v>
      </c>
      <c r="H104" s="187">
        <v>0</v>
      </c>
      <c r="I104" s="187">
        <v>40974.44</v>
      </c>
      <c r="J104" s="187">
        <v>0</v>
      </c>
      <c r="K104" s="187">
        <v>35295.050000000003</v>
      </c>
      <c r="L104" s="187">
        <v>35295.050000000003</v>
      </c>
      <c r="M104" s="187">
        <v>523730.51</v>
      </c>
      <c r="N104" s="187">
        <v>223730.51</v>
      </c>
      <c r="O104" s="93">
        <f t="shared" si="4"/>
        <v>5.882508333333334E-2</v>
      </c>
      <c r="P104" s="94">
        <f t="shared" si="5"/>
        <v>600000</v>
      </c>
      <c r="Q104" s="94">
        <f t="shared" si="6"/>
        <v>35295.050000000003</v>
      </c>
      <c r="R104" s="93">
        <f t="shared" si="7"/>
        <v>5.882508333333334E-2</v>
      </c>
    </row>
    <row r="105" spans="1:18" s="104" customFormat="1" x14ac:dyDescent="0.2">
      <c r="A105" s="92" t="s">
        <v>436</v>
      </c>
      <c r="B105" s="106" t="s">
        <v>434</v>
      </c>
      <c r="C105" s="92" t="s">
        <v>265</v>
      </c>
      <c r="D105" s="92" t="s">
        <v>266</v>
      </c>
      <c r="E105" s="186">
        <v>101880758</v>
      </c>
      <c r="F105" s="186">
        <v>101880758</v>
      </c>
      <c r="G105" s="186">
        <v>77873785.5</v>
      </c>
      <c r="H105" s="186">
        <v>37517781.68</v>
      </c>
      <c r="I105" s="186">
        <v>1176186</v>
      </c>
      <c r="J105" s="186">
        <v>0</v>
      </c>
      <c r="K105" s="186">
        <v>16653730.289999999</v>
      </c>
      <c r="L105" s="186">
        <v>16653730.289999999</v>
      </c>
      <c r="M105" s="186">
        <v>46533060.030000001</v>
      </c>
      <c r="N105" s="186">
        <v>22526087.530000001</v>
      </c>
      <c r="O105" s="97">
        <f t="shared" si="4"/>
        <v>0.1634629601990201</v>
      </c>
      <c r="P105" s="28">
        <f t="shared" si="5"/>
        <v>101880758</v>
      </c>
      <c r="Q105" s="28">
        <f t="shared" si="6"/>
        <v>16653730.289999999</v>
      </c>
      <c r="R105" s="97">
        <f t="shared" si="7"/>
        <v>0.1634629601990201</v>
      </c>
    </row>
    <row r="106" spans="1:18" s="103" customFormat="1" x14ac:dyDescent="0.2">
      <c r="A106" s="96" t="s">
        <v>436</v>
      </c>
      <c r="B106" s="110" t="s">
        <v>434</v>
      </c>
      <c r="C106" s="96" t="s">
        <v>267</v>
      </c>
      <c r="D106" s="96" t="s">
        <v>268</v>
      </c>
      <c r="E106" s="187">
        <v>73207587</v>
      </c>
      <c r="F106" s="187">
        <v>73207587</v>
      </c>
      <c r="G106" s="187">
        <v>65955493.5</v>
      </c>
      <c r="H106" s="187">
        <v>26624196.640000001</v>
      </c>
      <c r="I106" s="187">
        <v>1176186</v>
      </c>
      <c r="J106" s="187">
        <v>0</v>
      </c>
      <c r="K106" s="187">
        <v>15910681.42</v>
      </c>
      <c r="L106" s="187">
        <v>15910681.42</v>
      </c>
      <c r="M106" s="187">
        <v>29496522.940000001</v>
      </c>
      <c r="N106" s="187">
        <v>22244429.440000001</v>
      </c>
      <c r="O106" s="93">
        <f t="shared" si="4"/>
        <v>0.2173365093975847</v>
      </c>
      <c r="P106" s="94">
        <f t="shared" si="5"/>
        <v>73207587</v>
      </c>
      <c r="Q106" s="94">
        <f t="shared" si="6"/>
        <v>15910681.42</v>
      </c>
      <c r="R106" s="93">
        <f t="shared" si="7"/>
        <v>0.2173365093975847</v>
      </c>
    </row>
    <row r="107" spans="1:18" s="103" customFormat="1" x14ac:dyDescent="0.2">
      <c r="A107" s="96" t="s">
        <v>436</v>
      </c>
      <c r="B107" s="110" t="s">
        <v>434</v>
      </c>
      <c r="C107" s="96" t="s">
        <v>269</v>
      </c>
      <c r="D107" s="96" t="s">
        <v>270</v>
      </c>
      <c r="E107" s="187">
        <v>5000000</v>
      </c>
      <c r="F107" s="187">
        <v>5000000</v>
      </c>
      <c r="G107" s="187">
        <v>2500000</v>
      </c>
      <c r="H107" s="187">
        <v>0</v>
      </c>
      <c r="I107" s="187">
        <v>0</v>
      </c>
      <c r="J107" s="187">
        <v>0</v>
      </c>
      <c r="K107" s="187">
        <v>205000</v>
      </c>
      <c r="L107" s="187">
        <v>205000</v>
      </c>
      <c r="M107" s="187">
        <v>4795000</v>
      </c>
      <c r="N107" s="187">
        <v>2295000</v>
      </c>
      <c r="O107" s="93">
        <f t="shared" si="4"/>
        <v>4.1000000000000002E-2</v>
      </c>
      <c r="P107" s="94">
        <f t="shared" si="5"/>
        <v>5000000</v>
      </c>
      <c r="Q107" s="94">
        <f t="shared" si="6"/>
        <v>205000</v>
      </c>
      <c r="R107" s="93">
        <f t="shared" si="7"/>
        <v>4.1000000000000002E-2</v>
      </c>
    </row>
    <row r="108" spans="1:18" s="103" customFormat="1" x14ac:dyDescent="0.2">
      <c r="A108" s="96" t="s">
        <v>436</v>
      </c>
      <c r="B108" s="110" t="s">
        <v>434</v>
      </c>
      <c r="C108" s="96" t="s">
        <v>271</v>
      </c>
      <c r="D108" s="96" t="s">
        <v>272</v>
      </c>
      <c r="E108" s="187">
        <v>3136207</v>
      </c>
      <c r="F108" s="187">
        <v>3136207</v>
      </c>
      <c r="G108" s="187">
        <v>3102831</v>
      </c>
      <c r="H108" s="187">
        <v>2868780</v>
      </c>
      <c r="I108" s="187">
        <v>0</v>
      </c>
      <c r="J108" s="187">
        <v>0</v>
      </c>
      <c r="K108" s="187">
        <v>0</v>
      </c>
      <c r="L108" s="187">
        <v>0</v>
      </c>
      <c r="M108" s="187">
        <v>267427</v>
      </c>
      <c r="N108" s="187">
        <v>234051</v>
      </c>
      <c r="O108" s="93">
        <f t="shared" si="4"/>
        <v>0</v>
      </c>
      <c r="P108" s="94">
        <f t="shared" si="5"/>
        <v>3136207</v>
      </c>
      <c r="Q108" s="94">
        <f t="shared" si="6"/>
        <v>0</v>
      </c>
      <c r="R108" s="93">
        <f t="shared" si="7"/>
        <v>0</v>
      </c>
    </row>
    <row r="109" spans="1:18" s="103" customFormat="1" x14ac:dyDescent="0.2">
      <c r="A109" s="96" t="s">
        <v>436</v>
      </c>
      <c r="B109" s="110" t="s">
        <v>434</v>
      </c>
      <c r="C109" s="96" t="s">
        <v>273</v>
      </c>
      <c r="D109" s="96" t="s">
        <v>274</v>
      </c>
      <c r="E109" s="187">
        <v>11913462</v>
      </c>
      <c r="F109" s="187">
        <v>11913462</v>
      </c>
      <c r="G109" s="187">
        <v>7808365</v>
      </c>
      <c r="H109" s="187">
        <v>0</v>
      </c>
      <c r="I109" s="187">
        <v>343186</v>
      </c>
      <c r="J109" s="187">
        <v>0</v>
      </c>
      <c r="K109" s="187">
        <v>1482746</v>
      </c>
      <c r="L109" s="187">
        <v>1482746</v>
      </c>
      <c r="M109" s="187">
        <v>10087530</v>
      </c>
      <c r="N109" s="187">
        <v>5982433</v>
      </c>
      <c r="O109" s="93">
        <f t="shared" si="4"/>
        <v>0.12445970784982568</v>
      </c>
      <c r="P109" s="94">
        <f t="shared" si="5"/>
        <v>11913462</v>
      </c>
      <c r="Q109" s="94">
        <f t="shared" si="6"/>
        <v>1482746</v>
      </c>
      <c r="R109" s="93">
        <f t="shared" si="7"/>
        <v>0.12445970784982568</v>
      </c>
    </row>
    <row r="110" spans="1:18" s="103" customFormat="1" x14ac:dyDescent="0.2">
      <c r="A110" s="96" t="s">
        <v>436</v>
      </c>
      <c r="B110" s="110" t="s">
        <v>434</v>
      </c>
      <c r="C110" s="96" t="s">
        <v>275</v>
      </c>
      <c r="D110" s="96" t="s">
        <v>276</v>
      </c>
      <c r="E110" s="187">
        <v>51306424</v>
      </c>
      <c r="F110" s="187">
        <v>51306424</v>
      </c>
      <c r="G110" s="187">
        <v>51306424</v>
      </c>
      <c r="H110" s="187">
        <v>23755416.640000001</v>
      </c>
      <c r="I110" s="187">
        <v>0</v>
      </c>
      <c r="J110" s="187">
        <v>0</v>
      </c>
      <c r="K110" s="187">
        <v>14222935.42</v>
      </c>
      <c r="L110" s="187">
        <v>14222935.42</v>
      </c>
      <c r="M110" s="187">
        <v>13328071.939999999</v>
      </c>
      <c r="N110" s="187">
        <v>13328071.939999999</v>
      </c>
      <c r="O110" s="93">
        <f t="shared" si="4"/>
        <v>0.27721548903895543</v>
      </c>
      <c r="P110" s="94">
        <f t="shared" si="5"/>
        <v>51306424</v>
      </c>
      <c r="Q110" s="94">
        <f t="shared" si="6"/>
        <v>14222935.42</v>
      </c>
      <c r="R110" s="93">
        <f t="shared" si="7"/>
        <v>0.27721548903895543</v>
      </c>
    </row>
    <row r="111" spans="1:18" s="103" customFormat="1" x14ac:dyDescent="0.2">
      <c r="A111" s="96" t="s">
        <v>436</v>
      </c>
      <c r="B111" s="110" t="s">
        <v>434</v>
      </c>
      <c r="C111" s="96" t="s">
        <v>277</v>
      </c>
      <c r="D111" s="96" t="s">
        <v>278</v>
      </c>
      <c r="E111" s="187">
        <v>1851494</v>
      </c>
      <c r="F111" s="187">
        <v>1851494</v>
      </c>
      <c r="G111" s="187">
        <v>1237873.5</v>
      </c>
      <c r="H111" s="187">
        <v>0</v>
      </c>
      <c r="I111" s="187">
        <v>833000</v>
      </c>
      <c r="J111" s="187">
        <v>0</v>
      </c>
      <c r="K111" s="187">
        <v>0</v>
      </c>
      <c r="L111" s="187">
        <v>0</v>
      </c>
      <c r="M111" s="187">
        <v>1018494</v>
      </c>
      <c r="N111" s="187">
        <v>404873.5</v>
      </c>
      <c r="O111" s="93">
        <f t="shared" si="4"/>
        <v>0</v>
      </c>
      <c r="P111" s="94">
        <f t="shared" si="5"/>
        <v>1851494</v>
      </c>
      <c r="Q111" s="94">
        <f t="shared" si="6"/>
        <v>0</v>
      </c>
      <c r="R111" s="93">
        <f t="shared" si="7"/>
        <v>0</v>
      </c>
    </row>
    <row r="112" spans="1:18" s="103" customFormat="1" x14ac:dyDescent="0.2">
      <c r="A112" s="96" t="s">
        <v>436</v>
      </c>
      <c r="B112" s="110" t="s">
        <v>434</v>
      </c>
      <c r="C112" s="96" t="s">
        <v>283</v>
      </c>
      <c r="D112" s="96" t="s">
        <v>284</v>
      </c>
      <c r="E112" s="187">
        <v>28673171</v>
      </c>
      <c r="F112" s="187">
        <v>28673171</v>
      </c>
      <c r="G112" s="187">
        <v>11918292</v>
      </c>
      <c r="H112" s="187">
        <v>10893585.039999999</v>
      </c>
      <c r="I112" s="187">
        <v>0</v>
      </c>
      <c r="J112" s="187">
        <v>0</v>
      </c>
      <c r="K112" s="187">
        <v>743048.87</v>
      </c>
      <c r="L112" s="187">
        <v>743048.87</v>
      </c>
      <c r="M112" s="187">
        <v>17036537.09</v>
      </c>
      <c r="N112" s="187">
        <v>281658.09000000003</v>
      </c>
      <c r="O112" s="93">
        <f t="shared" si="4"/>
        <v>2.5914429555070836E-2</v>
      </c>
      <c r="P112" s="94">
        <f t="shared" si="5"/>
        <v>28673171</v>
      </c>
      <c r="Q112" s="94">
        <f t="shared" si="6"/>
        <v>743048.87</v>
      </c>
      <c r="R112" s="93">
        <f t="shared" si="7"/>
        <v>2.5914429555070836E-2</v>
      </c>
    </row>
    <row r="113" spans="1:18" s="103" customFormat="1" x14ac:dyDescent="0.2">
      <c r="A113" s="96" t="s">
        <v>436</v>
      </c>
      <c r="B113" s="110" t="s">
        <v>434</v>
      </c>
      <c r="C113" s="96" t="s">
        <v>285</v>
      </c>
      <c r="D113" s="96" t="s">
        <v>286</v>
      </c>
      <c r="E113" s="187">
        <v>3673171</v>
      </c>
      <c r="F113" s="187">
        <v>28673171</v>
      </c>
      <c r="G113" s="187">
        <v>11918292</v>
      </c>
      <c r="H113" s="187">
        <v>10893585.039999999</v>
      </c>
      <c r="I113" s="187">
        <v>0</v>
      </c>
      <c r="J113" s="187">
        <v>0</v>
      </c>
      <c r="K113" s="187">
        <v>743048.87</v>
      </c>
      <c r="L113" s="187">
        <v>743048.87</v>
      </c>
      <c r="M113" s="187">
        <v>17036537.09</v>
      </c>
      <c r="N113" s="187">
        <v>281658.09000000003</v>
      </c>
      <c r="O113" s="93">
        <f t="shared" si="4"/>
        <v>2.5914429555070836E-2</v>
      </c>
      <c r="P113" s="94">
        <f>+F113</f>
        <v>28673171</v>
      </c>
      <c r="Q113" s="94">
        <f>+K113</f>
        <v>743048.87</v>
      </c>
      <c r="R113" s="93">
        <f>+Q113/P113</f>
        <v>2.5914429555070836E-2</v>
      </c>
    </row>
    <row r="114" spans="1:18" s="103" customFormat="1" x14ac:dyDescent="0.2">
      <c r="A114" s="96" t="s">
        <v>436</v>
      </c>
      <c r="B114" s="110" t="s">
        <v>434</v>
      </c>
      <c r="C114" s="96" t="s">
        <v>287</v>
      </c>
      <c r="D114" s="96" t="s">
        <v>288</v>
      </c>
      <c r="E114" s="187">
        <v>25000000</v>
      </c>
      <c r="F114" s="187">
        <v>0</v>
      </c>
      <c r="G114" s="187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7">
        <v>0</v>
      </c>
      <c r="O114" s="93">
        <v>0</v>
      </c>
      <c r="P114" s="94">
        <f>+F114</f>
        <v>0</v>
      </c>
      <c r="Q114" s="94">
        <f>+K114</f>
        <v>0</v>
      </c>
      <c r="R114" s="93">
        <v>0</v>
      </c>
    </row>
    <row r="115" spans="1:18" s="104" customFormat="1" x14ac:dyDescent="0.2">
      <c r="A115" s="92" t="s">
        <v>436</v>
      </c>
      <c r="B115" s="106" t="s">
        <v>433</v>
      </c>
      <c r="C115" s="92" t="s">
        <v>289</v>
      </c>
      <c r="D115" s="92" t="s">
        <v>290</v>
      </c>
      <c r="E115" s="186">
        <v>5600665439</v>
      </c>
      <c r="F115" s="186">
        <v>5610775958</v>
      </c>
      <c r="G115" s="186">
        <v>4340822550.3000002</v>
      </c>
      <c r="H115" s="186">
        <v>0</v>
      </c>
      <c r="I115" s="186">
        <v>211112868.71000001</v>
      </c>
      <c r="J115" s="186">
        <v>0</v>
      </c>
      <c r="K115" s="186">
        <v>4106742977.29</v>
      </c>
      <c r="L115" s="186">
        <v>4106742977.29</v>
      </c>
      <c r="M115" s="186">
        <v>1292920112</v>
      </c>
      <c r="N115" s="186">
        <v>22966704.300000001</v>
      </c>
      <c r="O115" s="97">
        <f t="shared" si="4"/>
        <v>0.73193850690731854</v>
      </c>
      <c r="P115" s="94">
        <f>+P123+P126</f>
        <v>163690000</v>
      </c>
      <c r="Q115" s="94">
        <f>+Q123+Q126</f>
        <v>124409990.59999999</v>
      </c>
      <c r="R115" s="94">
        <f>+R123+R126</f>
        <v>1.5588246104735939</v>
      </c>
    </row>
    <row r="116" spans="1:18" s="103" customFormat="1" x14ac:dyDescent="0.2">
      <c r="A116" s="96" t="s">
        <v>436</v>
      </c>
      <c r="B116" s="110" t="s">
        <v>433</v>
      </c>
      <c r="C116" s="96" t="s">
        <v>291</v>
      </c>
      <c r="D116" s="96" t="s">
        <v>292</v>
      </c>
      <c r="E116" s="187">
        <v>3341071469</v>
      </c>
      <c r="F116" s="187">
        <v>3341181988</v>
      </c>
      <c r="G116" s="187">
        <v>2685783899.3000002</v>
      </c>
      <c r="H116" s="187">
        <v>0</v>
      </c>
      <c r="I116" s="187">
        <v>141441574.31</v>
      </c>
      <c r="J116" s="187">
        <v>0</v>
      </c>
      <c r="K116" s="187">
        <v>2544342324.6900001</v>
      </c>
      <c r="L116" s="187">
        <v>2544342324.6900001</v>
      </c>
      <c r="M116" s="187">
        <v>655398089</v>
      </c>
      <c r="N116" s="187">
        <v>0.3</v>
      </c>
      <c r="O116" s="93">
        <f t="shared" si="4"/>
        <v>0.76150964952765698</v>
      </c>
      <c r="P116" s="94"/>
      <c r="Q116" s="94"/>
      <c r="R116" s="93"/>
    </row>
    <row r="117" spans="1:18" s="103" customFormat="1" x14ac:dyDescent="0.2">
      <c r="A117" s="96" t="s">
        <v>436</v>
      </c>
      <c r="B117" s="110" t="s">
        <v>433</v>
      </c>
      <c r="C117" s="96" t="s">
        <v>293</v>
      </c>
      <c r="D117" s="96" t="s">
        <v>389</v>
      </c>
      <c r="E117" s="187">
        <v>986241421</v>
      </c>
      <c r="F117" s="187">
        <v>986241421</v>
      </c>
      <c r="G117" s="187">
        <v>821867851</v>
      </c>
      <c r="H117" s="187">
        <v>0</v>
      </c>
      <c r="I117" s="187">
        <v>108255615</v>
      </c>
      <c r="J117" s="187">
        <v>0</v>
      </c>
      <c r="K117" s="187">
        <v>713612236</v>
      </c>
      <c r="L117" s="187">
        <v>713612236</v>
      </c>
      <c r="M117" s="187">
        <v>164373570</v>
      </c>
      <c r="N117" s="187">
        <v>0</v>
      </c>
      <c r="O117" s="93">
        <f t="shared" si="4"/>
        <v>0.72356749656329833</v>
      </c>
      <c r="P117" s="94"/>
      <c r="Q117" s="94"/>
      <c r="R117" s="93"/>
    </row>
    <row r="118" spans="1:18" s="103" customFormat="1" x14ac:dyDescent="0.2">
      <c r="A118" s="96" t="s">
        <v>436</v>
      </c>
      <c r="B118" s="110" t="s">
        <v>433</v>
      </c>
      <c r="C118" s="96" t="s">
        <v>296</v>
      </c>
      <c r="D118" s="96" t="s">
        <v>390</v>
      </c>
      <c r="E118" s="187">
        <v>912718313</v>
      </c>
      <c r="F118" s="187">
        <v>912718313</v>
      </c>
      <c r="G118" s="187">
        <v>654896618.29999995</v>
      </c>
      <c r="H118" s="187">
        <v>0</v>
      </c>
      <c r="I118" s="187">
        <v>5000002</v>
      </c>
      <c r="J118" s="187">
        <v>0</v>
      </c>
      <c r="K118" s="187">
        <v>649896616</v>
      </c>
      <c r="L118" s="187">
        <v>649896616</v>
      </c>
      <c r="M118" s="187">
        <v>257821695</v>
      </c>
      <c r="N118" s="187">
        <v>0.3</v>
      </c>
      <c r="O118" s="93">
        <f t="shared" si="4"/>
        <v>0.71204511484366373</v>
      </c>
      <c r="P118" s="94"/>
      <c r="Q118" s="94"/>
      <c r="R118" s="93"/>
    </row>
    <row r="119" spans="1:18" s="103" customFormat="1" x14ac:dyDescent="0.2">
      <c r="A119" s="96" t="s">
        <v>436</v>
      </c>
      <c r="B119" s="110" t="s">
        <v>433</v>
      </c>
      <c r="C119" s="96" t="s">
        <v>305</v>
      </c>
      <c r="D119" s="96" t="s">
        <v>306</v>
      </c>
      <c r="E119" s="187">
        <v>574806</v>
      </c>
      <c r="F119" s="187">
        <v>574806</v>
      </c>
      <c r="G119" s="187">
        <v>0</v>
      </c>
      <c r="H119" s="187">
        <v>0</v>
      </c>
      <c r="I119" s="187">
        <v>0</v>
      </c>
      <c r="J119" s="187">
        <v>0</v>
      </c>
      <c r="K119" s="187">
        <v>0</v>
      </c>
      <c r="L119" s="187">
        <v>0</v>
      </c>
      <c r="M119" s="187">
        <v>574806</v>
      </c>
      <c r="N119" s="187">
        <v>0</v>
      </c>
      <c r="O119" s="93">
        <f t="shared" si="4"/>
        <v>0</v>
      </c>
      <c r="P119" s="94"/>
      <c r="Q119" s="94"/>
      <c r="R119" s="93"/>
    </row>
    <row r="120" spans="1:18" s="103" customFormat="1" x14ac:dyDescent="0.2">
      <c r="A120" s="96" t="s">
        <v>436</v>
      </c>
      <c r="B120" s="110" t="s">
        <v>433</v>
      </c>
      <c r="C120" s="96" t="s">
        <v>319</v>
      </c>
      <c r="D120" s="96" t="s">
        <v>421</v>
      </c>
      <c r="E120" s="187">
        <v>36173820</v>
      </c>
      <c r="F120" s="187">
        <v>36251050</v>
      </c>
      <c r="G120" s="187">
        <v>36173820</v>
      </c>
      <c r="H120" s="187">
        <v>0</v>
      </c>
      <c r="I120" s="187">
        <v>25150227.02</v>
      </c>
      <c r="J120" s="187">
        <v>0</v>
      </c>
      <c r="K120" s="187">
        <v>11023592.98</v>
      </c>
      <c r="L120" s="187">
        <v>11023592.98</v>
      </c>
      <c r="M120" s="187">
        <v>77230</v>
      </c>
      <c r="N120" s="187">
        <v>0</v>
      </c>
      <c r="O120" s="93">
        <f t="shared" si="4"/>
        <v>0.30409030855657976</v>
      </c>
      <c r="P120" s="94"/>
      <c r="Q120" s="94"/>
      <c r="R120" s="93"/>
    </row>
    <row r="121" spans="1:18" s="103" customFormat="1" x14ac:dyDescent="0.2">
      <c r="A121" s="96" t="s">
        <v>436</v>
      </c>
      <c r="B121" s="110" t="s">
        <v>433</v>
      </c>
      <c r="C121" s="96" t="s">
        <v>324</v>
      </c>
      <c r="D121" s="96" t="s">
        <v>422</v>
      </c>
      <c r="E121" s="187">
        <v>7293109</v>
      </c>
      <c r="F121" s="187">
        <v>7326398</v>
      </c>
      <c r="G121" s="187">
        <v>7293109</v>
      </c>
      <c r="H121" s="187">
        <v>0</v>
      </c>
      <c r="I121" s="187">
        <v>2541560.29</v>
      </c>
      <c r="J121" s="187">
        <v>0</v>
      </c>
      <c r="K121" s="187">
        <v>4751548.71</v>
      </c>
      <c r="L121" s="187">
        <v>4751548.71</v>
      </c>
      <c r="M121" s="187">
        <v>33289</v>
      </c>
      <c r="N121" s="187">
        <v>0</v>
      </c>
      <c r="O121" s="93">
        <f t="shared" si="4"/>
        <v>0.64855181359243652</v>
      </c>
      <c r="P121" s="94"/>
      <c r="Q121" s="94"/>
      <c r="R121" s="93"/>
    </row>
    <row r="122" spans="1:18" s="103" customFormat="1" x14ac:dyDescent="0.2">
      <c r="A122" s="96" t="s">
        <v>436</v>
      </c>
      <c r="B122" s="110" t="s">
        <v>433</v>
      </c>
      <c r="C122" s="96" t="s">
        <v>329</v>
      </c>
      <c r="D122" s="96" t="s">
        <v>330</v>
      </c>
      <c r="E122" s="187">
        <v>1398070000</v>
      </c>
      <c r="F122" s="187">
        <v>1398070000</v>
      </c>
      <c r="G122" s="187">
        <v>1165552501</v>
      </c>
      <c r="H122" s="187">
        <v>0</v>
      </c>
      <c r="I122" s="187">
        <v>494170</v>
      </c>
      <c r="J122" s="187">
        <v>0</v>
      </c>
      <c r="K122" s="187">
        <v>1165058331</v>
      </c>
      <c r="L122" s="187">
        <v>1165058331</v>
      </c>
      <c r="M122" s="187">
        <v>232517499</v>
      </c>
      <c r="N122" s="187">
        <v>0</v>
      </c>
      <c r="O122" s="93">
        <f t="shared" si="4"/>
        <v>0.83333333166436585</v>
      </c>
      <c r="P122" s="94"/>
      <c r="Q122" s="94"/>
      <c r="R122" s="93"/>
    </row>
    <row r="123" spans="1:18" s="103" customFormat="1" x14ac:dyDescent="0.2">
      <c r="A123" s="96" t="s">
        <v>436</v>
      </c>
      <c r="B123" s="110" t="s">
        <v>433</v>
      </c>
      <c r="C123" s="96" t="s">
        <v>331</v>
      </c>
      <c r="D123" s="96" t="s">
        <v>332</v>
      </c>
      <c r="E123" s="187">
        <v>68300000</v>
      </c>
      <c r="F123" s="187">
        <v>68300000</v>
      </c>
      <c r="G123" s="187">
        <v>68300000</v>
      </c>
      <c r="H123" s="187">
        <v>0</v>
      </c>
      <c r="I123" s="187">
        <v>7068787.8099999996</v>
      </c>
      <c r="J123" s="187">
        <v>0</v>
      </c>
      <c r="K123" s="187">
        <v>61231212.189999998</v>
      </c>
      <c r="L123" s="187">
        <v>61231212.189999998</v>
      </c>
      <c r="M123" s="187">
        <v>0</v>
      </c>
      <c r="N123" s="187">
        <v>0</v>
      </c>
      <c r="O123" s="93">
        <f t="shared" si="4"/>
        <v>0.89650383879941431</v>
      </c>
      <c r="P123" s="94">
        <f t="shared" ref="P123:P128" si="8">+F123</f>
        <v>68300000</v>
      </c>
      <c r="Q123" s="94">
        <f>+K123</f>
        <v>61231212.189999998</v>
      </c>
      <c r="R123" s="93">
        <f>+Q123/P123</f>
        <v>0.89650383879941431</v>
      </c>
    </row>
    <row r="124" spans="1:18" s="103" customFormat="1" x14ac:dyDescent="0.2">
      <c r="A124" s="96" t="s">
        <v>436</v>
      </c>
      <c r="B124" s="110" t="s">
        <v>433</v>
      </c>
      <c r="C124" s="96" t="s">
        <v>333</v>
      </c>
      <c r="D124" s="96" t="s">
        <v>334</v>
      </c>
      <c r="E124" s="187">
        <v>46800000</v>
      </c>
      <c r="F124" s="187">
        <v>46800000</v>
      </c>
      <c r="G124" s="187">
        <v>46800000</v>
      </c>
      <c r="H124" s="187">
        <v>0</v>
      </c>
      <c r="I124" s="187">
        <v>6320000</v>
      </c>
      <c r="J124" s="187">
        <v>0</v>
      </c>
      <c r="K124" s="187">
        <v>40480000</v>
      </c>
      <c r="L124" s="187">
        <v>40480000</v>
      </c>
      <c r="M124" s="187">
        <v>0</v>
      </c>
      <c r="N124" s="187">
        <v>0</v>
      </c>
      <c r="O124" s="93">
        <f t="shared" si="4"/>
        <v>0.86495726495726499</v>
      </c>
      <c r="P124" s="94">
        <f t="shared" si="8"/>
        <v>46800000</v>
      </c>
      <c r="Q124" s="94">
        <f>+K124</f>
        <v>40480000</v>
      </c>
      <c r="R124" s="93">
        <f>+Q124/P124</f>
        <v>0.86495726495726499</v>
      </c>
    </row>
    <row r="125" spans="1:18" s="103" customFormat="1" x14ac:dyDescent="0.2">
      <c r="A125" s="96" t="s">
        <v>436</v>
      </c>
      <c r="B125" s="110" t="s">
        <v>433</v>
      </c>
      <c r="C125" s="96" t="s">
        <v>335</v>
      </c>
      <c r="D125" s="96" t="s">
        <v>336</v>
      </c>
      <c r="E125" s="187">
        <v>21500000</v>
      </c>
      <c r="F125" s="187">
        <v>21500000</v>
      </c>
      <c r="G125" s="187">
        <v>21500000</v>
      </c>
      <c r="H125" s="187">
        <v>0</v>
      </c>
      <c r="I125" s="187">
        <v>748787.81</v>
      </c>
      <c r="J125" s="187">
        <v>0</v>
      </c>
      <c r="K125" s="187">
        <v>20751212.190000001</v>
      </c>
      <c r="L125" s="187">
        <v>20751212.190000001</v>
      </c>
      <c r="M125" s="187">
        <v>0</v>
      </c>
      <c r="N125" s="187">
        <v>0</v>
      </c>
      <c r="O125" s="93">
        <f t="shared" si="4"/>
        <v>0.96517266000000002</v>
      </c>
      <c r="P125" s="94">
        <f t="shared" si="8"/>
        <v>21500000</v>
      </c>
      <c r="Q125" s="94">
        <f>+K125</f>
        <v>20751212.190000001</v>
      </c>
      <c r="R125" s="93">
        <f>+Q125/P125</f>
        <v>0.96517266000000002</v>
      </c>
    </row>
    <row r="126" spans="1:18" s="103" customFormat="1" x14ac:dyDescent="0.2">
      <c r="A126" s="96" t="s">
        <v>436</v>
      </c>
      <c r="B126" s="110" t="s">
        <v>433</v>
      </c>
      <c r="C126" s="96" t="s">
        <v>337</v>
      </c>
      <c r="D126" s="96" t="s">
        <v>338</v>
      </c>
      <c r="E126" s="187">
        <v>96850000</v>
      </c>
      <c r="F126" s="187">
        <v>95390000</v>
      </c>
      <c r="G126" s="187">
        <v>92390000</v>
      </c>
      <c r="H126" s="187">
        <v>0</v>
      </c>
      <c r="I126" s="187">
        <v>6244517.5899999999</v>
      </c>
      <c r="J126" s="187">
        <v>0</v>
      </c>
      <c r="K126" s="187">
        <v>63178778.409999996</v>
      </c>
      <c r="L126" s="187">
        <v>63178778.409999996</v>
      </c>
      <c r="M126" s="187">
        <v>25966704</v>
      </c>
      <c r="N126" s="187">
        <v>22966704</v>
      </c>
      <c r="O126" s="93">
        <f t="shared" si="4"/>
        <v>0.66232077167417969</v>
      </c>
      <c r="P126" s="94">
        <f t="shared" si="8"/>
        <v>95390000</v>
      </c>
      <c r="Q126" s="94">
        <f>+K126</f>
        <v>63178778.409999996</v>
      </c>
      <c r="R126" s="93">
        <f>+Q126/P126</f>
        <v>0.66232077167417969</v>
      </c>
    </row>
    <row r="127" spans="1:18" s="103" customFormat="1" x14ac:dyDescent="0.2">
      <c r="A127" s="96" t="s">
        <v>436</v>
      </c>
      <c r="B127" s="110" t="s">
        <v>433</v>
      </c>
      <c r="C127" s="96" t="s">
        <v>339</v>
      </c>
      <c r="D127" s="96" t="s">
        <v>340</v>
      </c>
      <c r="E127" s="187">
        <v>74000000</v>
      </c>
      <c r="F127" s="187">
        <v>74000000</v>
      </c>
      <c r="G127" s="187">
        <v>71000000</v>
      </c>
      <c r="H127" s="187">
        <v>0</v>
      </c>
      <c r="I127" s="187">
        <v>6244517.5899999999</v>
      </c>
      <c r="J127" s="187">
        <v>0</v>
      </c>
      <c r="K127" s="187">
        <v>56755482.409999996</v>
      </c>
      <c r="L127" s="187">
        <v>56755482.409999996</v>
      </c>
      <c r="M127" s="187">
        <v>11000000</v>
      </c>
      <c r="N127" s="187">
        <v>8000000</v>
      </c>
      <c r="O127" s="93">
        <f t="shared" si="4"/>
        <v>0.76696597851351345</v>
      </c>
      <c r="P127" s="94">
        <f t="shared" si="8"/>
        <v>74000000</v>
      </c>
      <c r="Q127" s="94">
        <f>+K127</f>
        <v>56755482.409999996</v>
      </c>
      <c r="R127" s="93">
        <f>+Q127/P127</f>
        <v>0.76696597851351345</v>
      </c>
    </row>
    <row r="128" spans="1:18" s="103" customFormat="1" ht="14.25" customHeight="1" x14ac:dyDescent="0.2">
      <c r="A128" s="96" t="s">
        <v>436</v>
      </c>
      <c r="B128" s="110" t="s">
        <v>433</v>
      </c>
      <c r="C128" s="96" t="s">
        <v>341</v>
      </c>
      <c r="D128" s="96" t="s">
        <v>342</v>
      </c>
      <c r="E128" s="187">
        <v>22850000</v>
      </c>
      <c r="F128" s="187">
        <v>21390000</v>
      </c>
      <c r="G128" s="187">
        <v>21390000</v>
      </c>
      <c r="H128" s="187">
        <v>0</v>
      </c>
      <c r="I128" s="187">
        <v>0</v>
      </c>
      <c r="J128" s="187">
        <v>0</v>
      </c>
      <c r="K128" s="187">
        <v>6423296</v>
      </c>
      <c r="L128" s="187">
        <v>6423296</v>
      </c>
      <c r="M128" s="187">
        <v>14966704</v>
      </c>
      <c r="N128" s="187">
        <v>14966704</v>
      </c>
      <c r="O128" s="93">
        <f t="shared" si="4"/>
        <v>0.30029434315100512</v>
      </c>
      <c r="P128" s="94">
        <f t="shared" si="8"/>
        <v>21390000</v>
      </c>
      <c r="Q128" s="94"/>
      <c r="R128" s="93"/>
    </row>
    <row r="129" spans="1:18" s="103" customFormat="1" x14ac:dyDescent="0.2">
      <c r="A129" s="96" t="s">
        <v>436</v>
      </c>
      <c r="B129" s="110" t="s">
        <v>433</v>
      </c>
      <c r="C129" s="96" t="s">
        <v>343</v>
      </c>
      <c r="D129" s="96" t="s">
        <v>344</v>
      </c>
      <c r="E129" s="187">
        <v>1997200000</v>
      </c>
      <c r="F129" s="187">
        <v>2007200000</v>
      </c>
      <c r="G129" s="187">
        <v>1395750681</v>
      </c>
      <c r="H129" s="187">
        <v>0</v>
      </c>
      <c r="I129" s="187">
        <v>22494707</v>
      </c>
      <c r="J129" s="187">
        <v>0</v>
      </c>
      <c r="K129" s="187">
        <v>1373255974</v>
      </c>
      <c r="L129" s="187">
        <v>1373255974</v>
      </c>
      <c r="M129" s="187">
        <v>611449319</v>
      </c>
      <c r="N129" s="187">
        <v>0</v>
      </c>
      <c r="O129" s="93">
        <f t="shared" si="4"/>
        <v>0.68416499302510958</v>
      </c>
      <c r="P129" s="94"/>
      <c r="Q129" s="94"/>
      <c r="R129" s="93"/>
    </row>
    <row r="130" spans="1:18" s="103" customFormat="1" x14ac:dyDescent="0.2">
      <c r="A130" s="96" t="s">
        <v>436</v>
      </c>
      <c r="B130" s="110" t="s">
        <v>433</v>
      </c>
      <c r="C130" s="96" t="s">
        <v>349</v>
      </c>
      <c r="D130" s="96" t="s">
        <v>350</v>
      </c>
      <c r="E130" s="187">
        <v>100000000</v>
      </c>
      <c r="F130" s="187">
        <v>100000000</v>
      </c>
      <c r="G130" s="187">
        <v>75000000</v>
      </c>
      <c r="H130" s="187">
        <v>0</v>
      </c>
      <c r="I130" s="187">
        <v>336</v>
      </c>
      <c r="J130" s="187">
        <v>0</v>
      </c>
      <c r="K130" s="187">
        <v>74999664</v>
      </c>
      <c r="L130" s="187">
        <v>74999664</v>
      </c>
      <c r="M130" s="187">
        <v>25000000</v>
      </c>
      <c r="N130" s="187">
        <v>0</v>
      </c>
      <c r="O130" s="93">
        <f t="shared" si="4"/>
        <v>0.74999663999999999</v>
      </c>
      <c r="P130" s="94"/>
      <c r="Q130" s="94"/>
      <c r="R130" s="93"/>
    </row>
    <row r="131" spans="1:18" s="103" customFormat="1" ht="15" customHeight="1" x14ac:dyDescent="0.2">
      <c r="A131" s="96" t="s">
        <v>436</v>
      </c>
      <c r="B131" s="110" t="s">
        <v>433</v>
      </c>
      <c r="C131" s="96" t="s">
        <v>351</v>
      </c>
      <c r="D131" s="96" t="s">
        <v>396</v>
      </c>
      <c r="E131" s="187">
        <v>847200000</v>
      </c>
      <c r="F131" s="187">
        <v>857200000</v>
      </c>
      <c r="G131" s="187">
        <v>533250681</v>
      </c>
      <c r="H131" s="187">
        <v>0</v>
      </c>
      <c r="I131" s="187">
        <v>22494371</v>
      </c>
      <c r="J131" s="187">
        <v>0</v>
      </c>
      <c r="K131" s="187">
        <v>510756310</v>
      </c>
      <c r="L131" s="187">
        <v>510756310</v>
      </c>
      <c r="M131" s="187">
        <v>323949319</v>
      </c>
      <c r="N131" s="187">
        <v>0</v>
      </c>
      <c r="O131" s="93">
        <f t="shared" si="4"/>
        <v>0.5958426388240784</v>
      </c>
      <c r="P131" s="94"/>
      <c r="Q131" s="94"/>
      <c r="R131" s="93"/>
    </row>
    <row r="132" spans="1:18" s="103" customFormat="1" x14ac:dyDescent="0.2">
      <c r="A132" s="96" t="s">
        <v>436</v>
      </c>
      <c r="B132" s="110" t="s">
        <v>433</v>
      </c>
      <c r="C132" s="96" t="s">
        <v>352</v>
      </c>
      <c r="D132" s="96" t="s">
        <v>423</v>
      </c>
      <c r="E132" s="187">
        <v>1050000000</v>
      </c>
      <c r="F132" s="187">
        <v>1050000000</v>
      </c>
      <c r="G132" s="187">
        <v>787500000</v>
      </c>
      <c r="H132" s="187">
        <v>0</v>
      </c>
      <c r="I132" s="187">
        <v>0</v>
      </c>
      <c r="J132" s="187">
        <v>0</v>
      </c>
      <c r="K132" s="187">
        <v>787500000</v>
      </c>
      <c r="L132" s="187">
        <v>787500000</v>
      </c>
      <c r="M132" s="187">
        <v>262500000</v>
      </c>
      <c r="N132" s="187">
        <v>0</v>
      </c>
      <c r="O132" s="93">
        <f t="shared" si="4"/>
        <v>0.75</v>
      </c>
      <c r="P132" s="94"/>
      <c r="Q132" s="94"/>
      <c r="R132" s="93"/>
    </row>
    <row r="133" spans="1:18" s="103" customFormat="1" x14ac:dyDescent="0.2">
      <c r="A133" s="96" t="s">
        <v>436</v>
      </c>
      <c r="B133" s="110" t="s">
        <v>433</v>
      </c>
      <c r="C133" s="96" t="s">
        <v>358</v>
      </c>
      <c r="D133" s="96" t="s">
        <v>359</v>
      </c>
      <c r="E133" s="187">
        <v>97243970</v>
      </c>
      <c r="F133" s="187">
        <v>98703970</v>
      </c>
      <c r="G133" s="187">
        <v>98597970</v>
      </c>
      <c r="H133" s="187">
        <v>0</v>
      </c>
      <c r="I133" s="187">
        <v>33863282</v>
      </c>
      <c r="J133" s="187">
        <v>0</v>
      </c>
      <c r="K133" s="187">
        <v>64734688</v>
      </c>
      <c r="L133" s="187">
        <v>64734688</v>
      </c>
      <c r="M133" s="187">
        <v>106000</v>
      </c>
      <c r="N133" s="187">
        <v>0</v>
      </c>
      <c r="O133" s="93">
        <f t="shared" si="4"/>
        <v>0.65584685195539749</v>
      </c>
      <c r="P133" s="94"/>
      <c r="Q133" s="94"/>
      <c r="R133" s="93"/>
    </row>
    <row r="134" spans="1:18" s="103" customFormat="1" x14ac:dyDescent="0.2">
      <c r="A134" s="96" t="s">
        <v>436</v>
      </c>
      <c r="B134" s="110" t="s">
        <v>433</v>
      </c>
      <c r="C134" s="96" t="s">
        <v>360</v>
      </c>
      <c r="D134" s="96" t="s">
        <v>424</v>
      </c>
      <c r="E134" s="187">
        <v>65000000</v>
      </c>
      <c r="F134" s="187">
        <v>65000000</v>
      </c>
      <c r="G134" s="187">
        <v>65000000</v>
      </c>
      <c r="H134" s="187">
        <v>0</v>
      </c>
      <c r="I134" s="187">
        <v>32500000</v>
      </c>
      <c r="J134" s="187">
        <v>0</v>
      </c>
      <c r="K134" s="187">
        <v>32500000</v>
      </c>
      <c r="L134" s="187">
        <v>32500000</v>
      </c>
      <c r="M134" s="187">
        <v>0</v>
      </c>
      <c r="N134" s="187">
        <v>0</v>
      </c>
      <c r="O134" s="93">
        <f t="shared" si="4"/>
        <v>0.5</v>
      </c>
      <c r="P134" s="94"/>
      <c r="Q134" s="94"/>
      <c r="R134" s="93"/>
    </row>
    <row r="135" spans="1:18" s="103" customFormat="1" x14ac:dyDescent="0.2">
      <c r="A135" s="96" t="s">
        <v>436</v>
      </c>
      <c r="B135" s="110" t="s">
        <v>433</v>
      </c>
      <c r="C135" s="96" t="s">
        <v>365</v>
      </c>
      <c r="D135" s="96" t="s">
        <v>366</v>
      </c>
      <c r="E135" s="187">
        <v>602970</v>
      </c>
      <c r="F135" s="187">
        <v>613318</v>
      </c>
      <c r="G135" s="187">
        <v>613318</v>
      </c>
      <c r="H135" s="187">
        <v>0</v>
      </c>
      <c r="I135" s="187">
        <v>11286</v>
      </c>
      <c r="J135" s="187">
        <v>0</v>
      </c>
      <c r="K135" s="187">
        <v>602032</v>
      </c>
      <c r="L135" s="187">
        <v>602032</v>
      </c>
      <c r="M135" s="187">
        <v>0</v>
      </c>
      <c r="N135" s="187">
        <v>0</v>
      </c>
      <c r="O135" s="93">
        <f t="shared" si="4"/>
        <v>0.98159845300480342</v>
      </c>
      <c r="P135" s="28"/>
      <c r="Q135" s="94"/>
      <c r="R135" s="93"/>
    </row>
    <row r="136" spans="1:18" s="104" customFormat="1" x14ac:dyDescent="0.2">
      <c r="A136" s="178" t="s">
        <v>436</v>
      </c>
      <c r="B136" s="110" t="s">
        <v>433</v>
      </c>
      <c r="C136" s="96" t="s">
        <v>371</v>
      </c>
      <c r="D136" s="96" t="s">
        <v>372</v>
      </c>
      <c r="E136" s="187">
        <v>5970000</v>
      </c>
      <c r="F136" s="187">
        <v>6072447</v>
      </c>
      <c r="G136" s="187">
        <v>6072447</v>
      </c>
      <c r="H136" s="187">
        <v>0</v>
      </c>
      <c r="I136" s="187">
        <v>107135</v>
      </c>
      <c r="J136" s="187">
        <v>0</v>
      </c>
      <c r="K136" s="187">
        <v>5965312</v>
      </c>
      <c r="L136" s="187">
        <v>5965312</v>
      </c>
      <c r="M136" s="187">
        <v>0</v>
      </c>
      <c r="N136" s="187">
        <v>0</v>
      </c>
      <c r="O136" s="93">
        <f t="shared" ref="O136:O141" si="9">+K136/F136</f>
        <v>0.98235719471903171</v>
      </c>
      <c r="P136" s="94"/>
      <c r="Q136" s="94"/>
      <c r="R136" s="93"/>
    </row>
    <row r="137" spans="1:18" s="104" customFormat="1" x14ac:dyDescent="0.2">
      <c r="A137" s="96" t="s">
        <v>436</v>
      </c>
      <c r="B137" s="110" t="s">
        <v>433</v>
      </c>
      <c r="C137" s="96" t="s">
        <v>373</v>
      </c>
      <c r="D137" s="96" t="s">
        <v>374</v>
      </c>
      <c r="E137" s="187">
        <v>7761000</v>
      </c>
      <c r="F137" s="187">
        <v>7892205</v>
      </c>
      <c r="G137" s="187">
        <v>7892205</v>
      </c>
      <c r="H137" s="187">
        <v>0</v>
      </c>
      <c r="I137" s="187">
        <v>133021</v>
      </c>
      <c r="J137" s="187">
        <v>0</v>
      </c>
      <c r="K137" s="187">
        <v>7759184</v>
      </c>
      <c r="L137" s="187">
        <v>7759184</v>
      </c>
      <c r="M137" s="187">
        <v>0</v>
      </c>
      <c r="N137" s="187">
        <v>0</v>
      </c>
      <c r="O137" s="93">
        <f t="shared" si="9"/>
        <v>0.98314526802078761</v>
      </c>
      <c r="P137" s="94"/>
      <c r="Q137" s="94"/>
      <c r="R137" s="93"/>
    </row>
    <row r="138" spans="1:18" s="104" customFormat="1" x14ac:dyDescent="0.2">
      <c r="A138" s="96" t="s">
        <v>436</v>
      </c>
      <c r="B138" s="110" t="s">
        <v>433</v>
      </c>
      <c r="C138" s="96" t="s">
        <v>376</v>
      </c>
      <c r="D138" s="96" t="s">
        <v>377</v>
      </c>
      <c r="E138" s="187">
        <v>17910000</v>
      </c>
      <c r="F138" s="187">
        <v>19126000</v>
      </c>
      <c r="G138" s="187">
        <v>19020000</v>
      </c>
      <c r="H138" s="187">
        <v>0</v>
      </c>
      <c r="I138" s="187">
        <v>1111840</v>
      </c>
      <c r="J138" s="187">
        <v>0</v>
      </c>
      <c r="K138" s="187">
        <v>17908160</v>
      </c>
      <c r="L138" s="187">
        <v>17908160</v>
      </c>
      <c r="M138" s="187">
        <v>106000</v>
      </c>
      <c r="N138" s="187">
        <v>0</v>
      </c>
      <c r="O138" s="93">
        <f t="shared" si="9"/>
        <v>0.93632542089302517</v>
      </c>
      <c r="P138" s="94"/>
      <c r="Q138" s="94"/>
      <c r="R138" s="93"/>
    </row>
    <row r="139" spans="1:18" s="104" customFormat="1" ht="15" customHeight="1" x14ac:dyDescent="0.2">
      <c r="A139" s="92" t="s">
        <v>436</v>
      </c>
      <c r="B139" s="106" t="s">
        <v>434</v>
      </c>
      <c r="C139" s="92" t="s">
        <v>425</v>
      </c>
      <c r="D139" s="92" t="s">
        <v>426</v>
      </c>
      <c r="E139" s="186">
        <v>510000000</v>
      </c>
      <c r="F139" s="133">
        <v>510000000</v>
      </c>
      <c r="G139" s="186">
        <v>382500000</v>
      </c>
      <c r="H139" s="186">
        <v>0</v>
      </c>
      <c r="I139" s="186">
        <v>127500000</v>
      </c>
      <c r="J139" s="186">
        <v>0</v>
      </c>
      <c r="K139" s="186">
        <v>255000000</v>
      </c>
      <c r="L139" s="186">
        <v>255000000</v>
      </c>
      <c r="M139" s="186">
        <v>127500000</v>
      </c>
      <c r="N139" s="186">
        <v>0</v>
      </c>
      <c r="O139" s="97">
        <f t="shared" si="9"/>
        <v>0.5</v>
      </c>
      <c r="P139" s="28"/>
      <c r="Q139" s="28"/>
      <c r="R139" s="97"/>
    </row>
    <row r="140" spans="1:18" s="103" customFormat="1" x14ac:dyDescent="0.2">
      <c r="A140" s="96" t="s">
        <v>436</v>
      </c>
      <c r="B140" s="110" t="s">
        <v>434</v>
      </c>
      <c r="C140" s="96" t="s">
        <v>427</v>
      </c>
      <c r="D140" s="96" t="s">
        <v>428</v>
      </c>
      <c r="E140" s="187">
        <v>510000000</v>
      </c>
      <c r="F140" s="187">
        <v>510000000</v>
      </c>
      <c r="G140" s="187">
        <v>382500000</v>
      </c>
      <c r="H140" s="187">
        <v>0</v>
      </c>
      <c r="I140" s="187">
        <v>127500000</v>
      </c>
      <c r="J140" s="187">
        <v>0</v>
      </c>
      <c r="K140" s="187">
        <v>255000000</v>
      </c>
      <c r="L140" s="187">
        <v>255000000</v>
      </c>
      <c r="M140" s="187">
        <v>127500000</v>
      </c>
      <c r="N140" s="187">
        <v>0</v>
      </c>
      <c r="O140" s="93">
        <f t="shared" si="9"/>
        <v>0.5</v>
      </c>
      <c r="P140" s="94"/>
      <c r="Q140" s="94"/>
      <c r="R140" s="118"/>
    </row>
    <row r="141" spans="1:18" s="103" customFormat="1" x14ac:dyDescent="0.2">
      <c r="A141" s="96" t="s">
        <v>436</v>
      </c>
      <c r="B141" s="110" t="s">
        <v>434</v>
      </c>
      <c r="C141" s="96" t="s">
        <v>429</v>
      </c>
      <c r="D141" s="96" t="s">
        <v>430</v>
      </c>
      <c r="E141" s="187">
        <v>510000000</v>
      </c>
      <c r="F141" s="187">
        <v>510000000</v>
      </c>
      <c r="G141" s="187">
        <v>382500000</v>
      </c>
      <c r="H141" s="187">
        <v>0</v>
      </c>
      <c r="I141" s="187">
        <v>127500000</v>
      </c>
      <c r="J141" s="187">
        <v>0</v>
      </c>
      <c r="K141" s="187">
        <v>255000000</v>
      </c>
      <c r="L141" s="187">
        <v>255000000</v>
      </c>
      <c r="M141" s="187">
        <v>127500000</v>
      </c>
      <c r="N141" s="187">
        <v>0</v>
      </c>
      <c r="O141" s="93">
        <f t="shared" si="9"/>
        <v>0.5</v>
      </c>
      <c r="P141" s="94"/>
      <c r="Q141" s="94"/>
      <c r="R141" s="118"/>
    </row>
    <row r="142" spans="1:18" x14ac:dyDescent="0.2">
      <c r="A142" s="19"/>
      <c r="C142" s="19"/>
      <c r="D142" s="19"/>
      <c r="E142" s="100"/>
      <c r="F142" s="100"/>
      <c r="G142" s="100"/>
      <c r="H142" s="188"/>
      <c r="I142" s="188"/>
      <c r="J142" s="188"/>
      <c r="K142" s="188"/>
      <c r="L142" s="188"/>
      <c r="M142" s="188"/>
      <c r="N142" s="188"/>
      <c r="O142" s="22"/>
      <c r="P142" s="45"/>
      <c r="Q142" s="45"/>
      <c r="R142" s="25"/>
    </row>
    <row r="143" spans="1:18" x14ac:dyDescent="0.2">
      <c r="A143" s="19"/>
      <c r="C143" s="19"/>
      <c r="D143" s="19"/>
      <c r="E143" s="100"/>
      <c r="F143" s="100"/>
      <c r="G143" s="100"/>
      <c r="H143" s="188"/>
      <c r="I143" s="188"/>
      <c r="J143" s="188"/>
      <c r="K143" s="188"/>
      <c r="L143" s="188"/>
      <c r="M143" s="188"/>
      <c r="N143" s="188"/>
      <c r="O143" s="22"/>
      <c r="P143" s="45"/>
      <c r="Q143" s="45"/>
      <c r="R143" s="25"/>
    </row>
    <row r="144" spans="1:18" x14ac:dyDescent="0.2">
      <c r="A144" s="19"/>
      <c r="C144" s="19"/>
      <c r="D144" s="19"/>
      <c r="E144" s="100"/>
      <c r="F144" s="100"/>
      <c r="G144" s="100"/>
      <c r="H144" s="188"/>
      <c r="I144" s="188"/>
      <c r="J144" s="188"/>
      <c r="K144" s="188"/>
      <c r="L144" s="188"/>
      <c r="M144" s="188"/>
      <c r="N144" s="188"/>
      <c r="O144" s="22"/>
      <c r="P144" s="45"/>
      <c r="Q144" s="45"/>
      <c r="R144" s="25"/>
    </row>
    <row r="145" spans="1:18" x14ac:dyDescent="0.2">
      <c r="A145" s="19"/>
      <c r="C145" s="19"/>
      <c r="D145" s="19"/>
      <c r="E145" s="100"/>
      <c r="F145" s="100"/>
      <c r="G145" s="100"/>
      <c r="H145" s="188"/>
      <c r="I145" s="188"/>
      <c r="J145" s="188"/>
      <c r="K145" s="188"/>
      <c r="L145" s="188"/>
      <c r="M145" s="188"/>
      <c r="N145" s="188"/>
      <c r="O145" s="22"/>
      <c r="P145" s="45"/>
      <c r="Q145" s="45"/>
      <c r="R145" s="25"/>
    </row>
    <row r="146" spans="1:18" x14ac:dyDescent="0.2">
      <c r="A146" s="19"/>
      <c r="C146" s="19"/>
      <c r="D146" s="19"/>
      <c r="E146" s="100"/>
      <c r="F146" s="100"/>
      <c r="G146" s="100"/>
      <c r="H146" s="188"/>
      <c r="I146" s="188"/>
      <c r="J146" s="188"/>
      <c r="K146" s="188"/>
      <c r="L146" s="188"/>
      <c r="M146" s="188"/>
      <c r="N146" s="188"/>
      <c r="O146" s="22"/>
      <c r="P146" s="45"/>
      <c r="Q146" s="45"/>
      <c r="R146" s="25"/>
    </row>
    <row r="147" spans="1:18" x14ac:dyDescent="0.2">
      <c r="A147" s="19"/>
      <c r="C147" s="19"/>
      <c r="D147" s="19"/>
      <c r="E147" s="100"/>
      <c r="F147" s="100"/>
      <c r="G147" s="100"/>
      <c r="H147" s="188"/>
      <c r="I147" s="188"/>
      <c r="J147" s="188"/>
      <c r="K147" s="188"/>
      <c r="L147" s="188"/>
      <c r="M147" s="188"/>
      <c r="N147" s="188"/>
      <c r="O147" s="22"/>
      <c r="P147" s="45"/>
      <c r="Q147" s="45"/>
      <c r="R147" s="25"/>
    </row>
    <row r="148" spans="1:18" x14ac:dyDescent="0.2">
      <c r="A148" s="19"/>
      <c r="C148" s="19"/>
      <c r="D148" s="19"/>
      <c r="E148" s="100"/>
      <c r="F148" s="100"/>
      <c r="G148" s="100"/>
      <c r="H148" s="188"/>
      <c r="I148" s="188"/>
      <c r="J148" s="188"/>
      <c r="K148" s="187"/>
      <c r="L148" s="188"/>
      <c r="M148" s="188"/>
      <c r="N148" s="188"/>
      <c r="O148" s="22"/>
      <c r="P148" s="45"/>
      <c r="Q148" s="45"/>
      <c r="R148" s="25"/>
    </row>
    <row r="149" spans="1:18" x14ac:dyDescent="0.2">
      <c r="A149" s="49"/>
      <c r="B149" s="164"/>
      <c r="C149" s="49"/>
      <c r="D149" s="134"/>
      <c r="E149" s="49"/>
      <c r="F149" s="49"/>
      <c r="G149" s="49"/>
      <c r="P149" s="134"/>
      <c r="Q149" s="49"/>
    </row>
    <row r="150" spans="1:18" ht="15.6" customHeight="1" x14ac:dyDescent="0.2">
      <c r="A150" s="49"/>
      <c r="B150" s="164"/>
      <c r="C150" s="202" t="s">
        <v>26</v>
      </c>
      <c r="D150" s="202"/>
      <c r="E150" s="202"/>
      <c r="F150" s="202"/>
      <c r="G150" s="202"/>
      <c r="P150" s="134"/>
      <c r="Q150" s="49"/>
    </row>
    <row r="151" spans="1:18" ht="36" customHeight="1" thickBot="1" x14ac:dyDescent="0.25">
      <c r="A151" s="49"/>
      <c r="B151" s="164"/>
      <c r="C151" s="165" t="s">
        <v>6</v>
      </c>
      <c r="D151" s="165" t="s">
        <v>7</v>
      </c>
      <c r="E151" s="165" t="s">
        <v>8</v>
      </c>
      <c r="F151" s="165" t="s">
        <v>9</v>
      </c>
      <c r="G151" s="165" t="s">
        <v>21</v>
      </c>
      <c r="P151" s="134"/>
      <c r="Q151" s="49"/>
    </row>
    <row r="152" spans="1:18" ht="13.5" thickTop="1" x14ac:dyDescent="0.2">
      <c r="A152" s="49"/>
      <c r="B152" s="164"/>
      <c r="C152" s="130" t="s">
        <v>22</v>
      </c>
      <c r="D152" s="100">
        <f>+F8</f>
        <v>3780188259</v>
      </c>
      <c r="E152" s="101">
        <f>+K8</f>
        <v>2307632011.8600001</v>
      </c>
      <c r="F152" s="21">
        <f t="shared" ref="F152:F157" si="10">+D152-E152</f>
        <v>1472556247.1399999</v>
      </c>
      <c r="G152" s="93">
        <f t="shared" ref="G152:G158" si="11">+E152/D152</f>
        <v>0.61045425617782711</v>
      </c>
      <c r="P152" s="134"/>
      <c r="Q152" s="49"/>
    </row>
    <row r="153" spans="1:18" x14ac:dyDescent="0.2">
      <c r="A153" s="49"/>
      <c r="B153" s="164"/>
      <c r="C153" s="130" t="s">
        <v>109</v>
      </c>
      <c r="D153" s="21">
        <f>+F29</f>
        <v>2885557440</v>
      </c>
      <c r="E153" s="103">
        <f>+K29</f>
        <v>1528817031.4300001</v>
      </c>
      <c r="F153" s="21">
        <f t="shared" si="10"/>
        <v>1356740408.5699999</v>
      </c>
      <c r="G153" s="93">
        <f t="shared" si="11"/>
        <v>0.52981687705721081</v>
      </c>
      <c r="P153" s="134"/>
      <c r="Q153" s="49"/>
    </row>
    <row r="154" spans="1:18" x14ac:dyDescent="0.2">
      <c r="A154" s="49"/>
      <c r="B154" s="164"/>
      <c r="C154" s="130" t="s">
        <v>23</v>
      </c>
      <c r="D154" s="21">
        <f>+F79</f>
        <v>82222170</v>
      </c>
      <c r="E154" s="103">
        <f>+K79</f>
        <v>31010982.23</v>
      </c>
      <c r="F154" s="21">
        <f t="shared" si="10"/>
        <v>51211187.769999996</v>
      </c>
      <c r="G154" s="93">
        <f t="shared" si="11"/>
        <v>0.37716083423728664</v>
      </c>
      <c r="P154" s="134"/>
      <c r="Q154" s="49"/>
    </row>
    <row r="155" spans="1:18" x14ac:dyDescent="0.2">
      <c r="A155" s="49"/>
      <c r="B155" s="164"/>
      <c r="C155" s="130" t="s">
        <v>24</v>
      </c>
      <c r="D155" s="21">
        <f>+F105</f>
        <v>101880758</v>
      </c>
      <c r="E155" s="103">
        <f>+K105</f>
        <v>16653730.289999999</v>
      </c>
      <c r="F155" s="21">
        <f t="shared" si="10"/>
        <v>85227027.710000008</v>
      </c>
      <c r="G155" s="22">
        <f t="shared" si="11"/>
        <v>0.1634629601990201</v>
      </c>
      <c r="P155" s="134"/>
      <c r="Q155" s="49"/>
    </row>
    <row r="156" spans="1:18" x14ac:dyDescent="0.2">
      <c r="A156" s="49"/>
      <c r="B156" s="164"/>
      <c r="C156" s="130" t="s">
        <v>25</v>
      </c>
      <c r="D156" s="21">
        <f>+F115</f>
        <v>5610775958</v>
      </c>
      <c r="E156" s="103">
        <f>+K115</f>
        <v>4106742977.29</v>
      </c>
      <c r="F156" s="21">
        <f t="shared" si="10"/>
        <v>1504032980.71</v>
      </c>
      <c r="G156" s="22">
        <f t="shared" si="11"/>
        <v>0.73193850690731854</v>
      </c>
      <c r="P156" s="134"/>
      <c r="Q156" s="49"/>
    </row>
    <row r="157" spans="1:18" x14ac:dyDescent="0.2">
      <c r="A157" s="49"/>
      <c r="B157" s="164"/>
      <c r="C157" s="130" t="s">
        <v>431</v>
      </c>
      <c r="D157" s="21">
        <f>+F139</f>
        <v>510000000</v>
      </c>
      <c r="E157" s="103">
        <f>+K139</f>
        <v>255000000</v>
      </c>
      <c r="F157" s="21">
        <f t="shared" si="10"/>
        <v>255000000</v>
      </c>
      <c r="G157" s="22">
        <f t="shared" si="11"/>
        <v>0.5</v>
      </c>
      <c r="P157" s="134"/>
      <c r="Q157" s="49"/>
    </row>
    <row r="158" spans="1:18" ht="13.5" thickBot="1" x14ac:dyDescent="0.25">
      <c r="A158" s="49"/>
      <c r="B158" s="164"/>
      <c r="C158" s="166" t="s">
        <v>10</v>
      </c>
      <c r="D158" s="166">
        <f>SUM(D152:D157)</f>
        <v>12970624585</v>
      </c>
      <c r="E158" s="166">
        <f>SUM(E152:E157)</f>
        <v>8245856733.1000004</v>
      </c>
      <c r="F158" s="166">
        <f>SUM(F152:F157)</f>
        <v>4724767851.8999996</v>
      </c>
      <c r="G158" s="167">
        <f t="shared" si="11"/>
        <v>0.6357332046011106</v>
      </c>
      <c r="P158" s="134"/>
      <c r="Q158" s="49"/>
    </row>
    <row r="159" spans="1:18" ht="13.5" thickTop="1" x14ac:dyDescent="0.2">
      <c r="A159" s="49"/>
      <c r="B159" s="164"/>
      <c r="C159" s="55"/>
      <c r="D159" s="55">
        <f>+F7-D158</f>
        <v>0</v>
      </c>
      <c r="E159" s="104"/>
      <c r="F159" s="17"/>
      <c r="P159" s="134"/>
      <c r="Q159" s="49"/>
    </row>
    <row r="160" spans="1:18" x14ac:dyDescent="0.2">
      <c r="A160" s="49"/>
      <c r="B160" s="164"/>
      <c r="C160" s="17"/>
      <c r="D160" s="55"/>
      <c r="E160" s="134"/>
      <c r="F160" s="17"/>
      <c r="G160" s="17"/>
      <c r="P160" s="134"/>
      <c r="Q160" s="49"/>
    </row>
    <row r="161" spans="1:17" x14ac:dyDescent="0.2">
      <c r="A161" s="49"/>
      <c r="B161" s="164"/>
      <c r="C161" s="199" t="s">
        <v>35</v>
      </c>
      <c r="D161" s="199"/>
      <c r="E161" s="199"/>
      <c r="F161" s="199"/>
      <c r="G161" s="199"/>
      <c r="P161" s="134"/>
      <c r="Q161" s="49"/>
    </row>
    <row r="162" spans="1:17" ht="26.25" thickBot="1" x14ac:dyDescent="0.25">
      <c r="A162" s="49"/>
      <c r="B162" s="164"/>
      <c r="C162" s="168" t="s">
        <v>6</v>
      </c>
      <c r="D162" s="168" t="s">
        <v>31</v>
      </c>
      <c r="E162" s="168" t="s">
        <v>32</v>
      </c>
      <c r="F162" s="168" t="s">
        <v>36</v>
      </c>
      <c r="G162" s="168" t="s">
        <v>33</v>
      </c>
      <c r="P162" s="134"/>
      <c r="Q162" s="49"/>
    </row>
    <row r="163" spans="1:17" ht="13.5" thickTop="1" x14ac:dyDescent="0.2">
      <c r="A163" s="49"/>
      <c r="B163" s="164"/>
      <c r="C163" s="130" t="s">
        <v>109</v>
      </c>
      <c r="D163" s="21">
        <f>+P29</f>
        <v>2885557440</v>
      </c>
      <c r="E163" s="21">
        <f>+Q29</f>
        <v>1528817031.4300001</v>
      </c>
      <c r="F163" s="21">
        <f>+D163-E163</f>
        <v>1356740408.5699999</v>
      </c>
      <c r="G163" s="22">
        <f>+E163/D163</f>
        <v>0.52981687705721081</v>
      </c>
      <c r="P163" s="134"/>
      <c r="Q163" s="49"/>
    </row>
    <row r="164" spans="1:17" x14ac:dyDescent="0.2">
      <c r="A164" s="49"/>
      <c r="B164" s="164"/>
      <c r="C164" s="130" t="s">
        <v>23</v>
      </c>
      <c r="D164" s="21">
        <f>+P79</f>
        <v>82222170</v>
      </c>
      <c r="E164" s="21">
        <f>+Q79</f>
        <v>31010982.23</v>
      </c>
      <c r="F164" s="21">
        <f>+D164-E164</f>
        <v>51211187.769999996</v>
      </c>
      <c r="G164" s="22">
        <f>+E164/D164</f>
        <v>0.37716083423728664</v>
      </c>
      <c r="P164" s="134"/>
      <c r="Q164" s="49"/>
    </row>
    <row r="165" spans="1:17" x14ac:dyDescent="0.2">
      <c r="A165" s="49"/>
      <c r="B165" s="164"/>
      <c r="C165" s="130" t="s">
        <v>24</v>
      </c>
      <c r="D165" s="21">
        <f>+P105</f>
        <v>101880758</v>
      </c>
      <c r="E165" s="21">
        <f>+Q105</f>
        <v>16653730.289999999</v>
      </c>
      <c r="F165" s="21">
        <f>+D165-E165</f>
        <v>85227027.710000008</v>
      </c>
      <c r="G165" s="22">
        <f>+E165/D165</f>
        <v>0.1634629601990201</v>
      </c>
      <c r="P165" s="134"/>
      <c r="Q165" s="49"/>
    </row>
    <row r="166" spans="1:17" x14ac:dyDescent="0.2">
      <c r="A166" s="49"/>
      <c r="B166" s="164"/>
      <c r="C166" s="130" t="s">
        <v>25</v>
      </c>
      <c r="D166" s="21">
        <f>+P115</f>
        <v>163690000</v>
      </c>
      <c r="E166" s="21">
        <f>+Q115</f>
        <v>124409990.59999999</v>
      </c>
      <c r="F166" s="21">
        <f>+D166-E166</f>
        <v>39280009.400000006</v>
      </c>
      <c r="G166" s="22">
        <f>+E166/D166</f>
        <v>0.7600341535829922</v>
      </c>
      <c r="P166" s="134"/>
      <c r="Q166" s="49"/>
    </row>
    <row r="167" spans="1:17" ht="13.5" thickBot="1" x14ac:dyDescent="0.25">
      <c r="A167" s="49"/>
      <c r="B167" s="164"/>
      <c r="C167" s="169" t="s">
        <v>10</v>
      </c>
      <c r="D167" s="169">
        <f>SUM(D163:D166)</f>
        <v>3233350368</v>
      </c>
      <c r="E167" s="169">
        <f>SUM(E163:E166)</f>
        <v>1700891734.55</v>
      </c>
      <c r="F167" s="169">
        <f>SUM(F163:F166)</f>
        <v>1532458633.45</v>
      </c>
      <c r="G167" s="170">
        <f>+E167/D167</f>
        <v>0.5260462186169117</v>
      </c>
      <c r="P167" s="134"/>
      <c r="Q167" s="49"/>
    </row>
    <row r="168" spans="1:17" ht="13.5" thickTop="1" x14ac:dyDescent="0.2">
      <c r="A168" s="49"/>
      <c r="B168" s="164"/>
      <c r="C168" s="49"/>
      <c r="D168" s="134"/>
      <c r="E168" s="49"/>
      <c r="F168" s="49"/>
      <c r="G168" s="49"/>
      <c r="P168" s="134"/>
      <c r="Q168" s="49"/>
    </row>
    <row r="169" spans="1:17" x14ac:dyDescent="0.2">
      <c r="A169" s="49"/>
      <c r="B169" s="164"/>
      <c r="C169" s="49"/>
      <c r="D169" s="134"/>
      <c r="E169" s="49"/>
      <c r="F169" s="49"/>
      <c r="G169" s="49"/>
      <c r="P169" s="134"/>
      <c r="Q169" s="49"/>
    </row>
    <row r="170" spans="1:17" x14ac:dyDescent="0.2">
      <c r="A170" s="49"/>
      <c r="B170" s="164"/>
      <c r="C170" s="49"/>
      <c r="D170" s="134"/>
      <c r="E170" s="49"/>
      <c r="F170" s="49"/>
      <c r="G170" s="49"/>
      <c r="P170" s="134"/>
      <c r="Q170" s="49"/>
    </row>
    <row r="171" spans="1:17" x14ac:dyDescent="0.2">
      <c r="A171" s="49"/>
      <c r="B171" s="164"/>
      <c r="C171" s="49"/>
      <c r="D171" s="134"/>
      <c r="E171" s="49"/>
      <c r="F171" s="49"/>
      <c r="G171" s="49"/>
      <c r="P171" s="134"/>
      <c r="Q171" s="49"/>
    </row>
    <row r="172" spans="1:17" x14ac:dyDescent="0.2">
      <c r="A172" s="49"/>
      <c r="B172" s="164"/>
      <c r="C172" s="49"/>
      <c r="D172" s="134"/>
      <c r="E172" s="49"/>
      <c r="F172" s="49"/>
      <c r="G172" s="49"/>
      <c r="P172" s="134"/>
      <c r="Q172" s="49"/>
    </row>
    <row r="173" spans="1:17" x14ac:dyDescent="0.2">
      <c r="A173" s="49"/>
      <c r="B173" s="164"/>
      <c r="C173" s="85" t="s">
        <v>51</v>
      </c>
      <c r="D173" s="142" t="s">
        <v>52</v>
      </c>
      <c r="E173" s="142" t="s">
        <v>53</v>
      </c>
      <c r="F173" s="85" t="s">
        <v>7</v>
      </c>
      <c r="G173" s="85" t="s">
        <v>19</v>
      </c>
      <c r="P173" s="134"/>
      <c r="Q173" s="49"/>
    </row>
    <row r="174" spans="1:17" x14ac:dyDescent="0.2">
      <c r="A174" s="49"/>
      <c r="B174" s="164"/>
      <c r="C174" s="87" t="s">
        <v>22</v>
      </c>
      <c r="D174" s="88">
        <f t="shared" ref="D174:D179" si="12">+G174/F174</f>
        <v>0.61045425617782711</v>
      </c>
      <c r="E174" s="88">
        <f>+(100%/12)*9</f>
        <v>0.75</v>
      </c>
      <c r="F174" s="89">
        <f t="shared" ref="F174:G179" si="13">+D152</f>
        <v>3780188259</v>
      </c>
      <c r="G174" s="89">
        <f t="shared" si="13"/>
        <v>2307632011.8600001</v>
      </c>
      <c r="P174" s="134"/>
      <c r="Q174" s="49"/>
    </row>
    <row r="175" spans="1:17" x14ac:dyDescent="0.2">
      <c r="A175" s="49"/>
      <c r="B175" s="164"/>
      <c r="C175" s="87" t="s">
        <v>109</v>
      </c>
      <c r="D175" s="88">
        <f t="shared" si="12"/>
        <v>0.52981687705721081</v>
      </c>
      <c r="E175" s="88">
        <f t="shared" ref="E175:E179" si="14">+(100%/12)*9</f>
        <v>0.75</v>
      </c>
      <c r="F175" s="89">
        <f t="shared" si="13"/>
        <v>2885557440</v>
      </c>
      <c r="G175" s="89">
        <f t="shared" si="13"/>
        <v>1528817031.4300001</v>
      </c>
      <c r="P175" s="134"/>
      <c r="Q175" s="49"/>
    </row>
    <row r="176" spans="1:17" x14ac:dyDescent="0.2">
      <c r="A176" s="49"/>
      <c r="B176" s="164"/>
      <c r="C176" s="87" t="s">
        <v>23</v>
      </c>
      <c r="D176" s="88">
        <f t="shared" si="12"/>
        <v>0.37716083423728664</v>
      </c>
      <c r="E176" s="88">
        <f t="shared" si="14"/>
        <v>0.75</v>
      </c>
      <c r="F176" s="89">
        <f t="shared" si="13"/>
        <v>82222170</v>
      </c>
      <c r="G176" s="89">
        <f t="shared" si="13"/>
        <v>31010982.23</v>
      </c>
      <c r="P176" s="134"/>
      <c r="Q176" s="49"/>
    </row>
    <row r="177" spans="1:17" x14ac:dyDescent="0.2">
      <c r="A177" s="49"/>
      <c r="B177" s="164"/>
      <c r="C177" s="87" t="s">
        <v>24</v>
      </c>
      <c r="D177" s="88">
        <f t="shared" si="12"/>
        <v>0.1634629601990201</v>
      </c>
      <c r="E177" s="88">
        <f t="shared" si="14"/>
        <v>0.75</v>
      </c>
      <c r="F177" s="89">
        <f t="shared" si="13"/>
        <v>101880758</v>
      </c>
      <c r="G177" s="89">
        <f t="shared" si="13"/>
        <v>16653730.289999999</v>
      </c>
      <c r="P177" s="134"/>
      <c r="Q177" s="49"/>
    </row>
    <row r="178" spans="1:17" x14ac:dyDescent="0.2">
      <c r="A178" s="49"/>
      <c r="B178" s="164"/>
      <c r="C178" s="87" t="s">
        <v>25</v>
      </c>
      <c r="D178" s="88">
        <f t="shared" si="12"/>
        <v>0.73193850690731854</v>
      </c>
      <c r="E178" s="88">
        <f t="shared" si="14"/>
        <v>0.75</v>
      </c>
      <c r="F178" s="89">
        <f t="shared" si="13"/>
        <v>5610775958</v>
      </c>
      <c r="G178" s="89">
        <f t="shared" si="13"/>
        <v>4106742977.29</v>
      </c>
      <c r="P178" s="134"/>
      <c r="Q178" s="49"/>
    </row>
    <row r="179" spans="1:17" x14ac:dyDescent="0.2">
      <c r="A179" s="49"/>
      <c r="B179" s="164"/>
      <c r="C179" s="87" t="s">
        <v>431</v>
      </c>
      <c r="D179" s="88">
        <f t="shared" si="12"/>
        <v>0.5</v>
      </c>
      <c r="E179" s="88">
        <f t="shared" si="14"/>
        <v>0.75</v>
      </c>
      <c r="F179" s="89">
        <f t="shared" si="13"/>
        <v>510000000</v>
      </c>
      <c r="G179" s="89">
        <f t="shared" si="13"/>
        <v>255000000</v>
      </c>
      <c r="P179" s="134"/>
      <c r="Q179" s="49"/>
    </row>
    <row r="180" spans="1:17" x14ac:dyDescent="0.2">
      <c r="A180" s="49"/>
      <c r="B180" s="164"/>
      <c r="C180" s="49"/>
      <c r="D180" s="134"/>
      <c r="E180" s="49"/>
      <c r="F180" s="49"/>
      <c r="G180" s="49"/>
      <c r="P180" s="134"/>
      <c r="Q180" s="49"/>
    </row>
    <row r="181" spans="1:17" x14ac:dyDescent="0.2">
      <c r="A181" s="49"/>
      <c r="B181" s="164"/>
      <c r="C181" s="49"/>
      <c r="D181" s="134"/>
      <c r="E181" s="49"/>
      <c r="F181" s="49"/>
      <c r="G181" s="49"/>
      <c r="P181" s="134"/>
      <c r="Q181" s="49"/>
    </row>
    <row r="182" spans="1:17" x14ac:dyDescent="0.2">
      <c r="A182" s="49"/>
      <c r="B182" s="164"/>
      <c r="C182" s="49"/>
      <c r="D182" s="134"/>
      <c r="E182" s="49"/>
      <c r="F182" s="49"/>
      <c r="G182" s="49"/>
      <c r="P182" s="134"/>
      <c r="Q182" s="49"/>
    </row>
    <row r="183" spans="1:17" x14ac:dyDescent="0.2">
      <c r="A183" s="49"/>
      <c r="B183" s="164"/>
      <c r="C183" s="49"/>
      <c r="D183" s="134"/>
      <c r="E183" s="49"/>
      <c r="F183" s="49"/>
      <c r="G183" s="49"/>
      <c r="P183" s="134"/>
      <c r="Q183" s="49"/>
    </row>
    <row r="184" spans="1:17" x14ac:dyDescent="0.2">
      <c r="A184" s="49"/>
      <c r="B184" s="164"/>
      <c r="C184" s="49"/>
      <c r="D184" s="134"/>
      <c r="E184" s="49"/>
      <c r="F184" s="49"/>
      <c r="G184" s="49"/>
      <c r="P184" s="134"/>
      <c r="Q184" s="49"/>
    </row>
    <row r="185" spans="1:17" x14ac:dyDescent="0.2">
      <c r="A185" s="49"/>
      <c r="B185" s="164"/>
      <c r="C185" s="49"/>
      <c r="D185" s="134"/>
      <c r="E185" s="49"/>
      <c r="F185" s="49"/>
      <c r="G185" s="49"/>
      <c r="P185" s="134"/>
      <c r="Q185" s="49"/>
    </row>
    <row r="186" spans="1:17" x14ac:dyDescent="0.2">
      <c r="A186" s="49"/>
      <c r="B186" s="164"/>
      <c r="C186" s="49"/>
      <c r="D186" s="134"/>
      <c r="E186" s="49"/>
      <c r="F186" s="49"/>
      <c r="G186" s="49"/>
      <c r="P186" s="134"/>
      <c r="Q186" s="49"/>
    </row>
    <row r="187" spans="1:17" x14ac:dyDescent="0.2">
      <c r="A187" s="49"/>
      <c r="B187" s="164"/>
      <c r="C187" s="49"/>
      <c r="D187" s="134"/>
      <c r="E187" s="49"/>
      <c r="F187" s="49"/>
      <c r="G187" s="49"/>
      <c r="P187" s="134"/>
      <c r="Q187" s="49"/>
    </row>
    <row r="188" spans="1:17" x14ac:dyDescent="0.2">
      <c r="A188" s="49"/>
      <c r="B188" s="164"/>
      <c r="C188" s="49"/>
      <c r="D188" s="134"/>
      <c r="E188" s="49"/>
      <c r="F188" s="49"/>
      <c r="G188" s="49"/>
      <c r="P188" s="134"/>
      <c r="Q188" s="49"/>
    </row>
    <row r="189" spans="1:17" x14ac:dyDescent="0.2">
      <c r="A189" s="49"/>
      <c r="B189" s="164"/>
      <c r="C189" s="49"/>
      <c r="D189" s="134"/>
      <c r="E189" s="49"/>
      <c r="F189" s="49"/>
      <c r="G189" s="49"/>
      <c r="P189" s="134"/>
      <c r="Q189" s="49"/>
    </row>
    <row r="190" spans="1:17" x14ac:dyDescent="0.2">
      <c r="A190" s="49"/>
      <c r="B190" s="164"/>
      <c r="C190" s="49"/>
      <c r="D190" s="134"/>
      <c r="E190" s="49"/>
      <c r="F190" s="49"/>
      <c r="G190" s="49"/>
      <c r="P190" s="134"/>
      <c r="Q190" s="49"/>
    </row>
    <row r="191" spans="1:17" x14ac:dyDescent="0.2">
      <c r="A191" s="49"/>
      <c r="B191" s="164"/>
      <c r="C191" s="49"/>
      <c r="D191" s="134"/>
      <c r="E191" s="49"/>
      <c r="F191" s="49"/>
      <c r="G191" s="49"/>
      <c r="P191" s="134"/>
      <c r="Q191" s="49"/>
    </row>
    <row r="192" spans="1:17" x14ac:dyDescent="0.2">
      <c r="A192" s="49"/>
      <c r="B192" s="164"/>
      <c r="C192" s="49"/>
      <c r="D192" s="134"/>
      <c r="E192" s="49"/>
      <c r="F192" s="49"/>
      <c r="G192" s="49"/>
      <c r="P192" s="134"/>
      <c r="Q192" s="49"/>
    </row>
    <row r="193" spans="1:17" x14ac:dyDescent="0.2">
      <c r="A193" s="49"/>
      <c r="B193" s="164"/>
      <c r="C193" s="49"/>
      <c r="D193" s="134"/>
      <c r="E193" s="49"/>
      <c r="F193" s="49"/>
      <c r="G193" s="49"/>
      <c r="P193" s="134"/>
      <c r="Q193" s="49"/>
    </row>
    <row r="194" spans="1:17" x14ac:dyDescent="0.2">
      <c r="A194" s="49"/>
      <c r="B194" s="164"/>
      <c r="C194" s="49"/>
      <c r="D194" s="134"/>
      <c r="E194" s="49"/>
      <c r="F194" s="49"/>
      <c r="G194" s="49"/>
      <c r="P194" s="134"/>
      <c r="Q194" s="49"/>
    </row>
    <row r="195" spans="1:17" x14ac:dyDescent="0.2">
      <c r="A195" s="49"/>
      <c r="B195" s="164"/>
      <c r="C195" s="49"/>
      <c r="D195" s="134"/>
      <c r="E195" s="49"/>
      <c r="F195" s="49"/>
      <c r="G195" s="49"/>
      <c r="P195" s="134"/>
      <c r="Q195" s="49"/>
    </row>
    <row r="196" spans="1:17" x14ac:dyDescent="0.2">
      <c r="A196" s="49"/>
      <c r="B196" s="164"/>
      <c r="C196" s="49"/>
      <c r="D196" s="134"/>
      <c r="E196" s="49"/>
      <c r="F196" s="49"/>
      <c r="G196" s="49"/>
      <c r="P196" s="134"/>
      <c r="Q196" s="49"/>
    </row>
    <row r="197" spans="1:17" x14ac:dyDescent="0.2">
      <c r="A197" s="19"/>
      <c r="C197" s="19"/>
      <c r="Q197" s="171"/>
    </row>
    <row r="198" spans="1:17" x14ac:dyDescent="0.2">
      <c r="A198" s="19"/>
      <c r="C198" s="19"/>
      <c r="Q198" s="171"/>
    </row>
    <row r="199" spans="1:17" x14ac:dyDescent="0.2">
      <c r="A199" s="19"/>
      <c r="C199" s="19"/>
      <c r="Q199" s="171"/>
    </row>
    <row r="200" spans="1:17" x14ac:dyDescent="0.2">
      <c r="A200" s="19"/>
      <c r="C200" s="19"/>
      <c r="Q200" s="171"/>
    </row>
    <row r="201" spans="1:17" x14ac:dyDescent="0.2">
      <c r="A201" s="19"/>
      <c r="C201" s="19"/>
      <c r="Q201" s="171"/>
    </row>
    <row r="202" spans="1:17" x14ac:dyDescent="0.2">
      <c r="A202" s="19"/>
      <c r="C202" s="19"/>
      <c r="Q202" s="171"/>
    </row>
    <row r="203" spans="1:17" x14ac:dyDescent="0.2">
      <c r="A203" s="19"/>
      <c r="C203" s="19"/>
      <c r="Q203" s="171"/>
    </row>
    <row r="204" spans="1:17" x14ac:dyDescent="0.2">
      <c r="A204" s="19"/>
      <c r="C204" s="19"/>
      <c r="Q204" s="171"/>
    </row>
    <row r="205" spans="1:17" x14ac:dyDescent="0.2">
      <c r="A205" s="19"/>
      <c r="C205" s="19"/>
      <c r="Q205" s="171"/>
    </row>
    <row r="206" spans="1:17" x14ac:dyDescent="0.2">
      <c r="A206" s="19"/>
      <c r="C206" s="19"/>
      <c r="Q206" s="171"/>
    </row>
    <row r="207" spans="1:17" x14ac:dyDescent="0.2">
      <c r="A207" s="19"/>
      <c r="C207" s="19"/>
      <c r="Q207" s="171"/>
    </row>
    <row r="208" spans="1:17" x14ac:dyDescent="0.2">
      <c r="A208" s="19"/>
      <c r="C208" s="19"/>
      <c r="Q208" s="171"/>
    </row>
    <row r="209" spans="1:17" x14ac:dyDescent="0.2">
      <c r="A209" s="19"/>
      <c r="C209" s="19"/>
      <c r="Q209" s="171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9"/>
  <sheetViews>
    <sheetView showGridLines="0" zoomScaleNormal="100" zoomScalePageLayoutView="50" workbookViewId="0">
      <pane ySplit="6" topLeftCell="A7" activePane="bottomLeft" state="frozen"/>
      <selection pane="bottomLeft" activeCell="A5" sqref="A5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2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9" s="6" customFormat="1" ht="15.75" x14ac:dyDescent="0.2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9" s="6" customFormat="1" ht="15.75" x14ac:dyDescent="0.25">
      <c r="A3" s="203" t="s">
        <v>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9" s="9" customFormat="1" ht="15.75" x14ac:dyDescent="0.25">
      <c r="A4" s="206" t="s">
        <v>444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</row>
    <row r="5" spans="1:19" s="5" customFormat="1" x14ac:dyDescent="0.25">
      <c r="B5" s="109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3" t="s">
        <v>432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8" customFormat="1" ht="15.75" thickTop="1" x14ac:dyDescent="0.25">
      <c r="A7" s="133" t="s">
        <v>438</v>
      </c>
      <c r="B7" s="189" t="s">
        <v>433</v>
      </c>
      <c r="C7" s="133" t="s">
        <v>437</v>
      </c>
      <c r="D7" s="133" t="s">
        <v>437</v>
      </c>
      <c r="E7" s="186">
        <v>10873914178</v>
      </c>
      <c r="F7" s="186">
        <v>10873914178</v>
      </c>
      <c r="G7" s="186">
        <v>7855322095.9899998</v>
      </c>
      <c r="H7" s="186">
        <v>152868732.59999999</v>
      </c>
      <c r="I7" s="186">
        <v>845147629.82000005</v>
      </c>
      <c r="J7" s="186">
        <v>29071249.199999999</v>
      </c>
      <c r="K7" s="186">
        <v>6513756797.1700001</v>
      </c>
      <c r="L7" s="186">
        <v>6487429621.3500004</v>
      </c>
      <c r="M7" s="186">
        <v>3333069769.21</v>
      </c>
      <c r="N7" s="186">
        <v>314477687.19999999</v>
      </c>
      <c r="O7" s="97">
        <f>+K7/F7</f>
        <v>0.59902595243473333</v>
      </c>
      <c r="P7" s="28">
        <f>+P27+P69+P93+P103</f>
        <v>1925839332</v>
      </c>
      <c r="Q7" s="28">
        <f>+Q27+Q69+Q93+Q103</f>
        <v>525476415.55999994</v>
      </c>
      <c r="R7" s="97">
        <f>+Q7/P7</f>
        <v>0.27285579166891788</v>
      </c>
    </row>
    <row r="8" spans="1:19" s="98" customFormat="1" x14ac:dyDescent="0.25">
      <c r="A8" s="133" t="s">
        <v>438</v>
      </c>
      <c r="B8" s="189" t="s">
        <v>433</v>
      </c>
      <c r="C8" s="133" t="s">
        <v>54</v>
      </c>
      <c r="D8" s="133" t="s">
        <v>22</v>
      </c>
      <c r="E8" s="186">
        <v>763962183</v>
      </c>
      <c r="F8" s="186">
        <v>763962183</v>
      </c>
      <c r="G8" s="186">
        <v>748068103</v>
      </c>
      <c r="H8" s="186">
        <v>0</v>
      </c>
      <c r="I8" s="186">
        <v>40493889.649999999</v>
      </c>
      <c r="J8" s="186">
        <v>0</v>
      </c>
      <c r="K8" s="186">
        <v>448367616.76999998</v>
      </c>
      <c r="L8" s="186">
        <v>448367616.76999998</v>
      </c>
      <c r="M8" s="186">
        <v>275100676.57999998</v>
      </c>
      <c r="N8" s="186">
        <v>259206596.58000001</v>
      </c>
      <c r="O8" s="97">
        <f t="shared" ref="O8:O71" si="0">+K8/F8</f>
        <v>0.58689765900362634</v>
      </c>
      <c r="P8" s="28"/>
      <c r="Q8" s="28"/>
      <c r="R8" s="97"/>
    </row>
    <row r="9" spans="1:19" s="98" customFormat="1" x14ac:dyDescent="0.25">
      <c r="A9" s="134" t="s">
        <v>438</v>
      </c>
      <c r="B9" s="190" t="s">
        <v>433</v>
      </c>
      <c r="C9" s="134" t="s">
        <v>55</v>
      </c>
      <c r="D9" s="134" t="s">
        <v>56</v>
      </c>
      <c r="E9" s="187">
        <v>270377000</v>
      </c>
      <c r="F9" s="187">
        <v>270377000</v>
      </c>
      <c r="G9" s="187">
        <v>263419500</v>
      </c>
      <c r="H9" s="187">
        <v>0</v>
      </c>
      <c r="I9" s="187">
        <v>0</v>
      </c>
      <c r="J9" s="187">
        <v>0</v>
      </c>
      <c r="K9" s="187">
        <v>180541969.44</v>
      </c>
      <c r="L9" s="187">
        <v>180541969.44</v>
      </c>
      <c r="M9" s="187">
        <v>89835030.560000002</v>
      </c>
      <c r="N9" s="187">
        <v>82877530.560000002</v>
      </c>
      <c r="O9" s="93">
        <f t="shared" si="0"/>
        <v>0.66774159577182968</v>
      </c>
      <c r="P9" s="94"/>
      <c r="Q9" s="94"/>
      <c r="R9" s="93"/>
    </row>
    <row r="10" spans="1:19" s="98" customFormat="1" x14ac:dyDescent="0.25">
      <c r="A10" s="134" t="s">
        <v>438</v>
      </c>
      <c r="B10" s="190" t="s">
        <v>433</v>
      </c>
      <c r="C10" s="134" t="s">
        <v>57</v>
      </c>
      <c r="D10" s="134" t="s">
        <v>58</v>
      </c>
      <c r="E10" s="187">
        <v>265377000</v>
      </c>
      <c r="F10" s="187">
        <v>265377000</v>
      </c>
      <c r="G10" s="187">
        <v>258419500</v>
      </c>
      <c r="H10" s="187">
        <v>0</v>
      </c>
      <c r="I10" s="187">
        <v>0</v>
      </c>
      <c r="J10" s="187">
        <v>0</v>
      </c>
      <c r="K10" s="187">
        <v>178786252.77000001</v>
      </c>
      <c r="L10" s="187">
        <v>178786252.77000001</v>
      </c>
      <c r="M10" s="187">
        <v>86590747.230000004</v>
      </c>
      <c r="N10" s="187">
        <v>79633247.230000004</v>
      </c>
      <c r="O10" s="93">
        <f t="shared" si="0"/>
        <v>0.67370666173029314</v>
      </c>
      <c r="P10" s="94"/>
      <c r="Q10" s="94"/>
      <c r="R10" s="93"/>
      <c r="S10" s="99"/>
    </row>
    <row r="11" spans="1:19" s="98" customFormat="1" x14ac:dyDescent="0.25">
      <c r="A11" s="134" t="s">
        <v>438</v>
      </c>
      <c r="B11" s="190" t="s">
        <v>433</v>
      </c>
      <c r="C11" s="134" t="s">
        <v>59</v>
      </c>
      <c r="D11" s="134" t="s">
        <v>60</v>
      </c>
      <c r="E11" s="187">
        <v>5000000</v>
      </c>
      <c r="F11" s="187">
        <v>5000000</v>
      </c>
      <c r="G11" s="187">
        <v>5000000</v>
      </c>
      <c r="H11" s="187">
        <v>0</v>
      </c>
      <c r="I11" s="187">
        <v>0</v>
      </c>
      <c r="J11" s="187">
        <v>0</v>
      </c>
      <c r="K11" s="187">
        <v>1755716.67</v>
      </c>
      <c r="L11" s="187">
        <v>1755716.67</v>
      </c>
      <c r="M11" s="187">
        <v>3244283.33</v>
      </c>
      <c r="N11" s="187">
        <v>3244283.33</v>
      </c>
      <c r="O11" s="93">
        <f t="shared" si="0"/>
        <v>0.35114333399999997</v>
      </c>
      <c r="P11" s="94"/>
      <c r="Q11" s="94"/>
      <c r="R11" s="93"/>
      <c r="S11" s="99"/>
    </row>
    <row r="12" spans="1:19" s="98" customFormat="1" x14ac:dyDescent="0.25">
      <c r="A12" s="134" t="s">
        <v>438</v>
      </c>
      <c r="B12" s="190" t="s">
        <v>433</v>
      </c>
      <c r="C12" s="134" t="s">
        <v>61</v>
      </c>
      <c r="D12" s="134" t="s">
        <v>62</v>
      </c>
      <c r="E12" s="187">
        <v>3532050</v>
      </c>
      <c r="F12" s="187">
        <v>3532050</v>
      </c>
      <c r="G12" s="187">
        <v>3532050</v>
      </c>
      <c r="H12" s="187">
        <v>0</v>
      </c>
      <c r="I12" s="187">
        <v>0</v>
      </c>
      <c r="J12" s="187">
        <v>0</v>
      </c>
      <c r="K12" s="187">
        <v>1222178</v>
      </c>
      <c r="L12" s="187">
        <v>1222178</v>
      </c>
      <c r="M12" s="187">
        <v>2309872</v>
      </c>
      <c r="N12" s="187">
        <v>2309872</v>
      </c>
      <c r="O12" s="93">
        <f t="shared" si="0"/>
        <v>0.34602511289477783</v>
      </c>
      <c r="P12" s="94"/>
      <c r="Q12" s="94"/>
      <c r="R12" s="93"/>
      <c r="S12" s="99"/>
    </row>
    <row r="13" spans="1:19" s="98" customFormat="1" x14ac:dyDescent="0.25">
      <c r="A13" s="134" t="s">
        <v>438</v>
      </c>
      <c r="B13" s="190" t="s">
        <v>433</v>
      </c>
      <c r="C13" s="134" t="s">
        <v>63</v>
      </c>
      <c r="D13" s="134" t="s">
        <v>64</v>
      </c>
      <c r="E13" s="187">
        <v>3532050</v>
      </c>
      <c r="F13" s="187">
        <v>3532050</v>
      </c>
      <c r="G13" s="187">
        <v>3532050</v>
      </c>
      <c r="H13" s="187">
        <v>0</v>
      </c>
      <c r="I13" s="187">
        <v>0</v>
      </c>
      <c r="J13" s="187">
        <v>0</v>
      </c>
      <c r="K13" s="187">
        <v>1222178</v>
      </c>
      <c r="L13" s="187">
        <v>1222178</v>
      </c>
      <c r="M13" s="187">
        <v>2309872</v>
      </c>
      <c r="N13" s="187">
        <v>2309872</v>
      </c>
      <c r="O13" s="93">
        <f t="shared" si="0"/>
        <v>0.34602511289477783</v>
      </c>
      <c r="P13" s="94"/>
      <c r="Q13" s="94"/>
      <c r="R13" s="93"/>
      <c r="S13" s="99"/>
    </row>
    <row r="14" spans="1:19" s="98" customFormat="1" x14ac:dyDescent="0.25">
      <c r="A14" s="134" t="s">
        <v>438</v>
      </c>
      <c r="B14" s="190" t="s">
        <v>433</v>
      </c>
      <c r="C14" s="134" t="s">
        <v>65</v>
      </c>
      <c r="D14" s="134" t="s">
        <v>66</v>
      </c>
      <c r="E14" s="187">
        <v>373975920</v>
      </c>
      <c r="F14" s="187">
        <v>373975920</v>
      </c>
      <c r="G14" s="187">
        <v>367445988</v>
      </c>
      <c r="H14" s="187">
        <v>0</v>
      </c>
      <c r="I14" s="187">
        <v>0</v>
      </c>
      <c r="J14" s="187">
        <v>0</v>
      </c>
      <c r="K14" s="187">
        <v>193426793.97999999</v>
      </c>
      <c r="L14" s="187">
        <v>193426793.97999999</v>
      </c>
      <c r="M14" s="187">
        <v>180549126.02000001</v>
      </c>
      <c r="N14" s="187">
        <v>174019194.02000001</v>
      </c>
      <c r="O14" s="93">
        <f t="shared" si="0"/>
        <v>0.51721724216896103</v>
      </c>
      <c r="P14" s="94"/>
      <c r="Q14" s="94"/>
      <c r="R14" s="93"/>
      <c r="S14" s="99"/>
    </row>
    <row r="15" spans="1:19" s="98" customFormat="1" x14ac:dyDescent="0.25">
      <c r="A15" s="134" t="s">
        <v>438</v>
      </c>
      <c r="B15" s="190" t="s">
        <v>433</v>
      </c>
      <c r="C15" s="134" t="s">
        <v>67</v>
      </c>
      <c r="D15" s="134" t="s">
        <v>68</v>
      </c>
      <c r="E15" s="187">
        <v>115319532</v>
      </c>
      <c r="F15" s="187">
        <v>115319532</v>
      </c>
      <c r="G15" s="187">
        <v>114607997</v>
      </c>
      <c r="H15" s="187">
        <v>0</v>
      </c>
      <c r="I15" s="187">
        <v>0</v>
      </c>
      <c r="J15" s="187">
        <v>0</v>
      </c>
      <c r="K15" s="187">
        <v>64230820.25</v>
      </c>
      <c r="L15" s="187">
        <v>64230820.25</v>
      </c>
      <c r="M15" s="187">
        <v>51088711.75</v>
      </c>
      <c r="N15" s="187">
        <v>50377176.75</v>
      </c>
      <c r="O15" s="93">
        <f t="shared" si="0"/>
        <v>0.55698127746477499</v>
      </c>
      <c r="P15" s="94"/>
      <c r="Q15" s="94"/>
      <c r="R15" s="93"/>
      <c r="S15" s="99"/>
    </row>
    <row r="16" spans="1:19" s="98" customFormat="1" x14ac:dyDescent="0.25">
      <c r="A16" s="134" t="s">
        <v>438</v>
      </c>
      <c r="B16" s="190" t="s">
        <v>433</v>
      </c>
      <c r="C16" s="134" t="s">
        <v>69</v>
      </c>
      <c r="D16" s="134" t="s">
        <v>70</v>
      </c>
      <c r="E16" s="187">
        <v>123917350</v>
      </c>
      <c r="F16" s="187">
        <v>123917350</v>
      </c>
      <c r="G16" s="187">
        <v>120090725</v>
      </c>
      <c r="H16" s="187">
        <v>0</v>
      </c>
      <c r="I16" s="187">
        <v>0</v>
      </c>
      <c r="J16" s="187">
        <v>0</v>
      </c>
      <c r="K16" s="187">
        <v>66250077.740000002</v>
      </c>
      <c r="L16" s="187">
        <v>66250077.740000002</v>
      </c>
      <c r="M16" s="187">
        <v>57667272.259999998</v>
      </c>
      <c r="N16" s="187">
        <v>53840647.259999998</v>
      </c>
      <c r="O16" s="93">
        <f t="shared" si="0"/>
        <v>0.53463116940444577</v>
      </c>
      <c r="P16" s="94"/>
      <c r="Q16" s="94"/>
      <c r="R16" s="93"/>
      <c r="S16" s="99"/>
    </row>
    <row r="17" spans="1:19" s="98" customFormat="1" ht="13.5" customHeight="1" x14ac:dyDescent="0.25">
      <c r="A17" s="134" t="s">
        <v>438</v>
      </c>
      <c r="B17" s="190" t="s">
        <v>433</v>
      </c>
      <c r="C17" s="134" t="s">
        <v>73</v>
      </c>
      <c r="D17" s="134" t="s">
        <v>74</v>
      </c>
      <c r="E17" s="187">
        <v>40189028</v>
      </c>
      <c r="F17" s="187">
        <v>40189028</v>
      </c>
      <c r="G17" s="187">
        <v>40189028</v>
      </c>
      <c r="H17" s="187">
        <v>0</v>
      </c>
      <c r="I17" s="187">
        <v>0</v>
      </c>
      <c r="J17" s="187">
        <v>0</v>
      </c>
      <c r="K17" s="187">
        <v>39301800.469999999</v>
      </c>
      <c r="L17" s="187">
        <v>39301800.469999999</v>
      </c>
      <c r="M17" s="187">
        <v>887227.53</v>
      </c>
      <c r="N17" s="187">
        <v>887227.53</v>
      </c>
      <c r="O17" s="93">
        <f t="shared" si="0"/>
        <v>0.97792363801383797</v>
      </c>
      <c r="P17" s="94"/>
      <c r="Q17" s="94"/>
      <c r="R17" s="93"/>
      <c r="S17" s="99"/>
    </row>
    <row r="18" spans="1:19" s="98" customFormat="1" x14ac:dyDescent="0.25">
      <c r="A18" s="134" t="s">
        <v>438</v>
      </c>
      <c r="B18" s="190" t="s">
        <v>433</v>
      </c>
      <c r="C18" s="134" t="s">
        <v>75</v>
      </c>
      <c r="D18" s="134" t="s">
        <v>76</v>
      </c>
      <c r="E18" s="187">
        <v>45700000</v>
      </c>
      <c r="F18" s="187">
        <v>45700000</v>
      </c>
      <c r="G18" s="187">
        <v>44745340</v>
      </c>
      <c r="H18" s="187">
        <v>0</v>
      </c>
      <c r="I18" s="187">
        <v>0</v>
      </c>
      <c r="J18" s="187">
        <v>0</v>
      </c>
      <c r="K18" s="187">
        <v>23644095.52</v>
      </c>
      <c r="L18" s="187">
        <v>23644095.52</v>
      </c>
      <c r="M18" s="187">
        <v>22055904.48</v>
      </c>
      <c r="N18" s="187">
        <v>21101244.48</v>
      </c>
      <c r="O18" s="93">
        <f t="shared" si="0"/>
        <v>0.5173762695842451</v>
      </c>
      <c r="P18" s="94"/>
      <c r="Q18" s="94"/>
      <c r="R18" s="93"/>
      <c r="S18" s="99"/>
    </row>
    <row r="19" spans="1:19" s="98" customFormat="1" ht="13.7" customHeight="1" x14ac:dyDescent="0.25">
      <c r="A19" s="134" t="s">
        <v>438</v>
      </c>
      <c r="B19" s="190" t="s">
        <v>434</v>
      </c>
      <c r="C19" s="134" t="s">
        <v>71</v>
      </c>
      <c r="D19" s="134" t="s">
        <v>72</v>
      </c>
      <c r="E19" s="187">
        <v>48850010</v>
      </c>
      <c r="F19" s="187">
        <v>48850010</v>
      </c>
      <c r="G19" s="187">
        <v>47812898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48850010</v>
      </c>
      <c r="N19" s="187">
        <v>47812898</v>
      </c>
      <c r="O19" s="93">
        <f t="shared" si="0"/>
        <v>0</v>
      </c>
      <c r="P19" s="94"/>
      <c r="Q19" s="94"/>
      <c r="R19" s="93"/>
      <c r="S19" s="99"/>
    </row>
    <row r="20" spans="1:19" s="98" customFormat="1" x14ac:dyDescent="0.25">
      <c r="A20" s="134" t="s">
        <v>438</v>
      </c>
      <c r="B20" s="190" t="s">
        <v>433</v>
      </c>
      <c r="C20" s="134" t="s">
        <v>77</v>
      </c>
      <c r="D20" s="134" t="s">
        <v>78</v>
      </c>
      <c r="E20" s="187">
        <v>58549034</v>
      </c>
      <c r="F20" s="187">
        <v>58549034</v>
      </c>
      <c r="G20" s="187">
        <v>57335127</v>
      </c>
      <c r="H20" s="187">
        <v>0</v>
      </c>
      <c r="I20" s="187">
        <v>20387270.649999999</v>
      </c>
      <c r="J20" s="187">
        <v>0</v>
      </c>
      <c r="K20" s="187">
        <v>36947856.350000001</v>
      </c>
      <c r="L20" s="187">
        <v>36947856.350000001</v>
      </c>
      <c r="M20" s="187">
        <v>1213907</v>
      </c>
      <c r="N20" s="187">
        <v>0</v>
      </c>
      <c r="O20" s="93">
        <f t="shared" si="0"/>
        <v>0.63105834248264459</v>
      </c>
      <c r="P20" s="94"/>
      <c r="Q20" s="94"/>
      <c r="R20" s="93"/>
      <c r="S20" s="99"/>
    </row>
    <row r="21" spans="1:19" s="98" customFormat="1" x14ac:dyDescent="0.25">
      <c r="A21" s="134" t="s">
        <v>438</v>
      </c>
      <c r="B21" s="190" t="s">
        <v>433</v>
      </c>
      <c r="C21" s="134" t="s">
        <v>80</v>
      </c>
      <c r="D21" s="134" t="s">
        <v>401</v>
      </c>
      <c r="E21" s="187">
        <v>55546519</v>
      </c>
      <c r="F21" s="187">
        <v>55546519</v>
      </c>
      <c r="G21" s="187">
        <v>54394864</v>
      </c>
      <c r="H21" s="187">
        <v>0</v>
      </c>
      <c r="I21" s="187">
        <v>19337524.52</v>
      </c>
      <c r="J21" s="187">
        <v>0</v>
      </c>
      <c r="K21" s="187">
        <v>35057339.479999997</v>
      </c>
      <c r="L21" s="187">
        <v>35057339.479999997</v>
      </c>
      <c r="M21" s="187">
        <v>1151655</v>
      </c>
      <c r="N21" s="187">
        <v>0</v>
      </c>
      <c r="O21" s="93">
        <f t="shared" si="0"/>
        <v>0.63113476975937943</v>
      </c>
      <c r="P21" s="94"/>
      <c r="Q21" s="94"/>
      <c r="R21" s="93"/>
      <c r="S21" s="99"/>
    </row>
    <row r="22" spans="1:19" s="98" customFormat="1" ht="13.7" customHeight="1" x14ac:dyDescent="0.25">
      <c r="A22" s="134" t="s">
        <v>438</v>
      </c>
      <c r="B22" s="190" t="s">
        <v>433</v>
      </c>
      <c r="C22" s="134" t="s">
        <v>85</v>
      </c>
      <c r="D22" s="134" t="s">
        <v>388</v>
      </c>
      <c r="E22" s="187">
        <v>3002515</v>
      </c>
      <c r="F22" s="187">
        <v>3002515</v>
      </c>
      <c r="G22" s="187">
        <v>2940263</v>
      </c>
      <c r="H22" s="187">
        <v>0</v>
      </c>
      <c r="I22" s="187">
        <v>1049746.1299999999</v>
      </c>
      <c r="J22" s="187">
        <v>0</v>
      </c>
      <c r="K22" s="187">
        <v>1890516.87</v>
      </c>
      <c r="L22" s="187">
        <v>1890516.87</v>
      </c>
      <c r="M22" s="187">
        <v>62252</v>
      </c>
      <c r="N22" s="187">
        <v>0</v>
      </c>
      <c r="O22" s="93">
        <f t="shared" si="0"/>
        <v>0.62964443807941017</v>
      </c>
      <c r="P22" s="94"/>
      <c r="Q22" s="94"/>
      <c r="R22" s="93"/>
      <c r="S22" s="99"/>
    </row>
    <row r="23" spans="1:19" s="98" customFormat="1" x14ac:dyDescent="0.25">
      <c r="A23" s="134" t="s">
        <v>438</v>
      </c>
      <c r="B23" s="190" t="s">
        <v>433</v>
      </c>
      <c r="C23" s="134" t="s">
        <v>89</v>
      </c>
      <c r="D23" s="134" t="s">
        <v>90</v>
      </c>
      <c r="E23" s="187">
        <v>57528179</v>
      </c>
      <c r="F23" s="187">
        <v>57528179</v>
      </c>
      <c r="G23" s="187">
        <v>56335438</v>
      </c>
      <c r="H23" s="187">
        <v>0</v>
      </c>
      <c r="I23" s="187">
        <v>20106619</v>
      </c>
      <c r="J23" s="187">
        <v>0</v>
      </c>
      <c r="K23" s="187">
        <v>36228819</v>
      </c>
      <c r="L23" s="187">
        <v>36228819</v>
      </c>
      <c r="M23" s="187">
        <v>1192741</v>
      </c>
      <c r="N23" s="187">
        <v>0</v>
      </c>
      <c r="O23" s="93">
        <f t="shared" si="0"/>
        <v>0.62975779226385731</v>
      </c>
      <c r="P23" s="94"/>
      <c r="Q23" s="94"/>
      <c r="R23" s="93"/>
      <c r="S23" s="99"/>
    </row>
    <row r="24" spans="1:19" s="98" customFormat="1" x14ac:dyDescent="0.25">
      <c r="A24" s="134" t="s">
        <v>438</v>
      </c>
      <c r="B24" s="190" t="s">
        <v>433</v>
      </c>
      <c r="C24" s="134" t="s">
        <v>92</v>
      </c>
      <c r="D24" s="134" t="s">
        <v>402</v>
      </c>
      <c r="E24" s="187">
        <v>30505548</v>
      </c>
      <c r="F24" s="187">
        <v>30505548</v>
      </c>
      <c r="G24" s="187">
        <v>29873072</v>
      </c>
      <c r="H24" s="187">
        <v>0</v>
      </c>
      <c r="I24" s="187">
        <v>10658814.09</v>
      </c>
      <c r="J24" s="187">
        <v>0</v>
      </c>
      <c r="K24" s="187">
        <v>19214257.91</v>
      </c>
      <c r="L24" s="187">
        <v>19214257.91</v>
      </c>
      <c r="M24" s="187">
        <v>632476</v>
      </c>
      <c r="N24" s="187">
        <v>0</v>
      </c>
      <c r="O24" s="93">
        <f t="shared" si="0"/>
        <v>0.62986109641433097</v>
      </c>
      <c r="P24" s="94"/>
      <c r="Q24" s="94"/>
      <c r="R24" s="93"/>
      <c r="S24" s="99"/>
    </row>
    <row r="25" spans="1:19" s="98" customFormat="1" x14ac:dyDescent="0.25">
      <c r="A25" s="134" t="s">
        <v>438</v>
      </c>
      <c r="B25" s="190" t="s">
        <v>433</v>
      </c>
      <c r="C25" s="134" t="s">
        <v>97</v>
      </c>
      <c r="D25" s="134" t="s">
        <v>403</v>
      </c>
      <c r="E25" s="187">
        <v>9007544</v>
      </c>
      <c r="F25" s="187">
        <v>9007544</v>
      </c>
      <c r="G25" s="187">
        <v>8820789</v>
      </c>
      <c r="H25" s="187">
        <v>0</v>
      </c>
      <c r="I25" s="187">
        <v>3149267.6</v>
      </c>
      <c r="J25" s="187">
        <v>0</v>
      </c>
      <c r="K25" s="187">
        <v>5671521.4000000004</v>
      </c>
      <c r="L25" s="187">
        <v>5671521.4000000004</v>
      </c>
      <c r="M25" s="187">
        <v>186755</v>
      </c>
      <c r="N25" s="187">
        <v>0</v>
      </c>
      <c r="O25" s="93">
        <f t="shared" si="0"/>
        <v>0.62964126514397267</v>
      </c>
      <c r="P25" s="94"/>
      <c r="Q25" s="94"/>
      <c r="R25" s="93"/>
      <c r="S25" s="99"/>
    </row>
    <row r="26" spans="1:19" s="98" customFormat="1" x14ac:dyDescent="0.25">
      <c r="A26" s="134" t="s">
        <v>438</v>
      </c>
      <c r="B26" s="190" t="s">
        <v>433</v>
      </c>
      <c r="C26" s="134" t="s">
        <v>102</v>
      </c>
      <c r="D26" s="134" t="s">
        <v>404</v>
      </c>
      <c r="E26" s="187">
        <v>18015087</v>
      </c>
      <c r="F26" s="187">
        <v>18015087</v>
      </c>
      <c r="G26" s="187">
        <v>17641577</v>
      </c>
      <c r="H26" s="187">
        <v>0</v>
      </c>
      <c r="I26" s="187">
        <v>6298537.3099999996</v>
      </c>
      <c r="J26" s="187">
        <v>0</v>
      </c>
      <c r="K26" s="187">
        <v>11343039.689999999</v>
      </c>
      <c r="L26" s="187">
        <v>11343039.689999999</v>
      </c>
      <c r="M26" s="187">
        <v>373510</v>
      </c>
      <c r="N26" s="187">
        <v>0</v>
      </c>
      <c r="O26" s="93">
        <f t="shared" si="0"/>
        <v>0.62964112746166589</v>
      </c>
      <c r="P26" s="94"/>
      <c r="Q26" s="94"/>
      <c r="R26" s="93"/>
      <c r="S26" s="99"/>
    </row>
    <row r="27" spans="1:19" s="98" customFormat="1" x14ac:dyDescent="0.25">
      <c r="A27" s="133" t="s">
        <v>438</v>
      </c>
      <c r="B27" s="189" t="s">
        <v>433</v>
      </c>
      <c r="C27" s="133" t="s">
        <v>108</v>
      </c>
      <c r="D27" s="133" t="s">
        <v>109</v>
      </c>
      <c r="E27" s="186">
        <v>558699679</v>
      </c>
      <c r="F27" s="186">
        <v>558699679</v>
      </c>
      <c r="G27" s="186">
        <v>511346940.44</v>
      </c>
      <c r="H27" s="186">
        <v>2230000</v>
      </c>
      <c r="I27" s="186">
        <v>108632043.95999999</v>
      </c>
      <c r="J27" s="186">
        <v>2507008.04</v>
      </c>
      <c r="K27" s="186">
        <v>380670343.07999998</v>
      </c>
      <c r="L27" s="186">
        <v>378006769.74000001</v>
      </c>
      <c r="M27" s="186">
        <v>64660283.920000002</v>
      </c>
      <c r="N27" s="186">
        <v>17307545.359999999</v>
      </c>
      <c r="O27" s="97">
        <f t="shared" si="0"/>
        <v>0.68135056701902985</v>
      </c>
      <c r="P27" s="28">
        <f>+F27</f>
        <v>558699679</v>
      </c>
      <c r="Q27" s="28">
        <f>+K27</f>
        <v>380670343.07999998</v>
      </c>
      <c r="R27" s="97">
        <f>+Q27/P27</f>
        <v>0.68135056701902985</v>
      </c>
    </row>
    <row r="28" spans="1:19" s="99" customFormat="1" x14ac:dyDescent="0.25">
      <c r="A28" s="134" t="s">
        <v>438</v>
      </c>
      <c r="B28" s="190" t="s">
        <v>433</v>
      </c>
      <c r="C28" s="134" t="s">
        <v>110</v>
      </c>
      <c r="D28" s="134" t="s">
        <v>111</v>
      </c>
      <c r="E28" s="187">
        <v>9111370</v>
      </c>
      <c r="F28" s="187">
        <v>10530500</v>
      </c>
      <c r="G28" s="187">
        <v>10530500</v>
      </c>
      <c r="H28" s="187">
        <v>0</v>
      </c>
      <c r="I28" s="187">
        <v>5085000</v>
      </c>
      <c r="J28" s="187">
        <v>0</v>
      </c>
      <c r="K28" s="187">
        <v>4904077.5</v>
      </c>
      <c r="L28" s="187">
        <v>4904077.5</v>
      </c>
      <c r="M28" s="187">
        <v>541422.5</v>
      </c>
      <c r="N28" s="187">
        <v>541422.5</v>
      </c>
      <c r="O28" s="93">
        <f t="shared" si="0"/>
        <v>0.46570224585727171</v>
      </c>
      <c r="P28" s="94">
        <f t="shared" ref="P28:P91" si="1">+F28</f>
        <v>10530500</v>
      </c>
      <c r="Q28" s="94">
        <f t="shared" ref="Q28:Q91" si="2">+K28</f>
        <v>4904077.5</v>
      </c>
      <c r="R28" s="93">
        <f t="shared" ref="R28:R91" si="3">+Q28/P28</f>
        <v>0.46570224585727171</v>
      </c>
    </row>
    <row r="29" spans="1:19" s="98" customFormat="1" x14ac:dyDescent="0.25">
      <c r="A29" s="134" t="s">
        <v>438</v>
      </c>
      <c r="B29" s="190" t="s">
        <v>433</v>
      </c>
      <c r="C29" s="134" t="s">
        <v>112</v>
      </c>
      <c r="D29" s="134" t="s">
        <v>113</v>
      </c>
      <c r="E29" s="187">
        <v>5060870</v>
      </c>
      <c r="F29" s="187">
        <v>7480000</v>
      </c>
      <c r="G29" s="187">
        <v>7480000</v>
      </c>
      <c r="H29" s="187">
        <v>0</v>
      </c>
      <c r="I29" s="187">
        <v>3600000</v>
      </c>
      <c r="J29" s="187">
        <v>0</v>
      </c>
      <c r="K29" s="187">
        <v>3600000</v>
      </c>
      <c r="L29" s="187">
        <v>3600000</v>
      </c>
      <c r="M29" s="187">
        <v>280000</v>
      </c>
      <c r="N29" s="187">
        <v>280000</v>
      </c>
      <c r="O29" s="93">
        <f t="shared" si="0"/>
        <v>0.48128342245989303</v>
      </c>
      <c r="P29" s="94">
        <f t="shared" si="1"/>
        <v>7480000</v>
      </c>
      <c r="Q29" s="94">
        <f t="shared" si="2"/>
        <v>3600000</v>
      </c>
      <c r="R29" s="93">
        <f t="shared" si="3"/>
        <v>0.48128342245989303</v>
      </c>
    </row>
    <row r="30" spans="1:19" s="98" customFormat="1" x14ac:dyDescent="0.25">
      <c r="A30" s="134" t="s">
        <v>438</v>
      </c>
      <c r="B30" s="190" t="s">
        <v>433</v>
      </c>
      <c r="C30" s="134" t="s">
        <v>116</v>
      </c>
      <c r="D30" s="134" t="s">
        <v>117</v>
      </c>
      <c r="E30" s="187">
        <v>3050500</v>
      </c>
      <c r="F30" s="187">
        <v>3050500</v>
      </c>
      <c r="G30" s="187">
        <v>3050500</v>
      </c>
      <c r="H30" s="187">
        <v>0</v>
      </c>
      <c r="I30" s="187">
        <v>1485000</v>
      </c>
      <c r="J30" s="187">
        <v>0</v>
      </c>
      <c r="K30" s="187">
        <v>1304077.5</v>
      </c>
      <c r="L30" s="187">
        <v>1304077.5</v>
      </c>
      <c r="M30" s="187">
        <v>261422.5</v>
      </c>
      <c r="N30" s="187">
        <v>261422.5</v>
      </c>
      <c r="O30" s="93">
        <f t="shared" si="0"/>
        <v>0.4274963120799869</v>
      </c>
      <c r="P30" s="94">
        <f t="shared" si="1"/>
        <v>3050500</v>
      </c>
      <c r="Q30" s="94">
        <f t="shared" si="2"/>
        <v>1304077.5</v>
      </c>
      <c r="R30" s="93">
        <f t="shared" si="3"/>
        <v>0.4274963120799869</v>
      </c>
      <c r="S30" s="99"/>
    </row>
    <row r="31" spans="1:19" s="98" customFormat="1" x14ac:dyDescent="0.25">
      <c r="A31" s="134" t="s">
        <v>438</v>
      </c>
      <c r="B31" s="190" t="s">
        <v>433</v>
      </c>
      <c r="C31" s="134" t="s">
        <v>118</v>
      </c>
      <c r="D31" s="134" t="s">
        <v>119</v>
      </c>
      <c r="E31" s="187">
        <v>1000000</v>
      </c>
      <c r="F31" s="187">
        <v>0</v>
      </c>
      <c r="G31" s="187">
        <v>0</v>
      </c>
      <c r="H31" s="187">
        <v>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93">
        <v>0</v>
      </c>
      <c r="P31" s="94">
        <f t="shared" si="1"/>
        <v>0</v>
      </c>
      <c r="Q31" s="94">
        <f t="shared" si="2"/>
        <v>0</v>
      </c>
      <c r="R31" s="93">
        <v>0</v>
      </c>
      <c r="S31" s="99"/>
    </row>
    <row r="32" spans="1:19" s="98" customFormat="1" x14ac:dyDescent="0.25">
      <c r="A32" s="134" t="s">
        <v>438</v>
      </c>
      <c r="B32" s="190" t="s">
        <v>433</v>
      </c>
      <c r="C32" s="134" t="s">
        <v>120</v>
      </c>
      <c r="D32" s="134" t="s">
        <v>121</v>
      </c>
      <c r="E32" s="187">
        <v>22002546</v>
      </c>
      <c r="F32" s="187">
        <v>22002546</v>
      </c>
      <c r="G32" s="187">
        <v>21465910</v>
      </c>
      <c r="H32" s="187">
        <v>0</v>
      </c>
      <c r="I32" s="187">
        <v>4726064.46</v>
      </c>
      <c r="J32" s="187">
        <v>0</v>
      </c>
      <c r="K32" s="187">
        <v>15618486.99</v>
      </c>
      <c r="L32" s="187">
        <v>15618486.99</v>
      </c>
      <c r="M32" s="187">
        <v>1657994.55</v>
      </c>
      <c r="N32" s="187">
        <v>1121358.55</v>
      </c>
      <c r="O32" s="93">
        <f t="shared" si="0"/>
        <v>0.70984907792034613</v>
      </c>
      <c r="P32" s="94">
        <f t="shared" si="1"/>
        <v>22002546</v>
      </c>
      <c r="Q32" s="94">
        <f t="shared" si="2"/>
        <v>15618486.99</v>
      </c>
      <c r="R32" s="93">
        <f t="shared" si="3"/>
        <v>0.70984907792034613</v>
      </c>
      <c r="S32" s="99"/>
    </row>
    <row r="33" spans="1:19" s="98" customFormat="1" x14ac:dyDescent="0.25">
      <c r="A33" s="134" t="s">
        <v>438</v>
      </c>
      <c r="B33" s="190" t="s">
        <v>433</v>
      </c>
      <c r="C33" s="134" t="s">
        <v>122</v>
      </c>
      <c r="D33" s="134" t="s">
        <v>123</v>
      </c>
      <c r="E33" s="187">
        <v>1746636</v>
      </c>
      <c r="F33" s="187">
        <v>1746636</v>
      </c>
      <c r="G33" s="187">
        <v>1440000</v>
      </c>
      <c r="H33" s="187">
        <v>0</v>
      </c>
      <c r="I33" s="187">
        <v>700456</v>
      </c>
      <c r="J33" s="187">
        <v>0</v>
      </c>
      <c r="K33" s="187">
        <v>738699</v>
      </c>
      <c r="L33" s="187">
        <v>738699</v>
      </c>
      <c r="M33" s="187">
        <v>307481</v>
      </c>
      <c r="N33" s="187">
        <v>845</v>
      </c>
      <c r="O33" s="93">
        <f t="shared" si="0"/>
        <v>0.42292670023977519</v>
      </c>
      <c r="P33" s="94">
        <f t="shared" si="1"/>
        <v>1746636</v>
      </c>
      <c r="Q33" s="94">
        <f t="shared" si="2"/>
        <v>738699</v>
      </c>
      <c r="R33" s="93">
        <f t="shared" si="3"/>
        <v>0.42292670023977519</v>
      </c>
    </row>
    <row r="34" spans="1:19" s="98" customFormat="1" x14ac:dyDescent="0.25">
      <c r="A34" s="134" t="s">
        <v>438</v>
      </c>
      <c r="B34" s="190" t="s">
        <v>433</v>
      </c>
      <c r="C34" s="134" t="s">
        <v>124</v>
      </c>
      <c r="D34" s="134" t="s">
        <v>125</v>
      </c>
      <c r="E34" s="187">
        <v>5750000</v>
      </c>
      <c r="F34" s="187">
        <v>5750000</v>
      </c>
      <c r="G34" s="187">
        <v>5520000</v>
      </c>
      <c r="H34" s="187">
        <v>0</v>
      </c>
      <c r="I34" s="187">
        <v>1752165</v>
      </c>
      <c r="J34" s="187">
        <v>0</v>
      </c>
      <c r="K34" s="187">
        <v>3687545</v>
      </c>
      <c r="L34" s="187">
        <v>3687545</v>
      </c>
      <c r="M34" s="187">
        <v>310290</v>
      </c>
      <c r="N34" s="187">
        <v>80290</v>
      </c>
      <c r="O34" s="93">
        <f t="shared" si="0"/>
        <v>0.64131217391304352</v>
      </c>
      <c r="P34" s="94">
        <f t="shared" si="1"/>
        <v>5750000</v>
      </c>
      <c r="Q34" s="94">
        <f t="shared" si="2"/>
        <v>3687545</v>
      </c>
      <c r="R34" s="93">
        <f t="shared" si="3"/>
        <v>0.64131217391304352</v>
      </c>
      <c r="S34" s="99"/>
    </row>
    <row r="35" spans="1:19" s="98" customFormat="1" x14ac:dyDescent="0.25">
      <c r="A35" s="134" t="s">
        <v>438</v>
      </c>
      <c r="B35" s="190" t="s">
        <v>433</v>
      </c>
      <c r="C35" s="134" t="s">
        <v>126</v>
      </c>
      <c r="D35" s="134" t="s">
        <v>127</v>
      </c>
      <c r="E35" s="187">
        <v>40000</v>
      </c>
      <c r="F35" s="187">
        <v>40000</v>
      </c>
      <c r="G35" s="187">
        <v>40000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40000</v>
      </c>
      <c r="N35" s="187">
        <v>40000</v>
      </c>
      <c r="O35" s="93">
        <f t="shared" si="0"/>
        <v>0</v>
      </c>
      <c r="P35" s="94">
        <f t="shared" si="1"/>
        <v>40000</v>
      </c>
      <c r="Q35" s="94">
        <f t="shared" si="2"/>
        <v>0</v>
      </c>
      <c r="R35" s="93">
        <f t="shared" si="3"/>
        <v>0</v>
      </c>
      <c r="S35" s="99"/>
    </row>
    <row r="36" spans="1:19" s="98" customFormat="1" x14ac:dyDescent="0.25">
      <c r="A36" s="134" t="s">
        <v>438</v>
      </c>
      <c r="B36" s="190" t="s">
        <v>433</v>
      </c>
      <c r="C36" s="134" t="s">
        <v>128</v>
      </c>
      <c r="D36" s="134" t="s">
        <v>129</v>
      </c>
      <c r="E36" s="187">
        <v>13465910</v>
      </c>
      <c r="F36" s="187">
        <v>13465910</v>
      </c>
      <c r="G36" s="187">
        <v>13465910</v>
      </c>
      <c r="H36" s="187">
        <v>0</v>
      </c>
      <c r="I36" s="187">
        <v>2273443.46</v>
      </c>
      <c r="J36" s="187">
        <v>0</v>
      </c>
      <c r="K36" s="187">
        <v>11192242.99</v>
      </c>
      <c r="L36" s="187">
        <v>11192242.99</v>
      </c>
      <c r="M36" s="187">
        <v>223.55</v>
      </c>
      <c r="N36" s="187">
        <v>223.55</v>
      </c>
      <c r="O36" s="93">
        <f t="shared" si="0"/>
        <v>0.83115385369425465</v>
      </c>
      <c r="P36" s="94">
        <f t="shared" si="1"/>
        <v>13465910</v>
      </c>
      <c r="Q36" s="94">
        <f t="shared" si="2"/>
        <v>11192242.99</v>
      </c>
      <c r="R36" s="93">
        <f t="shared" si="3"/>
        <v>0.83115385369425465</v>
      </c>
      <c r="S36" s="99"/>
    </row>
    <row r="37" spans="1:19" s="98" customFormat="1" x14ac:dyDescent="0.25">
      <c r="A37" s="134" t="s">
        <v>438</v>
      </c>
      <c r="B37" s="190" t="s">
        <v>433</v>
      </c>
      <c r="C37" s="134" t="s">
        <v>130</v>
      </c>
      <c r="D37" s="134" t="s">
        <v>131</v>
      </c>
      <c r="E37" s="187">
        <v>1000000</v>
      </c>
      <c r="F37" s="187">
        <v>1000000</v>
      </c>
      <c r="G37" s="187">
        <v>1000000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1000000</v>
      </c>
      <c r="N37" s="187">
        <v>1000000</v>
      </c>
      <c r="O37" s="93">
        <f t="shared" si="0"/>
        <v>0</v>
      </c>
      <c r="P37" s="94">
        <f t="shared" si="1"/>
        <v>1000000</v>
      </c>
      <c r="Q37" s="94">
        <f t="shared" si="2"/>
        <v>0</v>
      </c>
      <c r="R37" s="93">
        <f t="shared" si="3"/>
        <v>0</v>
      </c>
      <c r="S37" s="99"/>
    </row>
    <row r="38" spans="1:19" s="98" customFormat="1" x14ac:dyDescent="0.25">
      <c r="A38" s="134" t="s">
        <v>438</v>
      </c>
      <c r="B38" s="190" t="s">
        <v>433</v>
      </c>
      <c r="C38" s="134" t="s">
        <v>132</v>
      </c>
      <c r="D38" s="134" t="s">
        <v>133</v>
      </c>
      <c r="E38" s="187">
        <v>7572675</v>
      </c>
      <c r="F38" s="187">
        <v>7572675</v>
      </c>
      <c r="G38" s="187">
        <v>7285675</v>
      </c>
      <c r="H38" s="187">
        <v>0</v>
      </c>
      <c r="I38" s="187">
        <v>6670725</v>
      </c>
      <c r="J38" s="187">
        <v>0</v>
      </c>
      <c r="K38" s="187">
        <v>35670</v>
      </c>
      <c r="L38" s="187">
        <v>35670</v>
      </c>
      <c r="M38" s="187">
        <v>866280</v>
      </c>
      <c r="N38" s="187">
        <v>579280</v>
      </c>
      <c r="O38" s="93">
        <f t="shared" si="0"/>
        <v>4.7103566441184918E-3</v>
      </c>
      <c r="P38" s="94">
        <f t="shared" si="1"/>
        <v>7572675</v>
      </c>
      <c r="Q38" s="94">
        <f t="shared" si="2"/>
        <v>35670</v>
      </c>
      <c r="R38" s="93">
        <f t="shared" si="3"/>
        <v>4.7103566441184918E-3</v>
      </c>
      <c r="S38" s="99"/>
    </row>
    <row r="39" spans="1:19" s="98" customFormat="1" ht="14.25" customHeight="1" x14ac:dyDescent="0.25">
      <c r="A39" s="134" t="s">
        <v>438</v>
      </c>
      <c r="B39" s="190" t="s">
        <v>433</v>
      </c>
      <c r="C39" s="134" t="s">
        <v>134</v>
      </c>
      <c r="D39" s="134" t="s">
        <v>135</v>
      </c>
      <c r="E39" s="187">
        <v>3947675</v>
      </c>
      <c r="F39" s="187">
        <v>3947675</v>
      </c>
      <c r="G39" s="187">
        <v>3947675</v>
      </c>
      <c r="H39" s="187">
        <v>0</v>
      </c>
      <c r="I39" s="187">
        <v>3412725</v>
      </c>
      <c r="J39" s="187">
        <v>0</v>
      </c>
      <c r="K39" s="187">
        <v>30670</v>
      </c>
      <c r="L39" s="187">
        <v>30670</v>
      </c>
      <c r="M39" s="187">
        <v>504280</v>
      </c>
      <c r="N39" s="187">
        <v>504280</v>
      </c>
      <c r="O39" s="93">
        <f t="shared" si="0"/>
        <v>7.7691299309086996E-3</v>
      </c>
      <c r="P39" s="94">
        <f t="shared" si="1"/>
        <v>3947675</v>
      </c>
      <c r="Q39" s="94">
        <f t="shared" si="2"/>
        <v>30670</v>
      </c>
      <c r="R39" s="93">
        <f t="shared" si="3"/>
        <v>7.7691299309086996E-3</v>
      </c>
      <c r="S39" s="99"/>
    </row>
    <row r="40" spans="1:19" s="98" customFormat="1" x14ac:dyDescent="0.25">
      <c r="A40" s="134" t="s">
        <v>438</v>
      </c>
      <c r="B40" s="190" t="s">
        <v>433</v>
      </c>
      <c r="C40" s="134" t="s">
        <v>138</v>
      </c>
      <c r="D40" s="134" t="s">
        <v>139</v>
      </c>
      <c r="E40" s="187">
        <v>3325000</v>
      </c>
      <c r="F40" s="187">
        <v>3325000</v>
      </c>
      <c r="G40" s="187">
        <v>3325000</v>
      </c>
      <c r="H40" s="187">
        <v>0</v>
      </c>
      <c r="I40" s="187">
        <v>3250000</v>
      </c>
      <c r="J40" s="187">
        <v>0</v>
      </c>
      <c r="K40" s="187">
        <v>0</v>
      </c>
      <c r="L40" s="187">
        <v>0</v>
      </c>
      <c r="M40" s="187">
        <v>75000</v>
      </c>
      <c r="N40" s="187">
        <v>75000</v>
      </c>
      <c r="O40" s="93">
        <f t="shared" si="0"/>
        <v>0</v>
      </c>
      <c r="P40" s="94">
        <f t="shared" si="1"/>
        <v>3325000</v>
      </c>
      <c r="Q40" s="94">
        <f t="shared" si="2"/>
        <v>0</v>
      </c>
      <c r="R40" s="93">
        <f t="shared" si="3"/>
        <v>0</v>
      </c>
      <c r="S40" s="99"/>
    </row>
    <row r="41" spans="1:19" s="98" customFormat="1" x14ac:dyDescent="0.25">
      <c r="A41" s="134" t="s">
        <v>438</v>
      </c>
      <c r="B41" s="190" t="s">
        <v>433</v>
      </c>
      <c r="C41" s="134" t="s">
        <v>144</v>
      </c>
      <c r="D41" s="134" t="s">
        <v>145</v>
      </c>
      <c r="E41" s="187">
        <v>300000</v>
      </c>
      <c r="F41" s="187">
        <v>300000</v>
      </c>
      <c r="G41" s="187">
        <v>13000</v>
      </c>
      <c r="H41" s="187">
        <v>0</v>
      </c>
      <c r="I41" s="187">
        <v>8000</v>
      </c>
      <c r="J41" s="187">
        <v>0</v>
      </c>
      <c r="K41" s="187">
        <v>5000</v>
      </c>
      <c r="L41" s="187">
        <v>5000</v>
      </c>
      <c r="M41" s="187">
        <v>287000</v>
      </c>
      <c r="N41" s="187">
        <v>0</v>
      </c>
      <c r="O41" s="93">
        <f t="shared" si="0"/>
        <v>1.6666666666666666E-2</v>
      </c>
      <c r="P41" s="94">
        <f t="shared" si="1"/>
        <v>300000</v>
      </c>
      <c r="Q41" s="94">
        <f t="shared" si="2"/>
        <v>5000</v>
      </c>
      <c r="R41" s="93">
        <f t="shared" si="3"/>
        <v>1.6666666666666666E-2</v>
      </c>
      <c r="S41" s="99"/>
    </row>
    <row r="42" spans="1:19" s="98" customFormat="1" x14ac:dyDescent="0.25">
      <c r="A42" s="134" t="s">
        <v>438</v>
      </c>
      <c r="B42" s="190" t="s">
        <v>433</v>
      </c>
      <c r="C42" s="134" t="s">
        <v>146</v>
      </c>
      <c r="D42" s="134" t="s">
        <v>147</v>
      </c>
      <c r="E42" s="187">
        <v>96325000</v>
      </c>
      <c r="F42" s="187">
        <v>96325000</v>
      </c>
      <c r="G42" s="187">
        <v>86580000</v>
      </c>
      <c r="H42" s="187">
        <v>0</v>
      </c>
      <c r="I42" s="187">
        <v>38460782.439999998</v>
      </c>
      <c r="J42" s="187">
        <v>0</v>
      </c>
      <c r="K42" s="187">
        <v>46989827.549999997</v>
      </c>
      <c r="L42" s="187">
        <v>46989827.549999997</v>
      </c>
      <c r="M42" s="187">
        <v>10874390.01</v>
      </c>
      <c r="N42" s="187">
        <v>1129390.01</v>
      </c>
      <c r="O42" s="93">
        <f t="shared" si="0"/>
        <v>0.48782587645990133</v>
      </c>
      <c r="P42" s="94">
        <f t="shared" si="1"/>
        <v>96325000</v>
      </c>
      <c r="Q42" s="94">
        <f t="shared" si="2"/>
        <v>46989827.549999997</v>
      </c>
      <c r="R42" s="93">
        <f t="shared" si="3"/>
        <v>0.48782587645990133</v>
      </c>
      <c r="S42" s="99"/>
    </row>
    <row r="43" spans="1:19" s="98" customFormat="1" x14ac:dyDescent="0.25">
      <c r="A43" s="134" t="s">
        <v>438</v>
      </c>
      <c r="B43" s="190" t="s">
        <v>433</v>
      </c>
      <c r="C43" s="134" t="s">
        <v>148</v>
      </c>
      <c r="D43" s="134" t="s">
        <v>149</v>
      </c>
      <c r="E43" s="187">
        <v>50000</v>
      </c>
      <c r="F43" s="187">
        <v>50000</v>
      </c>
      <c r="G43" s="187">
        <v>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50000</v>
      </c>
      <c r="N43" s="187">
        <v>0</v>
      </c>
      <c r="O43" s="93">
        <f t="shared" si="0"/>
        <v>0</v>
      </c>
      <c r="P43" s="94">
        <f t="shared" si="1"/>
        <v>50000</v>
      </c>
      <c r="Q43" s="94">
        <f t="shared" si="2"/>
        <v>0</v>
      </c>
      <c r="R43" s="93">
        <f t="shared" si="3"/>
        <v>0</v>
      </c>
      <c r="S43" s="99"/>
    </row>
    <row r="44" spans="1:19" s="98" customFormat="1" x14ac:dyDescent="0.25">
      <c r="A44" s="134" t="s">
        <v>438</v>
      </c>
      <c r="B44" s="190" t="s">
        <v>433</v>
      </c>
      <c r="C44" s="134" t="s">
        <v>150</v>
      </c>
      <c r="D44" s="134" t="s">
        <v>409</v>
      </c>
      <c r="E44" s="187">
        <v>10200000</v>
      </c>
      <c r="F44" s="187">
        <v>10200000</v>
      </c>
      <c r="G44" s="187">
        <v>9180000</v>
      </c>
      <c r="H44" s="187">
        <v>0</v>
      </c>
      <c r="I44" s="187">
        <v>0</v>
      </c>
      <c r="J44" s="187">
        <v>0</v>
      </c>
      <c r="K44" s="187">
        <v>9123513.7400000002</v>
      </c>
      <c r="L44" s="187">
        <v>9123513.7400000002</v>
      </c>
      <c r="M44" s="187">
        <v>1076486.26</v>
      </c>
      <c r="N44" s="187">
        <v>56486.26</v>
      </c>
      <c r="O44" s="93">
        <f t="shared" si="0"/>
        <v>0.89446213137254904</v>
      </c>
      <c r="P44" s="94">
        <f t="shared" si="1"/>
        <v>10200000</v>
      </c>
      <c r="Q44" s="94">
        <f t="shared" si="2"/>
        <v>9123513.7400000002</v>
      </c>
      <c r="R44" s="93">
        <f t="shared" si="3"/>
        <v>0.89446213137254904</v>
      </c>
      <c r="S44" s="99"/>
    </row>
    <row r="45" spans="1:19" s="98" customFormat="1" x14ac:dyDescent="0.25">
      <c r="A45" s="134" t="s">
        <v>438</v>
      </c>
      <c r="B45" s="190" t="s">
        <v>433</v>
      </c>
      <c r="C45" s="134" t="s">
        <v>151</v>
      </c>
      <c r="D45" s="134" t="s">
        <v>152</v>
      </c>
      <c r="E45" s="187">
        <v>16000000</v>
      </c>
      <c r="F45" s="187">
        <v>16000000</v>
      </c>
      <c r="G45" s="187">
        <v>15700000</v>
      </c>
      <c r="H45" s="187">
        <v>0</v>
      </c>
      <c r="I45" s="187">
        <v>6000000</v>
      </c>
      <c r="J45" s="187">
        <v>0</v>
      </c>
      <c r="K45" s="187">
        <v>9600000</v>
      </c>
      <c r="L45" s="187">
        <v>9600000</v>
      </c>
      <c r="M45" s="187">
        <v>400000</v>
      </c>
      <c r="N45" s="187">
        <v>100000</v>
      </c>
      <c r="O45" s="93">
        <f t="shared" si="0"/>
        <v>0.6</v>
      </c>
      <c r="P45" s="94">
        <f t="shared" si="1"/>
        <v>16000000</v>
      </c>
      <c r="Q45" s="94">
        <f t="shared" si="2"/>
        <v>9600000</v>
      </c>
      <c r="R45" s="93">
        <f t="shared" si="3"/>
        <v>0.6</v>
      </c>
      <c r="S45" s="99"/>
    </row>
    <row r="46" spans="1:19" s="98" customFormat="1" x14ac:dyDescent="0.25">
      <c r="A46" s="134" t="s">
        <v>438</v>
      </c>
      <c r="B46" s="190" t="s">
        <v>433</v>
      </c>
      <c r="C46" s="134" t="s">
        <v>154</v>
      </c>
      <c r="D46" s="134" t="s">
        <v>155</v>
      </c>
      <c r="E46" s="187">
        <v>69575000</v>
      </c>
      <c r="F46" s="187">
        <v>69575000</v>
      </c>
      <c r="G46" s="187">
        <v>61250000</v>
      </c>
      <c r="H46" s="187">
        <v>0</v>
      </c>
      <c r="I46" s="187">
        <v>32310782.440000001</v>
      </c>
      <c r="J46" s="187">
        <v>0</v>
      </c>
      <c r="K46" s="187">
        <v>28116313.809999999</v>
      </c>
      <c r="L46" s="187">
        <v>28116313.809999999</v>
      </c>
      <c r="M46" s="187">
        <v>9147903.75</v>
      </c>
      <c r="N46" s="187">
        <v>822903.75</v>
      </c>
      <c r="O46" s="93">
        <f t="shared" si="0"/>
        <v>0.40411518232123605</v>
      </c>
      <c r="P46" s="94">
        <f t="shared" si="1"/>
        <v>69575000</v>
      </c>
      <c r="Q46" s="94">
        <f t="shared" si="2"/>
        <v>28116313.809999999</v>
      </c>
      <c r="R46" s="93">
        <f t="shared" si="3"/>
        <v>0.40411518232123605</v>
      </c>
      <c r="S46" s="99"/>
    </row>
    <row r="47" spans="1:19" s="98" customFormat="1" x14ac:dyDescent="0.25">
      <c r="A47" s="134" t="s">
        <v>438</v>
      </c>
      <c r="B47" s="190" t="s">
        <v>433</v>
      </c>
      <c r="C47" s="134" t="s">
        <v>156</v>
      </c>
      <c r="D47" s="134" t="s">
        <v>157</v>
      </c>
      <c r="E47" s="187">
        <v>500000</v>
      </c>
      <c r="F47" s="187">
        <v>500000</v>
      </c>
      <c r="G47" s="187">
        <v>450000</v>
      </c>
      <c r="H47" s="187">
        <v>0</v>
      </c>
      <c r="I47" s="187">
        <v>150000</v>
      </c>
      <c r="J47" s="187">
        <v>0</v>
      </c>
      <c r="K47" s="187">
        <v>150000</v>
      </c>
      <c r="L47" s="187">
        <v>150000</v>
      </c>
      <c r="M47" s="187">
        <v>200000</v>
      </c>
      <c r="N47" s="187">
        <v>150000</v>
      </c>
      <c r="O47" s="93">
        <f t="shared" si="0"/>
        <v>0.3</v>
      </c>
      <c r="P47" s="94">
        <f t="shared" si="1"/>
        <v>500000</v>
      </c>
      <c r="Q47" s="94">
        <f t="shared" si="2"/>
        <v>150000</v>
      </c>
      <c r="R47" s="93">
        <f t="shared" si="3"/>
        <v>0.3</v>
      </c>
      <c r="S47" s="99"/>
    </row>
    <row r="48" spans="1:19" s="98" customFormat="1" x14ac:dyDescent="0.25">
      <c r="A48" s="134" t="s">
        <v>438</v>
      </c>
      <c r="B48" s="190" t="s">
        <v>433</v>
      </c>
      <c r="C48" s="134" t="s">
        <v>158</v>
      </c>
      <c r="D48" s="134" t="s">
        <v>159</v>
      </c>
      <c r="E48" s="187">
        <v>5377895</v>
      </c>
      <c r="F48" s="187">
        <v>5657895</v>
      </c>
      <c r="G48" s="187">
        <v>5280000</v>
      </c>
      <c r="H48" s="187">
        <v>0</v>
      </c>
      <c r="I48" s="187">
        <v>588695.06999999995</v>
      </c>
      <c r="J48" s="187">
        <v>0</v>
      </c>
      <c r="K48" s="187">
        <v>4571454.93</v>
      </c>
      <c r="L48" s="187">
        <v>4571454.93</v>
      </c>
      <c r="M48" s="187">
        <v>497745</v>
      </c>
      <c r="N48" s="187">
        <v>119850</v>
      </c>
      <c r="O48" s="93">
        <f t="shared" si="0"/>
        <v>0.80797804307078869</v>
      </c>
      <c r="P48" s="94">
        <f t="shared" si="1"/>
        <v>5657895</v>
      </c>
      <c r="Q48" s="94">
        <f t="shared" si="2"/>
        <v>4571454.93</v>
      </c>
      <c r="R48" s="93">
        <f t="shared" si="3"/>
        <v>0.80797804307078869</v>
      </c>
      <c r="S48" s="99"/>
    </row>
    <row r="49" spans="1:19" s="98" customFormat="1" x14ac:dyDescent="0.25">
      <c r="A49" s="134" t="s">
        <v>438</v>
      </c>
      <c r="B49" s="190" t="s">
        <v>433</v>
      </c>
      <c r="C49" s="134" t="s">
        <v>160</v>
      </c>
      <c r="D49" s="134" t="s">
        <v>161</v>
      </c>
      <c r="E49" s="187">
        <v>220000</v>
      </c>
      <c r="F49" s="187">
        <v>500000</v>
      </c>
      <c r="G49" s="187">
        <v>280000</v>
      </c>
      <c r="H49" s="187">
        <v>0</v>
      </c>
      <c r="I49" s="187">
        <v>50195.07</v>
      </c>
      <c r="J49" s="187">
        <v>0</v>
      </c>
      <c r="K49" s="187">
        <v>229604.93</v>
      </c>
      <c r="L49" s="187">
        <v>229604.93</v>
      </c>
      <c r="M49" s="187">
        <v>220200</v>
      </c>
      <c r="N49" s="187">
        <v>200</v>
      </c>
      <c r="O49" s="93">
        <f t="shared" si="0"/>
        <v>0.45920985999999997</v>
      </c>
      <c r="P49" s="94">
        <f t="shared" si="1"/>
        <v>500000</v>
      </c>
      <c r="Q49" s="94">
        <f t="shared" si="2"/>
        <v>229604.93</v>
      </c>
      <c r="R49" s="93">
        <f t="shared" si="3"/>
        <v>0.45920985999999997</v>
      </c>
      <c r="S49" s="99"/>
    </row>
    <row r="50" spans="1:19" s="98" customFormat="1" x14ac:dyDescent="0.25">
      <c r="A50" s="134" t="s">
        <v>438</v>
      </c>
      <c r="B50" s="190" t="s">
        <v>433</v>
      </c>
      <c r="C50" s="134" t="s">
        <v>162</v>
      </c>
      <c r="D50" s="134" t="s">
        <v>163</v>
      </c>
      <c r="E50" s="187">
        <v>5157895</v>
      </c>
      <c r="F50" s="187">
        <v>5157895</v>
      </c>
      <c r="G50" s="187">
        <v>5000000</v>
      </c>
      <c r="H50" s="187">
        <v>0</v>
      </c>
      <c r="I50" s="187">
        <v>538500</v>
      </c>
      <c r="J50" s="187">
        <v>0</v>
      </c>
      <c r="K50" s="187">
        <v>4341850</v>
      </c>
      <c r="L50" s="187">
        <v>4341850</v>
      </c>
      <c r="M50" s="187">
        <v>277545</v>
      </c>
      <c r="N50" s="187">
        <v>119650</v>
      </c>
      <c r="O50" s="93">
        <f t="shared" si="0"/>
        <v>0.84178720194963252</v>
      </c>
      <c r="P50" s="94">
        <f t="shared" si="1"/>
        <v>5157895</v>
      </c>
      <c r="Q50" s="94">
        <f t="shared" si="2"/>
        <v>4341850</v>
      </c>
      <c r="R50" s="93">
        <f t="shared" si="3"/>
        <v>0.84178720194963252</v>
      </c>
      <c r="S50" s="99"/>
    </row>
    <row r="51" spans="1:19" s="98" customFormat="1" x14ac:dyDescent="0.25">
      <c r="A51" s="134" t="s">
        <v>438</v>
      </c>
      <c r="B51" s="190" t="s">
        <v>433</v>
      </c>
      <c r="C51" s="134" t="s">
        <v>168</v>
      </c>
      <c r="D51" s="134" t="s">
        <v>169</v>
      </c>
      <c r="E51" s="187">
        <v>3000000</v>
      </c>
      <c r="F51" s="187">
        <v>3000000</v>
      </c>
      <c r="G51" s="187">
        <v>2000000</v>
      </c>
      <c r="H51" s="187">
        <v>0</v>
      </c>
      <c r="I51" s="187">
        <v>1254179</v>
      </c>
      <c r="J51" s="187">
        <v>0</v>
      </c>
      <c r="K51" s="187">
        <v>745821</v>
      </c>
      <c r="L51" s="187">
        <v>745821</v>
      </c>
      <c r="M51" s="187">
        <v>1000000</v>
      </c>
      <c r="N51" s="187">
        <v>0</v>
      </c>
      <c r="O51" s="93">
        <f t="shared" si="0"/>
        <v>0.24860699999999999</v>
      </c>
      <c r="P51" s="94">
        <f t="shared" si="1"/>
        <v>3000000</v>
      </c>
      <c r="Q51" s="94">
        <f t="shared" si="2"/>
        <v>745821</v>
      </c>
      <c r="R51" s="93">
        <f t="shared" si="3"/>
        <v>0.24860699999999999</v>
      </c>
      <c r="S51" s="99"/>
    </row>
    <row r="52" spans="1:19" s="98" customFormat="1" x14ac:dyDescent="0.25">
      <c r="A52" s="134" t="s">
        <v>438</v>
      </c>
      <c r="B52" s="190" t="s">
        <v>433</v>
      </c>
      <c r="C52" s="134" t="s">
        <v>170</v>
      </c>
      <c r="D52" s="134" t="s">
        <v>171</v>
      </c>
      <c r="E52" s="187">
        <v>3000000</v>
      </c>
      <c r="F52" s="187">
        <v>3000000</v>
      </c>
      <c r="G52" s="187">
        <v>2000000</v>
      </c>
      <c r="H52" s="187">
        <v>0</v>
      </c>
      <c r="I52" s="187">
        <v>1254179</v>
      </c>
      <c r="J52" s="187">
        <v>0</v>
      </c>
      <c r="K52" s="187">
        <v>745821</v>
      </c>
      <c r="L52" s="187">
        <v>745821</v>
      </c>
      <c r="M52" s="187">
        <v>1000000</v>
      </c>
      <c r="N52" s="187">
        <v>0</v>
      </c>
      <c r="O52" s="93">
        <f t="shared" si="0"/>
        <v>0.24860699999999999</v>
      </c>
      <c r="P52" s="94">
        <f t="shared" si="1"/>
        <v>3000000</v>
      </c>
      <c r="Q52" s="94">
        <f t="shared" si="2"/>
        <v>745821</v>
      </c>
      <c r="R52" s="93">
        <f t="shared" si="3"/>
        <v>0.24860699999999999</v>
      </c>
      <c r="S52" s="99"/>
    </row>
    <row r="53" spans="1:19" s="98" customFormat="1" x14ac:dyDescent="0.25">
      <c r="A53" s="134" t="s">
        <v>438</v>
      </c>
      <c r="B53" s="190" t="s">
        <v>433</v>
      </c>
      <c r="C53" s="134" t="s">
        <v>172</v>
      </c>
      <c r="D53" s="134" t="s">
        <v>173</v>
      </c>
      <c r="E53" s="187">
        <v>3485875</v>
      </c>
      <c r="F53" s="187">
        <v>3485875</v>
      </c>
      <c r="G53" s="187">
        <v>3377875</v>
      </c>
      <c r="H53" s="187">
        <v>270000</v>
      </c>
      <c r="I53" s="187">
        <v>1217116.81</v>
      </c>
      <c r="J53" s="187">
        <v>0</v>
      </c>
      <c r="K53" s="187">
        <v>678141.59</v>
      </c>
      <c r="L53" s="187">
        <v>678141.59</v>
      </c>
      <c r="M53" s="187">
        <v>1320616.6000000001</v>
      </c>
      <c r="N53" s="187">
        <v>1212616.6000000001</v>
      </c>
      <c r="O53" s="93">
        <f t="shared" si="0"/>
        <v>0.19453984724064977</v>
      </c>
      <c r="P53" s="94">
        <f t="shared" si="1"/>
        <v>3485875</v>
      </c>
      <c r="Q53" s="94">
        <f t="shared" si="2"/>
        <v>678141.59</v>
      </c>
      <c r="R53" s="93">
        <f t="shared" si="3"/>
        <v>0.19453984724064977</v>
      </c>
      <c r="S53" s="99"/>
    </row>
    <row r="54" spans="1:19" s="29" customFormat="1" x14ac:dyDescent="0.25">
      <c r="A54" s="134" t="s">
        <v>438</v>
      </c>
      <c r="B54" s="190" t="s">
        <v>433</v>
      </c>
      <c r="C54" s="134" t="s">
        <v>174</v>
      </c>
      <c r="D54" s="134" t="s">
        <v>175</v>
      </c>
      <c r="E54" s="187">
        <v>2000000</v>
      </c>
      <c r="F54" s="187">
        <v>2000000</v>
      </c>
      <c r="G54" s="187">
        <v>2000000</v>
      </c>
      <c r="H54" s="187">
        <v>270000</v>
      </c>
      <c r="I54" s="187">
        <v>565000</v>
      </c>
      <c r="J54" s="187">
        <v>0</v>
      </c>
      <c r="K54" s="187">
        <v>350000</v>
      </c>
      <c r="L54" s="187">
        <v>350000</v>
      </c>
      <c r="M54" s="187">
        <v>815000</v>
      </c>
      <c r="N54" s="187">
        <v>815000</v>
      </c>
      <c r="O54" s="93">
        <f t="shared" si="0"/>
        <v>0.17499999999999999</v>
      </c>
      <c r="P54" s="94">
        <f t="shared" si="1"/>
        <v>2000000</v>
      </c>
      <c r="Q54" s="94">
        <f t="shared" si="2"/>
        <v>350000</v>
      </c>
      <c r="R54" s="93">
        <f t="shared" si="3"/>
        <v>0.17499999999999999</v>
      </c>
      <c r="S54" s="26"/>
    </row>
    <row r="55" spans="1:19" s="29" customFormat="1" x14ac:dyDescent="0.25">
      <c r="A55" s="134" t="s">
        <v>438</v>
      </c>
      <c r="B55" s="190" t="s">
        <v>433</v>
      </c>
      <c r="C55" s="134" t="s">
        <v>176</v>
      </c>
      <c r="D55" s="134" t="s">
        <v>177</v>
      </c>
      <c r="E55" s="187">
        <v>1485875</v>
      </c>
      <c r="F55" s="187">
        <v>1485875</v>
      </c>
      <c r="G55" s="187">
        <v>1377875</v>
      </c>
      <c r="H55" s="187">
        <v>0</v>
      </c>
      <c r="I55" s="187">
        <v>652116.81000000006</v>
      </c>
      <c r="J55" s="187">
        <v>0</v>
      </c>
      <c r="K55" s="187">
        <v>328141.59000000003</v>
      </c>
      <c r="L55" s="187">
        <v>328141.59000000003</v>
      </c>
      <c r="M55" s="187">
        <v>505616.6</v>
      </c>
      <c r="N55" s="187">
        <v>397616.6</v>
      </c>
      <c r="O55" s="93">
        <f t="shared" si="0"/>
        <v>0.22084064271893666</v>
      </c>
      <c r="P55" s="94">
        <f t="shared" si="1"/>
        <v>1485875</v>
      </c>
      <c r="Q55" s="94">
        <f t="shared" si="2"/>
        <v>328141.59000000003</v>
      </c>
      <c r="R55" s="93">
        <f t="shared" si="3"/>
        <v>0.22084064271893666</v>
      </c>
      <c r="S55" s="26"/>
    </row>
    <row r="56" spans="1:19" s="29" customFormat="1" x14ac:dyDescent="0.25">
      <c r="A56" s="134" t="s">
        <v>438</v>
      </c>
      <c r="B56" s="190" t="s">
        <v>433</v>
      </c>
      <c r="C56" s="134" t="s">
        <v>180</v>
      </c>
      <c r="D56" s="134" t="s">
        <v>181</v>
      </c>
      <c r="E56" s="187">
        <v>409824318</v>
      </c>
      <c r="F56" s="187">
        <v>408305188</v>
      </c>
      <c r="G56" s="187">
        <v>374219980.44</v>
      </c>
      <c r="H56" s="187">
        <v>1960000</v>
      </c>
      <c r="I56" s="187">
        <v>50329481.18</v>
      </c>
      <c r="J56" s="187">
        <v>2507008.04</v>
      </c>
      <c r="K56" s="187">
        <v>306820846.51999998</v>
      </c>
      <c r="L56" s="187">
        <v>304157273.18000001</v>
      </c>
      <c r="M56" s="187">
        <v>46687852.259999998</v>
      </c>
      <c r="N56" s="187">
        <v>12602644.699999999</v>
      </c>
      <c r="O56" s="93">
        <f t="shared" si="0"/>
        <v>0.75144978691772091</v>
      </c>
      <c r="P56" s="94">
        <f t="shared" si="1"/>
        <v>408305188</v>
      </c>
      <c r="Q56" s="94">
        <f t="shared" si="2"/>
        <v>306820846.51999998</v>
      </c>
      <c r="R56" s="93">
        <f t="shared" si="3"/>
        <v>0.75144978691772091</v>
      </c>
      <c r="S56" s="26"/>
    </row>
    <row r="57" spans="1:19" s="29" customFormat="1" x14ac:dyDescent="0.25">
      <c r="A57" s="134" t="s">
        <v>438</v>
      </c>
      <c r="B57" s="190" t="s">
        <v>433</v>
      </c>
      <c r="C57" s="134" t="s">
        <v>182</v>
      </c>
      <c r="D57" s="134" t="s">
        <v>183</v>
      </c>
      <c r="E57" s="187">
        <v>350000000</v>
      </c>
      <c r="F57" s="187">
        <v>348480870</v>
      </c>
      <c r="G57" s="187">
        <v>340320680.44</v>
      </c>
      <c r="H57" s="187">
        <v>160000</v>
      </c>
      <c r="I57" s="187">
        <v>37582010.130000003</v>
      </c>
      <c r="J57" s="187">
        <v>0</v>
      </c>
      <c r="K57" s="187">
        <v>295071929.47000003</v>
      </c>
      <c r="L57" s="187">
        <v>294966679.47000003</v>
      </c>
      <c r="M57" s="187">
        <v>15666930.4</v>
      </c>
      <c r="N57" s="187">
        <v>7506740.8399999999</v>
      </c>
      <c r="O57" s="93">
        <f t="shared" si="0"/>
        <v>0.84673781223629296</v>
      </c>
      <c r="P57" s="94">
        <f t="shared" si="1"/>
        <v>348480870</v>
      </c>
      <c r="Q57" s="94">
        <f t="shared" si="2"/>
        <v>295071929.47000003</v>
      </c>
      <c r="R57" s="93">
        <f t="shared" si="3"/>
        <v>0.84673781223629296</v>
      </c>
      <c r="S57" s="26"/>
    </row>
    <row r="58" spans="1:19" s="29" customFormat="1" x14ac:dyDescent="0.25">
      <c r="A58" s="134" t="s">
        <v>438</v>
      </c>
      <c r="B58" s="190" t="s">
        <v>433</v>
      </c>
      <c r="C58" s="134" t="s">
        <v>184</v>
      </c>
      <c r="D58" s="134" t="s">
        <v>185</v>
      </c>
      <c r="E58" s="187">
        <v>500000</v>
      </c>
      <c r="F58" s="187">
        <v>500000</v>
      </c>
      <c r="G58" s="187">
        <v>500000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500000</v>
      </c>
      <c r="N58" s="187">
        <v>500000</v>
      </c>
      <c r="O58" s="93">
        <f t="shared" si="0"/>
        <v>0</v>
      </c>
      <c r="P58" s="94">
        <f t="shared" si="1"/>
        <v>500000</v>
      </c>
      <c r="Q58" s="94">
        <f t="shared" si="2"/>
        <v>0</v>
      </c>
      <c r="R58" s="93">
        <f t="shared" si="3"/>
        <v>0</v>
      </c>
      <c r="S58" s="26"/>
    </row>
    <row r="59" spans="1:19" s="29" customFormat="1" x14ac:dyDescent="0.25">
      <c r="A59" s="134" t="s">
        <v>438</v>
      </c>
      <c r="B59" s="190" t="s">
        <v>433</v>
      </c>
      <c r="C59" s="134" t="s">
        <v>186</v>
      </c>
      <c r="D59" s="134" t="s">
        <v>187</v>
      </c>
      <c r="E59" s="187">
        <v>2000000</v>
      </c>
      <c r="F59" s="187">
        <v>2000000</v>
      </c>
      <c r="G59" s="187">
        <v>2000000</v>
      </c>
      <c r="H59" s="187">
        <v>0</v>
      </c>
      <c r="I59" s="187">
        <v>424438.89</v>
      </c>
      <c r="J59" s="187">
        <v>0</v>
      </c>
      <c r="K59" s="187">
        <v>574756.11</v>
      </c>
      <c r="L59" s="187">
        <v>574756.11</v>
      </c>
      <c r="M59" s="187">
        <v>1000805</v>
      </c>
      <c r="N59" s="187">
        <v>1000805</v>
      </c>
      <c r="O59" s="93">
        <f t="shared" si="0"/>
        <v>0.28737805499999997</v>
      </c>
      <c r="P59" s="94">
        <f t="shared" si="1"/>
        <v>2000000</v>
      </c>
      <c r="Q59" s="94">
        <f t="shared" si="2"/>
        <v>574756.11</v>
      </c>
      <c r="R59" s="93">
        <f t="shared" si="3"/>
        <v>0.28737805499999997</v>
      </c>
      <c r="S59" s="26"/>
    </row>
    <row r="60" spans="1:19" s="29" customFormat="1" x14ac:dyDescent="0.25">
      <c r="A60" s="134" t="s">
        <v>438</v>
      </c>
      <c r="B60" s="190" t="s">
        <v>433</v>
      </c>
      <c r="C60" s="134" t="s">
        <v>188</v>
      </c>
      <c r="D60" s="134" t="s">
        <v>189</v>
      </c>
      <c r="E60" s="187">
        <v>325000</v>
      </c>
      <c r="F60" s="187">
        <v>325000</v>
      </c>
      <c r="G60" s="187">
        <v>200000</v>
      </c>
      <c r="H60" s="187">
        <v>0</v>
      </c>
      <c r="I60" s="187">
        <v>0</v>
      </c>
      <c r="J60" s="187">
        <v>0</v>
      </c>
      <c r="K60" s="187">
        <v>200000</v>
      </c>
      <c r="L60" s="187">
        <v>200000</v>
      </c>
      <c r="M60" s="187">
        <v>125000</v>
      </c>
      <c r="N60" s="187">
        <v>0</v>
      </c>
      <c r="O60" s="93">
        <f t="shared" si="0"/>
        <v>0.61538461538461542</v>
      </c>
      <c r="P60" s="94">
        <f t="shared" si="1"/>
        <v>325000</v>
      </c>
      <c r="Q60" s="94">
        <f t="shared" si="2"/>
        <v>200000</v>
      </c>
      <c r="R60" s="93">
        <f t="shared" si="3"/>
        <v>0.61538461538461542</v>
      </c>
      <c r="S60" s="26"/>
    </row>
    <row r="61" spans="1:19" s="29" customFormat="1" x14ac:dyDescent="0.25">
      <c r="A61" s="134" t="s">
        <v>438</v>
      </c>
      <c r="B61" s="190" t="s">
        <v>433</v>
      </c>
      <c r="C61" s="134" t="s">
        <v>190</v>
      </c>
      <c r="D61" s="134" t="s">
        <v>191</v>
      </c>
      <c r="E61" s="187">
        <v>1499318</v>
      </c>
      <c r="F61" s="187">
        <v>1499318</v>
      </c>
      <c r="G61" s="187">
        <v>1499300</v>
      </c>
      <c r="H61" s="187">
        <v>0</v>
      </c>
      <c r="I61" s="187">
        <v>1340000</v>
      </c>
      <c r="J61" s="187">
        <v>0</v>
      </c>
      <c r="K61" s="187">
        <v>106277.95</v>
      </c>
      <c r="L61" s="187">
        <v>106277.95</v>
      </c>
      <c r="M61" s="187">
        <v>53040.05</v>
      </c>
      <c r="N61" s="187">
        <v>53022.05</v>
      </c>
      <c r="O61" s="93">
        <f t="shared" si="0"/>
        <v>7.0884195347484649E-2</v>
      </c>
      <c r="P61" s="94">
        <f t="shared" si="1"/>
        <v>1499318</v>
      </c>
      <c r="Q61" s="94">
        <f t="shared" si="2"/>
        <v>106277.95</v>
      </c>
      <c r="R61" s="93">
        <f t="shared" si="3"/>
        <v>7.0884195347484649E-2</v>
      </c>
      <c r="S61" s="26"/>
    </row>
    <row r="62" spans="1:19" s="29" customFormat="1" x14ac:dyDescent="0.25">
      <c r="A62" s="134" t="s">
        <v>438</v>
      </c>
      <c r="B62" s="190" t="s">
        <v>433</v>
      </c>
      <c r="C62" s="134" t="s">
        <v>192</v>
      </c>
      <c r="D62" s="134" t="s">
        <v>193</v>
      </c>
      <c r="E62" s="187">
        <v>55000000</v>
      </c>
      <c r="F62" s="187">
        <v>55000000</v>
      </c>
      <c r="G62" s="187">
        <v>29200000</v>
      </c>
      <c r="H62" s="187">
        <v>1800000</v>
      </c>
      <c r="I62" s="187">
        <v>10983032.16</v>
      </c>
      <c r="J62" s="187">
        <v>2507008.04</v>
      </c>
      <c r="K62" s="187">
        <v>10867882.99</v>
      </c>
      <c r="L62" s="187">
        <v>8309559.6500000004</v>
      </c>
      <c r="M62" s="187">
        <v>28842076.809999999</v>
      </c>
      <c r="N62" s="187">
        <v>3042076.81</v>
      </c>
      <c r="O62" s="93">
        <f t="shared" si="0"/>
        <v>0.19759787254545455</v>
      </c>
      <c r="P62" s="94">
        <f t="shared" si="1"/>
        <v>55000000</v>
      </c>
      <c r="Q62" s="94">
        <f t="shared" si="2"/>
        <v>10867882.99</v>
      </c>
      <c r="R62" s="93">
        <f t="shared" si="3"/>
        <v>0.19759787254545455</v>
      </c>
      <c r="S62" s="26"/>
    </row>
    <row r="63" spans="1:19" s="29" customFormat="1" x14ac:dyDescent="0.25">
      <c r="A63" s="134" t="s">
        <v>438</v>
      </c>
      <c r="B63" s="190" t="s">
        <v>433</v>
      </c>
      <c r="C63" s="134" t="s">
        <v>194</v>
      </c>
      <c r="D63" s="134" t="s">
        <v>195</v>
      </c>
      <c r="E63" s="187">
        <v>500000</v>
      </c>
      <c r="F63" s="187">
        <v>500000</v>
      </c>
      <c r="G63" s="187">
        <v>500000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500000</v>
      </c>
      <c r="N63" s="187">
        <v>500000</v>
      </c>
      <c r="O63" s="93">
        <f t="shared" si="0"/>
        <v>0</v>
      </c>
      <c r="P63" s="94">
        <f t="shared" si="1"/>
        <v>500000</v>
      </c>
      <c r="Q63" s="94">
        <f t="shared" si="2"/>
        <v>0</v>
      </c>
      <c r="R63" s="93">
        <f t="shared" si="3"/>
        <v>0</v>
      </c>
      <c r="S63" s="26"/>
    </row>
    <row r="64" spans="1:19" s="29" customFormat="1" x14ac:dyDescent="0.25">
      <c r="A64" s="134" t="s">
        <v>438</v>
      </c>
      <c r="B64" s="190" t="s">
        <v>433</v>
      </c>
      <c r="C64" s="134" t="s">
        <v>196</v>
      </c>
      <c r="D64" s="134" t="s">
        <v>197</v>
      </c>
      <c r="E64" s="187">
        <v>300000</v>
      </c>
      <c r="F64" s="187">
        <v>120000</v>
      </c>
      <c r="G64" s="187">
        <v>107000</v>
      </c>
      <c r="H64" s="187">
        <v>0</v>
      </c>
      <c r="I64" s="187">
        <v>0</v>
      </c>
      <c r="J64" s="187">
        <v>0</v>
      </c>
      <c r="K64" s="187">
        <v>106017</v>
      </c>
      <c r="L64" s="187">
        <v>106017</v>
      </c>
      <c r="M64" s="187">
        <v>13983</v>
      </c>
      <c r="N64" s="187">
        <v>983</v>
      </c>
      <c r="O64" s="93">
        <f t="shared" si="0"/>
        <v>0.88347500000000001</v>
      </c>
      <c r="P64" s="94">
        <f t="shared" si="1"/>
        <v>120000</v>
      </c>
      <c r="Q64" s="94">
        <f t="shared" si="2"/>
        <v>106017</v>
      </c>
      <c r="R64" s="93">
        <f t="shared" si="3"/>
        <v>0.88347500000000001</v>
      </c>
      <c r="S64" s="26"/>
    </row>
    <row r="65" spans="1:19" s="29" customFormat="1" x14ac:dyDescent="0.25">
      <c r="A65" s="134" t="s">
        <v>438</v>
      </c>
      <c r="B65" s="190" t="s">
        <v>433</v>
      </c>
      <c r="C65" s="134" t="s">
        <v>200</v>
      </c>
      <c r="D65" s="134" t="s">
        <v>201</v>
      </c>
      <c r="E65" s="187">
        <v>300000</v>
      </c>
      <c r="F65" s="187">
        <v>120000</v>
      </c>
      <c r="G65" s="187">
        <v>107000</v>
      </c>
      <c r="H65" s="187">
        <v>0</v>
      </c>
      <c r="I65" s="187">
        <v>0</v>
      </c>
      <c r="J65" s="187">
        <v>0</v>
      </c>
      <c r="K65" s="187">
        <v>106017</v>
      </c>
      <c r="L65" s="187">
        <v>106017</v>
      </c>
      <c r="M65" s="187">
        <v>13983</v>
      </c>
      <c r="N65" s="187">
        <v>983</v>
      </c>
      <c r="O65" s="93">
        <f t="shared" si="0"/>
        <v>0.88347500000000001</v>
      </c>
      <c r="P65" s="94">
        <f t="shared" si="1"/>
        <v>120000</v>
      </c>
      <c r="Q65" s="94">
        <f t="shared" si="2"/>
        <v>106017</v>
      </c>
      <c r="R65" s="93">
        <f t="shared" si="3"/>
        <v>0.88347500000000001</v>
      </c>
      <c r="S65" s="26"/>
    </row>
    <row r="66" spans="1:19" s="29" customFormat="1" x14ac:dyDescent="0.25">
      <c r="A66" s="134" t="s">
        <v>438</v>
      </c>
      <c r="B66" s="190" t="s">
        <v>433</v>
      </c>
      <c r="C66" s="134" t="s">
        <v>202</v>
      </c>
      <c r="D66" s="134" t="s">
        <v>203</v>
      </c>
      <c r="E66" s="187">
        <v>1700000</v>
      </c>
      <c r="F66" s="187">
        <v>1700000</v>
      </c>
      <c r="G66" s="187">
        <v>500000</v>
      </c>
      <c r="H66" s="187">
        <v>0</v>
      </c>
      <c r="I66" s="187">
        <v>300000</v>
      </c>
      <c r="J66" s="187">
        <v>0</v>
      </c>
      <c r="K66" s="187">
        <v>200000</v>
      </c>
      <c r="L66" s="187">
        <v>200000</v>
      </c>
      <c r="M66" s="187">
        <v>1200000</v>
      </c>
      <c r="N66" s="187">
        <v>0</v>
      </c>
      <c r="O66" s="93">
        <f t="shared" si="0"/>
        <v>0.11764705882352941</v>
      </c>
      <c r="P66" s="94">
        <f t="shared" si="1"/>
        <v>1700000</v>
      </c>
      <c r="Q66" s="94">
        <f t="shared" si="2"/>
        <v>200000</v>
      </c>
      <c r="R66" s="93">
        <f t="shared" si="3"/>
        <v>0.11764705882352941</v>
      </c>
      <c r="S66" s="26"/>
    </row>
    <row r="67" spans="1:19" s="29" customFormat="1" x14ac:dyDescent="0.25">
      <c r="A67" s="134" t="s">
        <v>438</v>
      </c>
      <c r="B67" s="190" t="s">
        <v>433</v>
      </c>
      <c r="C67" s="134" t="s">
        <v>204</v>
      </c>
      <c r="D67" s="134" t="s">
        <v>205</v>
      </c>
      <c r="E67" s="187">
        <v>200000</v>
      </c>
      <c r="F67" s="187">
        <v>200000</v>
      </c>
      <c r="G67" s="187">
        <v>0</v>
      </c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200000</v>
      </c>
      <c r="N67" s="187">
        <v>0</v>
      </c>
      <c r="O67" s="93">
        <f t="shared" si="0"/>
        <v>0</v>
      </c>
      <c r="P67" s="94">
        <f t="shared" si="1"/>
        <v>200000</v>
      </c>
      <c r="Q67" s="94">
        <f t="shared" si="2"/>
        <v>0</v>
      </c>
      <c r="R67" s="93">
        <f t="shared" si="3"/>
        <v>0</v>
      </c>
      <c r="S67" s="26"/>
    </row>
    <row r="68" spans="1:19" s="26" customFormat="1" x14ac:dyDescent="0.25">
      <c r="A68" s="134" t="s">
        <v>438</v>
      </c>
      <c r="B68" s="190" t="s">
        <v>433</v>
      </c>
      <c r="C68" s="134" t="s">
        <v>206</v>
      </c>
      <c r="D68" s="134" t="s">
        <v>207</v>
      </c>
      <c r="E68" s="187">
        <v>1500000</v>
      </c>
      <c r="F68" s="187">
        <v>1500000</v>
      </c>
      <c r="G68" s="187">
        <v>500000</v>
      </c>
      <c r="H68" s="187">
        <v>0</v>
      </c>
      <c r="I68" s="187">
        <v>300000</v>
      </c>
      <c r="J68" s="187">
        <v>0</v>
      </c>
      <c r="K68" s="187">
        <v>200000</v>
      </c>
      <c r="L68" s="187">
        <v>200000</v>
      </c>
      <c r="M68" s="187">
        <v>1000000</v>
      </c>
      <c r="N68" s="187">
        <v>0</v>
      </c>
      <c r="O68" s="93">
        <f t="shared" si="0"/>
        <v>0.13333333333333333</v>
      </c>
      <c r="P68" s="94">
        <f t="shared" si="1"/>
        <v>1500000</v>
      </c>
      <c r="Q68" s="94">
        <f t="shared" si="2"/>
        <v>200000</v>
      </c>
      <c r="R68" s="93">
        <f t="shared" si="3"/>
        <v>0.13333333333333333</v>
      </c>
    </row>
    <row r="69" spans="1:19" s="29" customFormat="1" x14ac:dyDescent="0.25">
      <c r="A69" s="133" t="s">
        <v>438</v>
      </c>
      <c r="B69" s="189" t="s">
        <v>433</v>
      </c>
      <c r="C69" s="133" t="s">
        <v>210</v>
      </c>
      <c r="D69" s="133" t="s">
        <v>211</v>
      </c>
      <c r="E69" s="186">
        <v>12500765</v>
      </c>
      <c r="F69" s="186">
        <v>12500765</v>
      </c>
      <c r="G69" s="186">
        <v>12084565</v>
      </c>
      <c r="H69" s="186">
        <v>0</v>
      </c>
      <c r="I69" s="186">
        <v>1272356</v>
      </c>
      <c r="J69" s="186">
        <v>1934027.55</v>
      </c>
      <c r="K69" s="186">
        <v>4167667.83</v>
      </c>
      <c r="L69" s="186">
        <v>3732975.33</v>
      </c>
      <c r="M69" s="186">
        <v>5126713.62</v>
      </c>
      <c r="N69" s="186">
        <v>4710513.62</v>
      </c>
      <c r="O69" s="97">
        <f t="shared" si="0"/>
        <v>0.33339302274700788</v>
      </c>
      <c r="P69" s="28">
        <f t="shared" si="1"/>
        <v>12500765</v>
      </c>
      <c r="Q69" s="28">
        <f t="shared" si="2"/>
        <v>4167667.83</v>
      </c>
      <c r="R69" s="97">
        <f t="shared" si="3"/>
        <v>0.33339302274700788</v>
      </c>
    </row>
    <row r="70" spans="1:19" s="26" customFormat="1" x14ac:dyDescent="0.25">
      <c r="A70" s="134" t="s">
        <v>438</v>
      </c>
      <c r="B70" s="190" t="s">
        <v>433</v>
      </c>
      <c r="C70" s="134" t="s">
        <v>212</v>
      </c>
      <c r="D70" s="134" t="s">
        <v>213</v>
      </c>
      <c r="E70" s="187">
        <v>6121765</v>
      </c>
      <c r="F70" s="187">
        <v>5705565</v>
      </c>
      <c r="G70" s="187">
        <v>5705565</v>
      </c>
      <c r="H70" s="187">
        <v>0</v>
      </c>
      <c r="I70" s="187">
        <v>840876</v>
      </c>
      <c r="J70" s="187">
        <v>1934027.55</v>
      </c>
      <c r="K70" s="187">
        <v>1732117.5</v>
      </c>
      <c r="L70" s="187">
        <v>1297425</v>
      </c>
      <c r="M70" s="187">
        <v>1198543.95</v>
      </c>
      <c r="N70" s="187">
        <v>1198543.95</v>
      </c>
      <c r="O70" s="93">
        <f t="shared" si="0"/>
        <v>0.30358386943273802</v>
      </c>
      <c r="P70" s="94">
        <f t="shared" si="1"/>
        <v>5705565</v>
      </c>
      <c r="Q70" s="94">
        <f t="shared" si="2"/>
        <v>1732117.5</v>
      </c>
      <c r="R70" s="93">
        <f t="shared" si="3"/>
        <v>0.30358386943273802</v>
      </c>
    </row>
    <row r="71" spans="1:19" s="29" customFormat="1" x14ac:dyDescent="0.25">
      <c r="A71" s="134" t="s">
        <v>438</v>
      </c>
      <c r="B71" s="190" t="s">
        <v>433</v>
      </c>
      <c r="C71" s="134" t="s">
        <v>214</v>
      </c>
      <c r="D71" s="134" t="s">
        <v>215</v>
      </c>
      <c r="E71" s="187">
        <v>2560000</v>
      </c>
      <c r="F71" s="187">
        <v>2560000</v>
      </c>
      <c r="G71" s="187">
        <v>2560000</v>
      </c>
      <c r="H71" s="187">
        <v>0</v>
      </c>
      <c r="I71" s="187">
        <v>831876</v>
      </c>
      <c r="J71" s="187">
        <v>0</v>
      </c>
      <c r="K71" s="187">
        <v>1195421</v>
      </c>
      <c r="L71" s="187">
        <v>1195421</v>
      </c>
      <c r="M71" s="187">
        <v>532703</v>
      </c>
      <c r="N71" s="187">
        <v>532703</v>
      </c>
      <c r="O71" s="93">
        <f t="shared" si="0"/>
        <v>0.46696132812500002</v>
      </c>
      <c r="P71" s="94">
        <f t="shared" si="1"/>
        <v>2560000</v>
      </c>
      <c r="Q71" s="94">
        <f t="shared" si="2"/>
        <v>1195421</v>
      </c>
      <c r="R71" s="93">
        <f t="shared" si="3"/>
        <v>0.46696132812500002</v>
      </c>
      <c r="S71" s="26"/>
    </row>
    <row r="72" spans="1:19" s="29" customFormat="1" x14ac:dyDescent="0.25">
      <c r="A72" s="134" t="s">
        <v>438</v>
      </c>
      <c r="B72" s="190" t="s">
        <v>433</v>
      </c>
      <c r="C72" s="134" t="s">
        <v>216</v>
      </c>
      <c r="D72" s="134" t="s">
        <v>217</v>
      </c>
      <c r="E72" s="187">
        <v>150000</v>
      </c>
      <c r="F72" s="187">
        <v>150000</v>
      </c>
      <c r="G72" s="187">
        <v>150000</v>
      </c>
      <c r="H72" s="187">
        <v>0</v>
      </c>
      <c r="I72" s="187">
        <v>9000</v>
      </c>
      <c r="J72" s="187">
        <v>0</v>
      </c>
      <c r="K72" s="187">
        <v>92004</v>
      </c>
      <c r="L72" s="187">
        <v>92004</v>
      </c>
      <c r="M72" s="187">
        <v>48996</v>
      </c>
      <c r="N72" s="187">
        <v>48996</v>
      </c>
      <c r="O72" s="93">
        <f t="shared" ref="O72:O90" si="4">+K72/F72</f>
        <v>0.61336000000000002</v>
      </c>
      <c r="P72" s="94">
        <f t="shared" si="1"/>
        <v>150000</v>
      </c>
      <c r="Q72" s="94">
        <f t="shared" si="2"/>
        <v>92004</v>
      </c>
      <c r="R72" s="93">
        <f t="shared" si="3"/>
        <v>0.61336000000000002</v>
      </c>
      <c r="S72" s="26"/>
    </row>
    <row r="73" spans="1:19" s="29" customFormat="1" x14ac:dyDescent="0.25">
      <c r="A73" s="134" t="s">
        <v>438</v>
      </c>
      <c r="B73" s="190" t="s">
        <v>433</v>
      </c>
      <c r="C73" s="134" t="s">
        <v>218</v>
      </c>
      <c r="D73" s="134" t="s">
        <v>219</v>
      </c>
      <c r="E73" s="187">
        <v>3411765</v>
      </c>
      <c r="F73" s="187">
        <v>2995565</v>
      </c>
      <c r="G73" s="187">
        <v>2995565</v>
      </c>
      <c r="H73" s="187">
        <v>0</v>
      </c>
      <c r="I73" s="187">
        <v>0</v>
      </c>
      <c r="J73" s="187">
        <v>1934027.55</v>
      </c>
      <c r="K73" s="187">
        <v>444692.5</v>
      </c>
      <c r="L73" s="187">
        <v>10000</v>
      </c>
      <c r="M73" s="187">
        <v>616844.94999999995</v>
      </c>
      <c r="N73" s="187">
        <v>616844.94999999995</v>
      </c>
      <c r="O73" s="93">
        <f t="shared" si="4"/>
        <v>0.14845029234885573</v>
      </c>
      <c r="P73" s="94">
        <f t="shared" si="1"/>
        <v>2995565</v>
      </c>
      <c r="Q73" s="94">
        <f t="shared" si="2"/>
        <v>444692.5</v>
      </c>
      <c r="R73" s="93">
        <f t="shared" si="3"/>
        <v>0.14845029234885573</v>
      </c>
    </row>
    <row r="74" spans="1:19" s="29" customFormat="1" x14ac:dyDescent="0.25">
      <c r="A74" s="134" t="s">
        <v>438</v>
      </c>
      <c r="B74" s="190" t="s">
        <v>433</v>
      </c>
      <c r="C74" s="134" t="s">
        <v>222</v>
      </c>
      <c r="D74" s="134" t="s">
        <v>223</v>
      </c>
      <c r="E74" s="187">
        <v>0</v>
      </c>
      <c r="F74" s="187">
        <v>0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0</v>
      </c>
      <c r="N74" s="187">
        <v>0</v>
      </c>
      <c r="O74" s="93">
        <v>0</v>
      </c>
      <c r="P74" s="94">
        <f t="shared" si="1"/>
        <v>0</v>
      </c>
      <c r="Q74" s="94">
        <f t="shared" si="2"/>
        <v>0</v>
      </c>
      <c r="R74" s="93">
        <v>0</v>
      </c>
      <c r="S74" s="26"/>
    </row>
    <row r="75" spans="1:19" s="29" customFormat="1" x14ac:dyDescent="0.25">
      <c r="A75" s="134" t="s">
        <v>438</v>
      </c>
      <c r="B75" s="190" t="s">
        <v>433</v>
      </c>
      <c r="C75" s="134" t="s">
        <v>226</v>
      </c>
      <c r="D75" s="134" t="s">
        <v>227</v>
      </c>
      <c r="E75" s="187">
        <v>0</v>
      </c>
      <c r="F75" s="187">
        <v>0</v>
      </c>
      <c r="G75" s="187">
        <v>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0</v>
      </c>
      <c r="N75" s="187">
        <v>0</v>
      </c>
      <c r="O75" s="93">
        <v>0</v>
      </c>
      <c r="P75" s="94">
        <f t="shared" si="1"/>
        <v>0</v>
      </c>
      <c r="Q75" s="94">
        <f t="shared" si="2"/>
        <v>0</v>
      </c>
      <c r="R75" s="93">
        <v>0</v>
      </c>
      <c r="S75" s="26"/>
    </row>
    <row r="76" spans="1:19" s="29" customFormat="1" x14ac:dyDescent="0.25">
      <c r="A76" s="134" t="s">
        <v>438</v>
      </c>
      <c r="B76" s="190" t="s">
        <v>433</v>
      </c>
      <c r="C76" s="134" t="s">
        <v>228</v>
      </c>
      <c r="D76" s="134" t="s">
        <v>229</v>
      </c>
      <c r="E76" s="187">
        <v>2100000</v>
      </c>
      <c r="F76" s="187">
        <v>2100000</v>
      </c>
      <c r="G76" s="187">
        <v>2100000</v>
      </c>
      <c r="H76" s="187">
        <v>0</v>
      </c>
      <c r="I76" s="187">
        <v>0</v>
      </c>
      <c r="J76" s="187">
        <v>0</v>
      </c>
      <c r="K76" s="187">
        <v>892885</v>
      </c>
      <c r="L76" s="187">
        <v>892885</v>
      </c>
      <c r="M76" s="187">
        <v>1207115</v>
      </c>
      <c r="N76" s="187">
        <v>1207115</v>
      </c>
      <c r="O76" s="93">
        <f t="shared" si="4"/>
        <v>0.42518333333333336</v>
      </c>
      <c r="P76" s="94">
        <f t="shared" si="1"/>
        <v>2100000</v>
      </c>
      <c r="Q76" s="94">
        <f t="shared" si="2"/>
        <v>892885</v>
      </c>
      <c r="R76" s="93">
        <f t="shared" si="3"/>
        <v>0.42518333333333336</v>
      </c>
      <c r="S76" s="26"/>
    </row>
    <row r="77" spans="1:19" s="29" customFormat="1" x14ac:dyDescent="0.25">
      <c r="A77" s="134" t="s">
        <v>438</v>
      </c>
      <c r="B77" s="190" t="s">
        <v>433</v>
      </c>
      <c r="C77" s="134" t="s">
        <v>230</v>
      </c>
      <c r="D77" s="134" t="s">
        <v>231</v>
      </c>
      <c r="E77" s="187">
        <v>50000</v>
      </c>
      <c r="F77" s="187">
        <v>50000</v>
      </c>
      <c r="G77" s="187">
        <v>50000</v>
      </c>
      <c r="H77" s="187">
        <v>0</v>
      </c>
      <c r="I77" s="187">
        <v>0</v>
      </c>
      <c r="J77" s="187">
        <v>0</v>
      </c>
      <c r="K77" s="187">
        <v>0</v>
      </c>
      <c r="L77" s="187">
        <v>0</v>
      </c>
      <c r="M77" s="187">
        <v>50000</v>
      </c>
      <c r="N77" s="187">
        <v>50000</v>
      </c>
      <c r="O77" s="93">
        <f t="shared" si="4"/>
        <v>0</v>
      </c>
      <c r="P77" s="94">
        <f t="shared" si="1"/>
        <v>50000</v>
      </c>
      <c r="Q77" s="94">
        <f t="shared" si="2"/>
        <v>0</v>
      </c>
      <c r="R77" s="93">
        <f t="shared" si="3"/>
        <v>0</v>
      </c>
      <c r="S77" s="26"/>
    </row>
    <row r="78" spans="1:19" s="29" customFormat="1" x14ac:dyDescent="0.25">
      <c r="A78" s="134" t="s">
        <v>438</v>
      </c>
      <c r="B78" s="190" t="s">
        <v>433</v>
      </c>
      <c r="C78" s="134" t="s">
        <v>236</v>
      </c>
      <c r="D78" s="134" t="s">
        <v>237</v>
      </c>
      <c r="E78" s="187">
        <v>1000000</v>
      </c>
      <c r="F78" s="187">
        <v>1000000</v>
      </c>
      <c r="G78" s="187">
        <v>1000000</v>
      </c>
      <c r="H78" s="187">
        <v>0</v>
      </c>
      <c r="I78" s="187">
        <v>0</v>
      </c>
      <c r="J78" s="187">
        <v>0</v>
      </c>
      <c r="K78" s="187">
        <v>744000</v>
      </c>
      <c r="L78" s="187">
        <v>744000</v>
      </c>
      <c r="M78" s="187">
        <v>256000</v>
      </c>
      <c r="N78" s="187">
        <v>256000</v>
      </c>
      <c r="O78" s="93">
        <f t="shared" si="4"/>
        <v>0.74399999999999999</v>
      </c>
      <c r="P78" s="94">
        <f t="shared" si="1"/>
        <v>1000000</v>
      </c>
      <c r="Q78" s="94">
        <f t="shared" si="2"/>
        <v>744000</v>
      </c>
      <c r="R78" s="93">
        <f t="shared" si="3"/>
        <v>0.74399999999999999</v>
      </c>
      <c r="S78" s="26"/>
    </row>
    <row r="79" spans="1:19" s="29" customFormat="1" x14ac:dyDescent="0.25">
      <c r="A79" s="134" t="s">
        <v>438</v>
      </c>
      <c r="B79" s="190" t="s">
        <v>433</v>
      </c>
      <c r="C79" s="134" t="s">
        <v>411</v>
      </c>
      <c r="D79" s="134" t="s">
        <v>412</v>
      </c>
      <c r="E79" s="187">
        <v>500000</v>
      </c>
      <c r="F79" s="187">
        <v>500000</v>
      </c>
      <c r="G79" s="187">
        <v>500000</v>
      </c>
      <c r="H79" s="187">
        <v>0</v>
      </c>
      <c r="I79" s="187">
        <v>0</v>
      </c>
      <c r="J79" s="187">
        <v>0</v>
      </c>
      <c r="K79" s="187">
        <v>148885</v>
      </c>
      <c r="L79" s="187">
        <v>148885</v>
      </c>
      <c r="M79" s="187">
        <v>351115</v>
      </c>
      <c r="N79" s="187">
        <v>351115</v>
      </c>
      <c r="O79" s="93">
        <f t="shared" si="4"/>
        <v>0.29776999999999998</v>
      </c>
      <c r="P79" s="94">
        <f t="shared" si="1"/>
        <v>500000</v>
      </c>
      <c r="Q79" s="94">
        <f t="shared" si="2"/>
        <v>148885</v>
      </c>
      <c r="R79" s="93">
        <f t="shared" si="3"/>
        <v>0.29776999999999998</v>
      </c>
      <c r="S79" s="26"/>
    </row>
    <row r="80" spans="1:19" s="29" customFormat="1" x14ac:dyDescent="0.25">
      <c r="A80" s="134" t="s">
        <v>438</v>
      </c>
      <c r="B80" s="190" t="s">
        <v>433</v>
      </c>
      <c r="C80" s="134" t="s">
        <v>238</v>
      </c>
      <c r="D80" s="134" t="s">
        <v>239</v>
      </c>
      <c r="E80" s="187">
        <v>500000</v>
      </c>
      <c r="F80" s="187">
        <v>500000</v>
      </c>
      <c r="G80" s="187">
        <v>500000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500000</v>
      </c>
      <c r="N80" s="187">
        <v>500000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  <c r="S80" s="26"/>
    </row>
    <row r="81" spans="1:19" s="29" customFormat="1" ht="15.75" customHeight="1" x14ac:dyDescent="0.25">
      <c r="A81" s="134" t="s">
        <v>438</v>
      </c>
      <c r="B81" s="190" t="s">
        <v>433</v>
      </c>
      <c r="C81" s="134" t="s">
        <v>240</v>
      </c>
      <c r="D81" s="134" t="s">
        <v>241</v>
      </c>
      <c r="E81" s="187">
        <v>50000</v>
      </c>
      <c r="F81" s="187">
        <v>50000</v>
      </c>
      <c r="G81" s="187">
        <v>50000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50000</v>
      </c>
      <c r="N81" s="187">
        <v>50000</v>
      </c>
      <c r="O81" s="93">
        <f t="shared" si="4"/>
        <v>0</v>
      </c>
      <c r="P81" s="94">
        <f t="shared" si="1"/>
        <v>50000</v>
      </c>
      <c r="Q81" s="94">
        <f t="shared" si="2"/>
        <v>0</v>
      </c>
      <c r="R81" s="93">
        <f t="shared" si="3"/>
        <v>0</v>
      </c>
      <c r="S81" s="26"/>
    </row>
    <row r="82" spans="1:19" s="29" customFormat="1" ht="15.75" customHeight="1" x14ac:dyDescent="0.25">
      <c r="A82" s="134" t="s">
        <v>438</v>
      </c>
      <c r="B82" s="190" t="s">
        <v>433</v>
      </c>
      <c r="C82" s="134" t="s">
        <v>242</v>
      </c>
      <c r="D82" s="134" t="s">
        <v>243</v>
      </c>
      <c r="E82" s="187">
        <v>879000</v>
      </c>
      <c r="F82" s="187">
        <v>1065200</v>
      </c>
      <c r="G82" s="187">
        <v>879000</v>
      </c>
      <c r="H82" s="187">
        <v>0</v>
      </c>
      <c r="I82" s="187">
        <v>286200</v>
      </c>
      <c r="J82" s="187">
        <v>0</v>
      </c>
      <c r="K82" s="187">
        <v>0</v>
      </c>
      <c r="L82" s="187">
        <v>0</v>
      </c>
      <c r="M82" s="187">
        <v>779000</v>
      </c>
      <c r="N82" s="187">
        <v>592800</v>
      </c>
      <c r="O82" s="93">
        <v>0</v>
      </c>
      <c r="P82" s="94">
        <f t="shared" si="1"/>
        <v>1065200</v>
      </c>
      <c r="Q82" s="94">
        <f t="shared" si="2"/>
        <v>0</v>
      </c>
      <c r="R82" s="93">
        <f t="shared" si="3"/>
        <v>0</v>
      </c>
      <c r="S82" s="26"/>
    </row>
    <row r="83" spans="1:19" s="29" customFormat="1" x14ac:dyDescent="0.25">
      <c r="A83" s="134" t="s">
        <v>438</v>
      </c>
      <c r="B83" s="190" t="s">
        <v>433</v>
      </c>
      <c r="C83" s="134" t="s">
        <v>244</v>
      </c>
      <c r="D83" s="134" t="s">
        <v>245</v>
      </c>
      <c r="E83" s="187">
        <v>100000</v>
      </c>
      <c r="F83" s="187">
        <v>286200</v>
      </c>
      <c r="G83" s="187">
        <v>100000</v>
      </c>
      <c r="H83" s="187">
        <v>0</v>
      </c>
      <c r="I83" s="187">
        <v>286200</v>
      </c>
      <c r="J83" s="187">
        <v>0</v>
      </c>
      <c r="K83" s="187">
        <v>0</v>
      </c>
      <c r="L83" s="187">
        <v>0</v>
      </c>
      <c r="M83" s="187">
        <v>0</v>
      </c>
      <c r="N83" s="187">
        <v>-186200</v>
      </c>
      <c r="O83" s="93">
        <f t="shared" si="4"/>
        <v>0</v>
      </c>
      <c r="P83" s="94">
        <f t="shared" si="1"/>
        <v>286200</v>
      </c>
      <c r="Q83" s="94">
        <f t="shared" si="2"/>
        <v>0</v>
      </c>
      <c r="R83" s="93">
        <f t="shared" si="3"/>
        <v>0</v>
      </c>
      <c r="S83" s="26"/>
    </row>
    <row r="84" spans="1:19" s="29" customFormat="1" x14ac:dyDescent="0.25">
      <c r="A84" s="134" t="s">
        <v>438</v>
      </c>
      <c r="B84" s="190" t="s">
        <v>433</v>
      </c>
      <c r="C84" s="134" t="s">
        <v>246</v>
      </c>
      <c r="D84" s="134" t="s">
        <v>247</v>
      </c>
      <c r="E84" s="187">
        <v>779000</v>
      </c>
      <c r="F84" s="187">
        <v>779000</v>
      </c>
      <c r="G84" s="187">
        <v>779000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779000</v>
      </c>
      <c r="N84" s="187">
        <v>779000</v>
      </c>
      <c r="O84" s="93">
        <f t="shared" si="4"/>
        <v>0</v>
      </c>
      <c r="P84" s="94">
        <f t="shared" si="1"/>
        <v>779000</v>
      </c>
      <c r="Q84" s="94">
        <f t="shared" si="2"/>
        <v>0</v>
      </c>
      <c r="R84" s="93">
        <f t="shared" si="3"/>
        <v>0</v>
      </c>
      <c r="S84" s="26"/>
    </row>
    <row r="85" spans="1:19" s="29" customFormat="1" x14ac:dyDescent="0.25">
      <c r="A85" s="134" t="s">
        <v>438</v>
      </c>
      <c r="B85" s="190" t="s">
        <v>433</v>
      </c>
      <c r="C85" s="134" t="s">
        <v>248</v>
      </c>
      <c r="D85" s="134" t="s">
        <v>413</v>
      </c>
      <c r="E85" s="187">
        <v>3400000</v>
      </c>
      <c r="F85" s="187">
        <v>3630000</v>
      </c>
      <c r="G85" s="187">
        <v>3400000</v>
      </c>
      <c r="H85" s="187">
        <v>0</v>
      </c>
      <c r="I85" s="187">
        <v>145280</v>
      </c>
      <c r="J85" s="187">
        <v>0</v>
      </c>
      <c r="K85" s="187">
        <v>1542665.33</v>
      </c>
      <c r="L85" s="187">
        <v>1542665.33</v>
      </c>
      <c r="M85" s="187">
        <v>1942054.67</v>
      </c>
      <c r="N85" s="187">
        <v>1712054.67</v>
      </c>
      <c r="O85" s="93">
        <f t="shared" si="4"/>
        <v>0.42497667493112951</v>
      </c>
      <c r="P85" s="94">
        <f t="shared" si="1"/>
        <v>3630000</v>
      </c>
      <c r="Q85" s="94">
        <f t="shared" si="2"/>
        <v>1542665.33</v>
      </c>
      <c r="R85" s="93">
        <f t="shared" si="3"/>
        <v>0.42497667493112951</v>
      </c>
      <c r="S85" s="26"/>
    </row>
    <row r="86" spans="1:19" s="29" customFormat="1" x14ac:dyDescent="0.25">
      <c r="A86" s="134" t="s">
        <v>438</v>
      </c>
      <c r="B86" s="190" t="s">
        <v>433</v>
      </c>
      <c r="C86" s="134" t="s">
        <v>249</v>
      </c>
      <c r="D86" s="134" t="s">
        <v>250</v>
      </c>
      <c r="E86" s="187">
        <v>400000</v>
      </c>
      <c r="F86" s="187">
        <v>630000</v>
      </c>
      <c r="G86" s="187">
        <v>400000</v>
      </c>
      <c r="H86" s="187">
        <v>0</v>
      </c>
      <c r="I86" s="187">
        <v>0</v>
      </c>
      <c r="J86" s="187">
        <v>0</v>
      </c>
      <c r="K86" s="187">
        <v>392059.1</v>
      </c>
      <c r="L86" s="187">
        <v>392059.1</v>
      </c>
      <c r="M86" s="187">
        <v>237940.9</v>
      </c>
      <c r="N86" s="187">
        <v>7940.9</v>
      </c>
      <c r="O86" s="93">
        <f t="shared" si="4"/>
        <v>0.62231603174603167</v>
      </c>
      <c r="P86" s="94">
        <f t="shared" si="1"/>
        <v>630000</v>
      </c>
      <c r="Q86" s="94">
        <f t="shared" si="2"/>
        <v>392059.1</v>
      </c>
      <c r="R86" s="93">
        <f t="shared" si="3"/>
        <v>0.62231603174603167</v>
      </c>
      <c r="S86" s="26"/>
    </row>
    <row r="87" spans="1:19" s="26" customFormat="1" x14ac:dyDescent="0.25">
      <c r="A87" s="134" t="s">
        <v>438</v>
      </c>
      <c r="B87" s="190" t="s">
        <v>433</v>
      </c>
      <c r="C87" s="134" t="s">
        <v>251</v>
      </c>
      <c r="D87" s="134" t="s">
        <v>252</v>
      </c>
      <c r="E87" s="187">
        <v>500000</v>
      </c>
      <c r="F87" s="187">
        <v>500000</v>
      </c>
      <c r="G87" s="187">
        <v>500000</v>
      </c>
      <c r="H87" s="187">
        <v>0</v>
      </c>
      <c r="I87" s="187">
        <v>6000</v>
      </c>
      <c r="J87" s="187">
        <v>0</v>
      </c>
      <c r="K87" s="187">
        <v>224800</v>
      </c>
      <c r="L87" s="187">
        <v>224800</v>
      </c>
      <c r="M87" s="187">
        <v>269200</v>
      </c>
      <c r="N87" s="187">
        <v>269200</v>
      </c>
      <c r="O87" s="93">
        <f t="shared" si="4"/>
        <v>0.4496</v>
      </c>
      <c r="P87" s="94">
        <f t="shared" si="1"/>
        <v>500000</v>
      </c>
      <c r="Q87" s="94">
        <f t="shared" si="2"/>
        <v>224800</v>
      </c>
      <c r="R87" s="93">
        <f t="shared" si="3"/>
        <v>0.4496</v>
      </c>
    </row>
    <row r="88" spans="1:19" s="29" customFormat="1" x14ac:dyDescent="0.25">
      <c r="A88" s="134" t="s">
        <v>438</v>
      </c>
      <c r="B88" s="190" t="s">
        <v>433</v>
      </c>
      <c r="C88" s="134" t="s">
        <v>253</v>
      </c>
      <c r="D88" s="134" t="s">
        <v>254</v>
      </c>
      <c r="E88" s="187">
        <v>1100000</v>
      </c>
      <c r="F88" s="187">
        <v>1100000</v>
      </c>
      <c r="G88" s="187">
        <v>1100000</v>
      </c>
      <c r="H88" s="187">
        <v>0</v>
      </c>
      <c r="I88" s="187">
        <v>0</v>
      </c>
      <c r="J88" s="187">
        <v>0</v>
      </c>
      <c r="K88" s="187">
        <v>593300.17000000004</v>
      </c>
      <c r="L88" s="187">
        <v>593300.17000000004</v>
      </c>
      <c r="M88" s="187">
        <v>506699.83</v>
      </c>
      <c r="N88" s="187">
        <v>506699.83</v>
      </c>
      <c r="O88" s="93">
        <f t="shared" si="4"/>
        <v>0.53936379090909092</v>
      </c>
      <c r="P88" s="94">
        <f t="shared" si="1"/>
        <v>1100000</v>
      </c>
      <c r="Q88" s="94">
        <f t="shared" si="2"/>
        <v>593300.17000000004</v>
      </c>
      <c r="R88" s="93">
        <f t="shared" si="3"/>
        <v>0.53936379090909092</v>
      </c>
      <c r="S88" s="26"/>
    </row>
    <row r="89" spans="1:19" s="26" customFormat="1" x14ac:dyDescent="0.25">
      <c r="A89" s="134" t="s">
        <v>438</v>
      </c>
      <c r="B89" s="190" t="s">
        <v>433</v>
      </c>
      <c r="C89" s="134" t="s">
        <v>255</v>
      </c>
      <c r="D89" s="134" t="s">
        <v>256</v>
      </c>
      <c r="E89" s="187">
        <v>500000</v>
      </c>
      <c r="F89" s="187">
        <v>500000</v>
      </c>
      <c r="G89" s="187">
        <v>500000</v>
      </c>
      <c r="H89" s="187">
        <v>0</v>
      </c>
      <c r="I89" s="187">
        <v>139280</v>
      </c>
      <c r="J89" s="187">
        <v>0</v>
      </c>
      <c r="K89" s="187">
        <v>99000</v>
      </c>
      <c r="L89" s="187">
        <v>99000</v>
      </c>
      <c r="M89" s="187">
        <v>261720</v>
      </c>
      <c r="N89" s="187">
        <v>261720</v>
      </c>
      <c r="O89" s="93">
        <f t="shared" si="4"/>
        <v>0.19800000000000001</v>
      </c>
      <c r="P89" s="94">
        <f t="shared" si="1"/>
        <v>500000</v>
      </c>
      <c r="Q89" s="94">
        <f t="shared" si="2"/>
        <v>99000</v>
      </c>
      <c r="R89" s="93">
        <f t="shared" si="3"/>
        <v>0.19800000000000001</v>
      </c>
    </row>
    <row r="90" spans="1:19" s="29" customFormat="1" x14ac:dyDescent="0.25">
      <c r="A90" s="134" t="s">
        <v>438</v>
      </c>
      <c r="B90" s="190" t="s">
        <v>433</v>
      </c>
      <c r="C90" s="134" t="s">
        <v>257</v>
      </c>
      <c r="D90" s="134" t="s">
        <v>258</v>
      </c>
      <c r="E90" s="187">
        <v>100000</v>
      </c>
      <c r="F90" s="187">
        <v>100000</v>
      </c>
      <c r="G90" s="187">
        <v>100000</v>
      </c>
      <c r="H90" s="187">
        <v>0</v>
      </c>
      <c r="I90" s="187">
        <v>0</v>
      </c>
      <c r="J90" s="187">
        <v>0</v>
      </c>
      <c r="K90" s="187">
        <v>99174</v>
      </c>
      <c r="L90" s="187">
        <v>99174</v>
      </c>
      <c r="M90" s="187">
        <v>826</v>
      </c>
      <c r="N90" s="187">
        <v>826</v>
      </c>
      <c r="O90" s="93">
        <f t="shared" si="4"/>
        <v>0.99173999999999995</v>
      </c>
      <c r="P90" s="94">
        <f t="shared" si="1"/>
        <v>100000</v>
      </c>
      <c r="Q90" s="94">
        <f t="shared" si="2"/>
        <v>99174</v>
      </c>
      <c r="R90" s="93">
        <f t="shared" si="3"/>
        <v>0.99173999999999995</v>
      </c>
    </row>
    <row r="91" spans="1:19" s="26" customFormat="1" x14ac:dyDescent="0.25">
      <c r="A91" s="134" t="s">
        <v>438</v>
      </c>
      <c r="B91" s="190" t="s">
        <v>433</v>
      </c>
      <c r="C91" s="134" t="s">
        <v>259</v>
      </c>
      <c r="D91" s="134" t="s">
        <v>260</v>
      </c>
      <c r="E91" s="187">
        <v>500000</v>
      </c>
      <c r="F91" s="187">
        <v>500000</v>
      </c>
      <c r="G91" s="187">
        <v>500000</v>
      </c>
      <c r="H91" s="187">
        <v>0</v>
      </c>
      <c r="I91" s="187">
        <v>0</v>
      </c>
      <c r="J91" s="187">
        <v>0</v>
      </c>
      <c r="K91" s="187">
        <v>105000</v>
      </c>
      <c r="L91" s="187">
        <v>105000</v>
      </c>
      <c r="M91" s="187">
        <v>395000</v>
      </c>
      <c r="N91" s="187">
        <v>395000</v>
      </c>
      <c r="O91" s="93">
        <f>+K91/F91</f>
        <v>0.21</v>
      </c>
      <c r="P91" s="94">
        <f t="shared" si="1"/>
        <v>500000</v>
      </c>
      <c r="Q91" s="94">
        <f t="shared" si="2"/>
        <v>105000</v>
      </c>
      <c r="R91" s="93">
        <f t="shared" si="3"/>
        <v>0.21</v>
      </c>
    </row>
    <row r="92" spans="1:19" s="26" customFormat="1" ht="13.7" customHeight="1" x14ac:dyDescent="0.25">
      <c r="A92" s="134" t="s">
        <v>438</v>
      </c>
      <c r="B92" s="190" t="s">
        <v>433</v>
      </c>
      <c r="C92" s="134" t="s">
        <v>263</v>
      </c>
      <c r="D92" s="134" t="s">
        <v>264</v>
      </c>
      <c r="E92" s="187">
        <v>300000</v>
      </c>
      <c r="F92" s="187">
        <v>300000</v>
      </c>
      <c r="G92" s="187">
        <v>300000</v>
      </c>
      <c r="H92" s="187">
        <v>0</v>
      </c>
      <c r="I92" s="187">
        <v>0</v>
      </c>
      <c r="J92" s="187">
        <v>0</v>
      </c>
      <c r="K92" s="187">
        <v>29332.06</v>
      </c>
      <c r="L92" s="187">
        <v>29332.06</v>
      </c>
      <c r="M92" s="187">
        <v>270667.94</v>
      </c>
      <c r="N92" s="187">
        <v>270667.94</v>
      </c>
      <c r="O92" s="93">
        <f t="shared" ref="O92:O128" si="5">+K92/F92</f>
        <v>9.7773533333333343E-2</v>
      </c>
      <c r="P92" s="94">
        <f t="shared" ref="P92:P102" si="6">+F92</f>
        <v>300000</v>
      </c>
      <c r="Q92" s="94">
        <f t="shared" ref="Q92:Q102" si="7">+K92</f>
        <v>29332.06</v>
      </c>
      <c r="R92" s="93">
        <f t="shared" ref="R92:R103" si="8">+Q92/P92</f>
        <v>9.7773533333333343E-2</v>
      </c>
    </row>
    <row r="93" spans="1:19" s="29" customFormat="1" x14ac:dyDescent="0.25">
      <c r="A93" s="133" t="s">
        <v>438</v>
      </c>
      <c r="B93" s="189" t="s">
        <v>435</v>
      </c>
      <c r="C93" s="133" t="s">
        <v>265</v>
      </c>
      <c r="D93" s="133" t="s">
        <v>266</v>
      </c>
      <c r="E93" s="186">
        <v>1267097953</v>
      </c>
      <c r="F93" s="186">
        <v>1267097953</v>
      </c>
      <c r="G93" s="186">
        <v>603932588</v>
      </c>
      <c r="H93" s="186">
        <v>150638732.59999999</v>
      </c>
      <c r="I93" s="186">
        <v>318221685.93000001</v>
      </c>
      <c r="J93" s="186">
        <v>24630213.609999999</v>
      </c>
      <c r="K93" s="186">
        <v>95522450.769999996</v>
      </c>
      <c r="L93" s="186">
        <v>80293540.790000007</v>
      </c>
      <c r="M93" s="186">
        <v>678084870.09000003</v>
      </c>
      <c r="N93" s="186">
        <v>14919505.09</v>
      </c>
      <c r="O93" s="97">
        <f t="shared" si="5"/>
        <v>7.5386792744664782E-2</v>
      </c>
      <c r="P93" s="28">
        <f t="shared" si="6"/>
        <v>1267097953</v>
      </c>
      <c r="Q93" s="28">
        <f t="shared" si="7"/>
        <v>95522450.769999996</v>
      </c>
      <c r="R93" s="97">
        <f t="shared" si="8"/>
        <v>7.5386792744664782E-2</v>
      </c>
    </row>
    <row r="94" spans="1:19" s="29" customFormat="1" x14ac:dyDescent="0.25">
      <c r="A94" s="134" t="s">
        <v>438</v>
      </c>
      <c r="B94" s="190" t="s">
        <v>435</v>
      </c>
      <c r="C94" s="134" t="s">
        <v>279</v>
      </c>
      <c r="D94" s="134" t="s">
        <v>280</v>
      </c>
      <c r="E94" s="187">
        <v>1243257953</v>
      </c>
      <c r="F94" s="187">
        <v>1243257953</v>
      </c>
      <c r="G94" s="187">
        <v>580092588</v>
      </c>
      <c r="H94" s="187">
        <v>145559000</v>
      </c>
      <c r="I94" s="187">
        <v>317247614.38999999</v>
      </c>
      <c r="J94" s="187">
        <v>24630213.609999999</v>
      </c>
      <c r="K94" s="187">
        <v>88213359.980000004</v>
      </c>
      <c r="L94" s="187">
        <v>72984450</v>
      </c>
      <c r="M94" s="187">
        <v>667607765.01999998</v>
      </c>
      <c r="N94" s="187">
        <v>4442400.0199999996</v>
      </c>
      <c r="O94" s="93">
        <f t="shared" si="5"/>
        <v>7.0953384828256957E-2</v>
      </c>
      <c r="P94" s="94">
        <f t="shared" si="6"/>
        <v>1243257953</v>
      </c>
      <c r="Q94" s="94">
        <f t="shared" si="7"/>
        <v>88213359.980000004</v>
      </c>
      <c r="R94" s="93">
        <f t="shared" si="8"/>
        <v>7.0953384828256957E-2</v>
      </c>
      <c r="S94" s="26"/>
    </row>
    <row r="95" spans="1:19" s="29" customFormat="1" x14ac:dyDescent="0.25">
      <c r="A95" s="134" t="s">
        <v>438</v>
      </c>
      <c r="B95" s="190" t="s">
        <v>435</v>
      </c>
      <c r="C95" s="134" t="s">
        <v>281</v>
      </c>
      <c r="D95" s="134" t="s">
        <v>282</v>
      </c>
      <c r="E95" s="187">
        <v>0</v>
      </c>
      <c r="F95" s="187">
        <v>0</v>
      </c>
      <c r="G95" s="187">
        <v>0</v>
      </c>
      <c r="H95" s="187">
        <v>0</v>
      </c>
      <c r="I95" s="187">
        <v>0</v>
      </c>
      <c r="J95" s="187">
        <v>0</v>
      </c>
      <c r="K95" s="187">
        <v>0</v>
      </c>
      <c r="L95" s="187">
        <v>0</v>
      </c>
      <c r="M95" s="187">
        <v>0</v>
      </c>
      <c r="N95" s="187">
        <v>0</v>
      </c>
      <c r="O95" s="93">
        <v>0</v>
      </c>
      <c r="P95" s="94">
        <f t="shared" si="6"/>
        <v>0</v>
      </c>
      <c r="Q95" s="94">
        <f t="shared" si="7"/>
        <v>0</v>
      </c>
      <c r="R95" s="93">
        <v>0</v>
      </c>
      <c r="S95" s="26"/>
    </row>
    <row r="96" spans="1:19" s="29" customFormat="1" ht="14.25" customHeight="1" x14ac:dyDescent="0.25">
      <c r="A96" s="134" t="s">
        <v>438</v>
      </c>
      <c r="B96" s="190" t="s">
        <v>434</v>
      </c>
      <c r="C96" s="134" t="s">
        <v>281</v>
      </c>
      <c r="D96" s="134" t="s">
        <v>282</v>
      </c>
      <c r="E96" s="187">
        <v>1243257953</v>
      </c>
      <c r="F96" s="187">
        <v>1243257953</v>
      </c>
      <c r="G96" s="187">
        <v>580092588</v>
      </c>
      <c r="H96" s="187">
        <v>145559000</v>
      </c>
      <c r="I96" s="187">
        <v>317247614.38999999</v>
      </c>
      <c r="J96" s="187">
        <v>24630213.609999999</v>
      </c>
      <c r="K96" s="187">
        <v>88213359.980000004</v>
      </c>
      <c r="L96" s="187">
        <v>72984450</v>
      </c>
      <c r="M96" s="187">
        <v>667607765.01999998</v>
      </c>
      <c r="N96" s="187">
        <v>4442400.0199999996</v>
      </c>
      <c r="O96" s="93">
        <f t="shared" si="5"/>
        <v>7.0953384828256957E-2</v>
      </c>
      <c r="P96" s="94">
        <f t="shared" si="6"/>
        <v>1243257953</v>
      </c>
      <c r="Q96" s="94">
        <f t="shared" si="7"/>
        <v>88213359.980000004</v>
      </c>
      <c r="R96" s="93">
        <f t="shared" si="8"/>
        <v>7.0953384828256957E-2</v>
      </c>
      <c r="S96" s="26"/>
    </row>
    <row r="97" spans="1:19" s="29" customFormat="1" ht="14.25" customHeight="1" x14ac:dyDescent="0.25">
      <c r="A97" s="134" t="s">
        <v>438</v>
      </c>
      <c r="B97" s="190" t="s">
        <v>434</v>
      </c>
      <c r="C97" s="134" t="s">
        <v>267</v>
      </c>
      <c r="D97" s="134" t="s">
        <v>268</v>
      </c>
      <c r="E97" s="187">
        <v>22000000</v>
      </c>
      <c r="F97" s="187">
        <v>20900000</v>
      </c>
      <c r="G97" s="187">
        <v>20900000</v>
      </c>
      <c r="H97" s="187">
        <v>5079732.5999999996</v>
      </c>
      <c r="I97" s="187">
        <v>0</v>
      </c>
      <c r="J97" s="187">
        <v>0</v>
      </c>
      <c r="K97" s="187">
        <v>5933458.79</v>
      </c>
      <c r="L97" s="187">
        <v>5933458.79</v>
      </c>
      <c r="M97" s="187">
        <v>9886808.6099999994</v>
      </c>
      <c r="N97" s="187">
        <v>9886808.6099999994</v>
      </c>
      <c r="O97" s="93">
        <f t="shared" si="5"/>
        <v>0.28389754976076553</v>
      </c>
      <c r="P97" s="94">
        <f t="shared" si="6"/>
        <v>20900000</v>
      </c>
      <c r="Q97" s="94">
        <f t="shared" si="7"/>
        <v>5933458.79</v>
      </c>
      <c r="R97" s="93">
        <f t="shared" si="8"/>
        <v>0.28389754976076553</v>
      </c>
      <c r="S97" s="26"/>
    </row>
    <row r="98" spans="1:19" s="29" customFormat="1" x14ac:dyDescent="0.25">
      <c r="A98" s="134" t="s">
        <v>438</v>
      </c>
      <c r="B98" s="190" t="s">
        <v>434</v>
      </c>
      <c r="C98" s="134" t="s">
        <v>271</v>
      </c>
      <c r="D98" s="134" t="s">
        <v>272</v>
      </c>
      <c r="E98" s="187">
        <v>2000000</v>
      </c>
      <c r="F98" s="187">
        <v>900000</v>
      </c>
      <c r="G98" s="187">
        <v>900000</v>
      </c>
      <c r="H98" s="187">
        <v>0</v>
      </c>
      <c r="I98" s="187">
        <v>0</v>
      </c>
      <c r="J98" s="187">
        <v>0</v>
      </c>
      <c r="K98" s="187">
        <v>900000</v>
      </c>
      <c r="L98" s="187">
        <v>900000</v>
      </c>
      <c r="M98" s="187">
        <v>0</v>
      </c>
      <c r="N98" s="187">
        <v>0</v>
      </c>
      <c r="O98" s="93">
        <v>0</v>
      </c>
      <c r="P98" s="94">
        <f t="shared" si="6"/>
        <v>900000</v>
      </c>
      <c r="Q98" s="94">
        <f t="shared" si="7"/>
        <v>900000</v>
      </c>
      <c r="R98" s="93">
        <f t="shared" si="8"/>
        <v>1</v>
      </c>
      <c r="S98" s="26"/>
    </row>
    <row r="99" spans="1:19" s="29" customFormat="1" x14ac:dyDescent="0.25">
      <c r="A99" s="134" t="s">
        <v>438</v>
      </c>
      <c r="B99" s="190" t="s">
        <v>434</v>
      </c>
      <c r="C99" s="134" t="s">
        <v>273</v>
      </c>
      <c r="D99" s="134" t="s">
        <v>274</v>
      </c>
      <c r="E99" s="187">
        <v>0</v>
      </c>
      <c r="F99" s="187">
        <v>0</v>
      </c>
      <c r="G99" s="187">
        <v>0</v>
      </c>
      <c r="H99" s="187">
        <v>0</v>
      </c>
      <c r="I99" s="187">
        <v>0</v>
      </c>
      <c r="J99" s="187">
        <v>0</v>
      </c>
      <c r="K99" s="187">
        <v>0</v>
      </c>
      <c r="L99" s="187">
        <v>0</v>
      </c>
      <c r="M99" s="187">
        <v>0</v>
      </c>
      <c r="N99" s="187">
        <v>0</v>
      </c>
      <c r="O99" s="93">
        <v>0</v>
      </c>
      <c r="P99" s="94">
        <f t="shared" si="6"/>
        <v>0</v>
      </c>
      <c r="Q99" s="94">
        <f t="shared" si="7"/>
        <v>0</v>
      </c>
      <c r="R99" s="93">
        <v>0</v>
      </c>
      <c r="S99" s="26"/>
    </row>
    <row r="100" spans="1:19" s="29" customFormat="1" x14ac:dyDescent="0.25">
      <c r="A100" s="134" t="s">
        <v>438</v>
      </c>
      <c r="B100" s="190" t="s">
        <v>434</v>
      </c>
      <c r="C100" s="134" t="s">
        <v>275</v>
      </c>
      <c r="D100" s="134" t="s">
        <v>276</v>
      </c>
      <c r="E100" s="187">
        <v>20000000</v>
      </c>
      <c r="F100" s="187">
        <v>20000000</v>
      </c>
      <c r="G100" s="187">
        <v>20000000</v>
      </c>
      <c r="H100" s="187">
        <v>5079732.5999999996</v>
      </c>
      <c r="I100" s="187">
        <v>0</v>
      </c>
      <c r="J100" s="187">
        <v>0</v>
      </c>
      <c r="K100" s="187">
        <v>5033458.79</v>
      </c>
      <c r="L100" s="187">
        <v>5033458.79</v>
      </c>
      <c r="M100" s="187">
        <v>9886808.6099999994</v>
      </c>
      <c r="N100" s="187">
        <v>9886808.6099999994</v>
      </c>
      <c r="O100" s="93">
        <f t="shared" si="5"/>
        <v>0.25167293950000003</v>
      </c>
      <c r="P100" s="94">
        <f t="shared" si="6"/>
        <v>20000000</v>
      </c>
      <c r="Q100" s="94">
        <f t="shared" si="7"/>
        <v>5033458.79</v>
      </c>
      <c r="R100" s="93">
        <f t="shared" si="8"/>
        <v>0.25167293950000003</v>
      </c>
      <c r="S100" s="26"/>
    </row>
    <row r="101" spans="1:19" s="26" customFormat="1" x14ac:dyDescent="0.25">
      <c r="A101" s="134" t="s">
        <v>438</v>
      </c>
      <c r="B101" s="190" t="s">
        <v>434</v>
      </c>
      <c r="C101" s="134" t="s">
        <v>283</v>
      </c>
      <c r="D101" s="134" t="s">
        <v>284</v>
      </c>
      <c r="E101" s="187">
        <v>1840000</v>
      </c>
      <c r="F101" s="187">
        <v>2940000</v>
      </c>
      <c r="G101" s="187">
        <v>2940000</v>
      </c>
      <c r="H101" s="187">
        <v>0</v>
      </c>
      <c r="I101" s="187">
        <v>974071.54</v>
      </c>
      <c r="J101" s="187">
        <v>0</v>
      </c>
      <c r="K101" s="187">
        <v>1375632</v>
      </c>
      <c r="L101" s="187">
        <v>1375632</v>
      </c>
      <c r="M101" s="187">
        <v>590296.46</v>
      </c>
      <c r="N101" s="187">
        <v>590296.46</v>
      </c>
      <c r="O101" s="93">
        <f t="shared" si="5"/>
        <v>0.46790204081632653</v>
      </c>
      <c r="P101" s="94">
        <f t="shared" si="6"/>
        <v>2940000</v>
      </c>
      <c r="Q101" s="94">
        <f t="shared" si="7"/>
        <v>1375632</v>
      </c>
      <c r="R101" s="93">
        <f t="shared" si="8"/>
        <v>0.46790204081632653</v>
      </c>
    </row>
    <row r="102" spans="1:19" s="29" customFormat="1" x14ac:dyDescent="0.25">
      <c r="A102" s="134" t="s">
        <v>438</v>
      </c>
      <c r="B102" s="190" t="s">
        <v>434</v>
      </c>
      <c r="C102" s="134" t="s">
        <v>285</v>
      </c>
      <c r="D102" s="134" t="s">
        <v>286</v>
      </c>
      <c r="E102" s="187">
        <v>1840000</v>
      </c>
      <c r="F102" s="187">
        <v>2940000</v>
      </c>
      <c r="G102" s="187">
        <v>2940000</v>
      </c>
      <c r="H102" s="187">
        <v>0</v>
      </c>
      <c r="I102" s="187">
        <v>974071.54</v>
      </c>
      <c r="J102" s="187">
        <v>0</v>
      </c>
      <c r="K102" s="187">
        <v>1375632</v>
      </c>
      <c r="L102" s="187">
        <v>1375632</v>
      </c>
      <c r="M102" s="187">
        <v>590296.46</v>
      </c>
      <c r="N102" s="187">
        <v>590296.46</v>
      </c>
      <c r="O102" s="93">
        <f t="shared" si="5"/>
        <v>0.46790204081632653</v>
      </c>
      <c r="P102" s="94">
        <f t="shared" si="6"/>
        <v>2940000</v>
      </c>
      <c r="Q102" s="94">
        <f t="shared" si="7"/>
        <v>1375632</v>
      </c>
      <c r="R102" s="93">
        <f t="shared" si="8"/>
        <v>0.46790204081632653</v>
      </c>
    </row>
    <row r="103" spans="1:19" s="29" customFormat="1" x14ac:dyDescent="0.25">
      <c r="A103" s="133" t="s">
        <v>438</v>
      </c>
      <c r="B103" s="189" t="s">
        <v>433</v>
      </c>
      <c r="C103" s="133" t="s">
        <v>289</v>
      </c>
      <c r="D103" s="133" t="s">
        <v>290</v>
      </c>
      <c r="E103" s="186">
        <v>8271653598</v>
      </c>
      <c r="F103" s="186">
        <v>8271653598</v>
      </c>
      <c r="G103" s="186">
        <v>5979889899.5500002</v>
      </c>
      <c r="H103" s="186">
        <v>0</v>
      </c>
      <c r="I103" s="186">
        <v>376527654.27999997</v>
      </c>
      <c r="J103" s="186">
        <v>0</v>
      </c>
      <c r="K103" s="186">
        <v>5585028718.7200003</v>
      </c>
      <c r="L103" s="186">
        <v>5577028718.7200003</v>
      </c>
      <c r="M103" s="186">
        <v>2310097225</v>
      </c>
      <c r="N103" s="186">
        <v>18333526.550000001</v>
      </c>
      <c r="O103" s="97">
        <f t="shared" si="5"/>
        <v>0.67520099246786669</v>
      </c>
      <c r="P103" s="28">
        <f>+P115+P117+P125</f>
        <v>87540935</v>
      </c>
      <c r="Q103" s="28">
        <f>+Q115+Q117+Q125</f>
        <v>45115953.879999995</v>
      </c>
      <c r="R103" s="97">
        <f t="shared" si="8"/>
        <v>0.51536979676993389</v>
      </c>
    </row>
    <row r="104" spans="1:19" s="26" customFormat="1" x14ac:dyDescent="0.25">
      <c r="A104" s="134" t="s">
        <v>438</v>
      </c>
      <c r="B104" s="190" t="s">
        <v>433</v>
      </c>
      <c r="C104" s="134" t="s">
        <v>291</v>
      </c>
      <c r="D104" s="134" t="s">
        <v>292</v>
      </c>
      <c r="E104" s="187">
        <v>8062294991</v>
      </c>
      <c r="F104" s="187">
        <v>8146294991</v>
      </c>
      <c r="G104" s="187">
        <v>5858072227.5500002</v>
      </c>
      <c r="H104" s="187">
        <v>0</v>
      </c>
      <c r="I104" s="187">
        <v>338661802.44</v>
      </c>
      <c r="J104" s="187">
        <v>0</v>
      </c>
      <c r="K104" s="187">
        <v>5518245214.5600004</v>
      </c>
      <c r="L104" s="187">
        <v>5518245214.5600004</v>
      </c>
      <c r="M104" s="187">
        <v>2289387974</v>
      </c>
      <c r="N104" s="187">
        <v>1165210.55</v>
      </c>
      <c r="O104" s="93">
        <v>0</v>
      </c>
      <c r="P104" s="94"/>
      <c r="Q104" s="94"/>
      <c r="R104" s="93"/>
    </row>
    <row r="105" spans="1:19" s="26" customFormat="1" x14ac:dyDescent="0.25">
      <c r="A105" s="134" t="s">
        <v>438</v>
      </c>
      <c r="B105" s="190" t="s">
        <v>433</v>
      </c>
      <c r="C105" s="134" t="s">
        <v>301</v>
      </c>
      <c r="D105" s="134" t="s">
        <v>391</v>
      </c>
      <c r="E105" s="187">
        <v>3269297450</v>
      </c>
      <c r="F105" s="187">
        <v>3269297450</v>
      </c>
      <c r="G105" s="187">
        <v>2419444032.5</v>
      </c>
      <c r="H105" s="187">
        <v>0</v>
      </c>
      <c r="I105" s="187">
        <v>162276303</v>
      </c>
      <c r="J105" s="187">
        <v>0</v>
      </c>
      <c r="K105" s="187">
        <v>2257167729</v>
      </c>
      <c r="L105" s="187">
        <v>2257167729</v>
      </c>
      <c r="M105" s="187">
        <v>849853418</v>
      </c>
      <c r="N105" s="187">
        <v>0.5</v>
      </c>
      <c r="O105" s="93">
        <f t="shared" si="5"/>
        <v>0.69041369392680985</v>
      </c>
      <c r="P105" s="94"/>
      <c r="Q105" s="94"/>
      <c r="R105" s="93"/>
    </row>
    <row r="106" spans="1:19" s="29" customFormat="1" x14ac:dyDescent="0.25">
      <c r="A106" s="134" t="s">
        <v>438</v>
      </c>
      <c r="B106" s="190" t="s">
        <v>433</v>
      </c>
      <c r="C106" s="134" t="s">
        <v>304</v>
      </c>
      <c r="D106" s="134" t="s">
        <v>392</v>
      </c>
      <c r="E106" s="187">
        <v>1394735536</v>
      </c>
      <c r="F106" s="187">
        <v>1454735536</v>
      </c>
      <c r="G106" s="187">
        <v>943303406</v>
      </c>
      <c r="H106" s="187">
        <v>0</v>
      </c>
      <c r="I106" s="187">
        <v>84916111</v>
      </c>
      <c r="J106" s="187">
        <v>0</v>
      </c>
      <c r="K106" s="187">
        <v>858387295</v>
      </c>
      <c r="L106" s="187">
        <v>858387295</v>
      </c>
      <c r="M106" s="187">
        <v>511432130</v>
      </c>
      <c r="N106" s="187">
        <v>0</v>
      </c>
      <c r="O106" s="93">
        <f t="shared" si="5"/>
        <v>0.5900641551386423</v>
      </c>
      <c r="P106" s="94"/>
      <c r="Q106" s="94"/>
      <c r="R106" s="93"/>
    </row>
    <row r="107" spans="1:19" s="29" customFormat="1" x14ac:dyDescent="0.25">
      <c r="A107" s="134" t="s">
        <v>438</v>
      </c>
      <c r="B107" s="190" t="s">
        <v>433</v>
      </c>
      <c r="C107" s="134" t="s">
        <v>307</v>
      </c>
      <c r="D107" s="134" t="s">
        <v>308</v>
      </c>
      <c r="E107" s="187">
        <v>2171182482</v>
      </c>
      <c r="F107" s="187">
        <v>2171182482</v>
      </c>
      <c r="G107" s="187">
        <v>1595879402.8</v>
      </c>
      <c r="H107" s="187">
        <v>0</v>
      </c>
      <c r="I107" s="187">
        <v>63495620</v>
      </c>
      <c r="J107" s="187">
        <v>0</v>
      </c>
      <c r="K107" s="187">
        <v>1532068383</v>
      </c>
      <c r="L107" s="187">
        <v>1532068383</v>
      </c>
      <c r="M107" s="187">
        <v>575618479</v>
      </c>
      <c r="N107" s="187">
        <v>315399.8</v>
      </c>
      <c r="O107" s="93">
        <f t="shared" si="5"/>
        <v>0.70563777835418262</v>
      </c>
      <c r="P107" s="94"/>
      <c r="Q107" s="94"/>
      <c r="R107" s="93"/>
      <c r="S107" s="26"/>
    </row>
    <row r="108" spans="1:19" s="29" customFormat="1" x14ac:dyDescent="0.25">
      <c r="A108" s="134" t="s">
        <v>438</v>
      </c>
      <c r="B108" s="190" t="s">
        <v>433</v>
      </c>
      <c r="C108" s="134" t="s">
        <v>309</v>
      </c>
      <c r="D108" s="134" t="s">
        <v>393</v>
      </c>
      <c r="E108" s="187">
        <v>54600000</v>
      </c>
      <c r="F108" s="187">
        <v>54600000</v>
      </c>
      <c r="G108" s="187">
        <v>41069810</v>
      </c>
      <c r="H108" s="187">
        <v>0</v>
      </c>
      <c r="I108" s="187">
        <v>0</v>
      </c>
      <c r="J108" s="187">
        <v>0</v>
      </c>
      <c r="K108" s="187">
        <v>40950000</v>
      </c>
      <c r="L108" s="187">
        <v>40950000</v>
      </c>
      <c r="M108" s="187">
        <v>13650000</v>
      </c>
      <c r="N108" s="187">
        <v>119810</v>
      </c>
      <c r="O108" s="93">
        <f t="shared" si="5"/>
        <v>0.75</v>
      </c>
      <c r="P108" s="94"/>
      <c r="Q108" s="94"/>
      <c r="R108" s="93"/>
      <c r="S108" s="26"/>
    </row>
    <row r="109" spans="1:19" s="29" customFormat="1" x14ac:dyDescent="0.25">
      <c r="A109" s="134" t="s">
        <v>438</v>
      </c>
      <c r="B109" s="190" t="s">
        <v>433</v>
      </c>
      <c r="C109" s="134" t="s">
        <v>310</v>
      </c>
      <c r="D109" s="134" t="s">
        <v>311</v>
      </c>
      <c r="E109" s="187">
        <v>384662030</v>
      </c>
      <c r="F109" s="187">
        <v>396662030</v>
      </c>
      <c r="G109" s="187">
        <v>288086372.25</v>
      </c>
      <c r="H109" s="187">
        <v>0</v>
      </c>
      <c r="I109" s="187">
        <v>9847476</v>
      </c>
      <c r="J109" s="187">
        <v>0</v>
      </c>
      <c r="K109" s="187">
        <v>278238896</v>
      </c>
      <c r="L109" s="187">
        <v>278238896</v>
      </c>
      <c r="M109" s="187">
        <v>108575658</v>
      </c>
      <c r="N109" s="187">
        <v>0.25</v>
      </c>
      <c r="O109" s="93">
        <f t="shared" si="5"/>
        <v>0.70145079426936829</v>
      </c>
      <c r="P109" s="94"/>
      <c r="Q109" s="94"/>
      <c r="R109" s="93"/>
      <c r="S109" s="26"/>
    </row>
    <row r="110" spans="1:19" s="29" customFormat="1" x14ac:dyDescent="0.25">
      <c r="A110" s="134" t="s">
        <v>438</v>
      </c>
      <c r="B110" s="190" t="s">
        <v>433</v>
      </c>
      <c r="C110" s="134" t="s">
        <v>312</v>
      </c>
      <c r="D110" s="134" t="s">
        <v>313</v>
      </c>
      <c r="E110" s="187">
        <v>265260000</v>
      </c>
      <c r="F110" s="187">
        <v>277260000</v>
      </c>
      <c r="G110" s="187">
        <v>196796180</v>
      </c>
      <c r="H110" s="187">
        <v>0</v>
      </c>
      <c r="I110" s="187">
        <v>6794532</v>
      </c>
      <c r="J110" s="187">
        <v>0</v>
      </c>
      <c r="K110" s="187">
        <v>190001648</v>
      </c>
      <c r="L110" s="187">
        <v>190001648</v>
      </c>
      <c r="M110" s="187">
        <v>80463820</v>
      </c>
      <c r="N110" s="187">
        <v>0</v>
      </c>
      <c r="O110" s="93">
        <f t="shared" si="5"/>
        <v>0.68528330087282696</v>
      </c>
      <c r="P110" s="94"/>
      <c r="Q110" s="94"/>
      <c r="R110" s="93"/>
      <c r="S110" s="26"/>
    </row>
    <row r="111" spans="1:19" s="29" customFormat="1" x14ac:dyDescent="0.25">
      <c r="A111" s="134" t="s">
        <v>438</v>
      </c>
      <c r="B111" s="190" t="s">
        <v>433</v>
      </c>
      <c r="C111" s="134" t="s">
        <v>314</v>
      </c>
      <c r="D111" s="134" t="s">
        <v>420</v>
      </c>
      <c r="E111" s="187">
        <v>342490000</v>
      </c>
      <c r="F111" s="187">
        <v>342490000</v>
      </c>
      <c r="G111" s="187">
        <v>246393031</v>
      </c>
      <c r="H111" s="187">
        <v>0</v>
      </c>
      <c r="I111" s="187">
        <v>0</v>
      </c>
      <c r="J111" s="187">
        <v>0</v>
      </c>
      <c r="K111" s="187">
        <v>246393031</v>
      </c>
      <c r="L111" s="187">
        <v>246393031</v>
      </c>
      <c r="M111" s="187">
        <v>96096969</v>
      </c>
      <c r="N111" s="187">
        <v>0</v>
      </c>
      <c r="O111" s="93">
        <f t="shared" si="5"/>
        <v>0.71941671581652022</v>
      </c>
      <c r="P111" s="94"/>
      <c r="Q111" s="94"/>
      <c r="R111" s="93"/>
      <c r="S111" s="26"/>
    </row>
    <row r="112" spans="1:19" s="29" customFormat="1" x14ac:dyDescent="0.25">
      <c r="A112" s="134" t="s">
        <v>438</v>
      </c>
      <c r="B112" s="190" t="s">
        <v>433</v>
      </c>
      <c r="C112" s="134" t="s">
        <v>315</v>
      </c>
      <c r="D112" s="134" t="s">
        <v>316</v>
      </c>
      <c r="E112" s="187">
        <v>171120000</v>
      </c>
      <c r="F112" s="187">
        <v>171120000</v>
      </c>
      <c r="G112" s="187">
        <v>118152500</v>
      </c>
      <c r="H112" s="187">
        <v>0</v>
      </c>
      <c r="I112" s="187">
        <v>5547008</v>
      </c>
      <c r="J112" s="187">
        <v>0</v>
      </c>
      <c r="K112" s="187">
        <v>111875492</v>
      </c>
      <c r="L112" s="187">
        <v>111875492</v>
      </c>
      <c r="M112" s="187">
        <v>53697500</v>
      </c>
      <c r="N112" s="187">
        <v>730000</v>
      </c>
      <c r="O112" s="93">
        <f t="shared" si="5"/>
        <v>0.65378384759233288</v>
      </c>
      <c r="P112" s="94"/>
      <c r="Q112" s="94"/>
      <c r="R112" s="93"/>
      <c r="S112" s="26"/>
    </row>
    <row r="113" spans="1:19" s="29" customFormat="1" x14ac:dyDescent="0.25">
      <c r="A113" s="134" t="s">
        <v>438</v>
      </c>
      <c r="B113" s="190" t="s">
        <v>433</v>
      </c>
      <c r="C113" s="134" t="s">
        <v>320</v>
      </c>
      <c r="D113" s="134" t="s">
        <v>421</v>
      </c>
      <c r="E113" s="187">
        <v>7446236</v>
      </c>
      <c r="F113" s="187">
        <v>7446236</v>
      </c>
      <c r="G113" s="187">
        <v>7446236</v>
      </c>
      <c r="H113" s="187">
        <v>0</v>
      </c>
      <c r="I113" s="187">
        <v>5241122.43</v>
      </c>
      <c r="J113" s="187">
        <v>0</v>
      </c>
      <c r="K113" s="187">
        <v>2205113.5699999998</v>
      </c>
      <c r="L113" s="187">
        <v>2205113.5699999998</v>
      </c>
      <c r="M113" s="187">
        <v>0</v>
      </c>
      <c r="N113" s="187">
        <v>0</v>
      </c>
      <c r="O113" s="93">
        <f t="shared" si="5"/>
        <v>0.29613801791938904</v>
      </c>
      <c r="P113" s="94"/>
      <c r="Q113" s="94"/>
      <c r="R113" s="93"/>
      <c r="S113" s="26"/>
    </row>
    <row r="114" spans="1:19" s="29" customFormat="1" x14ac:dyDescent="0.25">
      <c r="A114" s="134" t="s">
        <v>438</v>
      </c>
      <c r="B114" s="190" t="s">
        <v>433</v>
      </c>
      <c r="C114" s="134" t="s">
        <v>325</v>
      </c>
      <c r="D114" s="134" t="s">
        <v>422</v>
      </c>
      <c r="E114" s="187">
        <v>1501257</v>
      </c>
      <c r="F114" s="187">
        <v>1501257</v>
      </c>
      <c r="G114" s="187">
        <v>1501257</v>
      </c>
      <c r="H114" s="187">
        <v>0</v>
      </c>
      <c r="I114" s="187">
        <v>543630.01</v>
      </c>
      <c r="J114" s="187">
        <v>0</v>
      </c>
      <c r="K114" s="187">
        <v>957626.99</v>
      </c>
      <c r="L114" s="187">
        <v>957626.99</v>
      </c>
      <c r="M114" s="187">
        <v>0</v>
      </c>
      <c r="N114" s="187">
        <v>0</v>
      </c>
      <c r="O114" s="93">
        <f t="shared" si="5"/>
        <v>0.63788344700474331</v>
      </c>
      <c r="P114" s="94"/>
      <c r="Q114" s="94"/>
      <c r="R114" s="93"/>
      <c r="S114" s="26"/>
    </row>
    <row r="115" spans="1:19" s="29" customFormat="1" x14ac:dyDescent="0.25">
      <c r="A115" s="134" t="s">
        <v>438</v>
      </c>
      <c r="B115" s="190" t="s">
        <v>433</v>
      </c>
      <c r="C115" s="134" t="s">
        <v>331</v>
      </c>
      <c r="D115" s="134" t="s">
        <v>332</v>
      </c>
      <c r="E115" s="187">
        <v>33000000</v>
      </c>
      <c r="F115" s="187">
        <v>32980000</v>
      </c>
      <c r="G115" s="187">
        <v>30800000</v>
      </c>
      <c r="H115" s="187">
        <v>0</v>
      </c>
      <c r="I115" s="187">
        <v>15021750</v>
      </c>
      <c r="J115" s="187">
        <v>0</v>
      </c>
      <c r="K115" s="187">
        <v>15778250</v>
      </c>
      <c r="L115" s="187">
        <v>7778250</v>
      </c>
      <c r="M115" s="187">
        <v>2180000</v>
      </c>
      <c r="N115" s="187">
        <v>0</v>
      </c>
      <c r="O115" s="93">
        <f t="shared" si="5"/>
        <v>0.47841873862947243</v>
      </c>
      <c r="P115" s="94">
        <f>+F115</f>
        <v>32980000</v>
      </c>
      <c r="Q115" s="94">
        <f>+K115</f>
        <v>15778250</v>
      </c>
      <c r="R115" s="93">
        <f>+Q115/P115</f>
        <v>0.47841873862947243</v>
      </c>
      <c r="S115" s="26"/>
    </row>
    <row r="116" spans="1:19" s="29" customFormat="1" x14ac:dyDescent="0.25">
      <c r="A116" s="134" t="s">
        <v>438</v>
      </c>
      <c r="B116" s="190" t="s">
        <v>433</v>
      </c>
      <c r="C116" s="134" t="s">
        <v>335</v>
      </c>
      <c r="D116" s="134" t="s">
        <v>336</v>
      </c>
      <c r="E116" s="187">
        <v>33000000</v>
      </c>
      <c r="F116" s="187">
        <v>32980000</v>
      </c>
      <c r="G116" s="187">
        <v>30800000</v>
      </c>
      <c r="H116" s="187">
        <v>0</v>
      </c>
      <c r="I116" s="187">
        <v>15021750</v>
      </c>
      <c r="J116" s="187">
        <v>0</v>
      </c>
      <c r="K116" s="187">
        <v>15778250</v>
      </c>
      <c r="L116" s="187">
        <v>7778250</v>
      </c>
      <c r="M116" s="187">
        <v>2180000</v>
      </c>
      <c r="N116" s="187">
        <v>0</v>
      </c>
      <c r="O116" s="93">
        <f t="shared" si="5"/>
        <v>0.47841873862947243</v>
      </c>
      <c r="P116" s="94">
        <f>+F116</f>
        <v>32980000</v>
      </c>
      <c r="Q116" s="94">
        <f>+K116</f>
        <v>15778250</v>
      </c>
      <c r="R116" s="93">
        <f>+Q116/P116</f>
        <v>0.47841873862947243</v>
      </c>
      <c r="S116" s="26"/>
    </row>
    <row r="117" spans="1:19" s="29" customFormat="1" x14ac:dyDescent="0.25">
      <c r="A117" s="134" t="s">
        <v>438</v>
      </c>
      <c r="B117" s="190" t="s">
        <v>433</v>
      </c>
      <c r="C117" s="134" t="s">
        <v>337</v>
      </c>
      <c r="D117" s="134" t="s">
        <v>338</v>
      </c>
      <c r="E117" s="187">
        <v>53200000</v>
      </c>
      <c r="F117" s="187">
        <v>53200000</v>
      </c>
      <c r="G117" s="187">
        <v>53200000</v>
      </c>
      <c r="H117" s="187">
        <v>0</v>
      </c>
      <c r="I117" s="187">
        <v>6693980.1200000001</v>
      </c>
      <c r="J117" s="187">
        <v>0</v>
      </c>
      <c r="K117" s="187">
        <v>29337703.879999999</v>
      </c>
      <c r="L117" s="187">
        <v>29337703.879999999</v>
      </c>
      <c r="M117" s="187">
        <v>17168316</v>
      </c>
      <c r="N117" s="187">
        <v>17168316</v>
      </c>
      <c r="O117" s="93">
        <f t="shared" si="5"/>
        <v>0.5514605992481203</v>
      </c>
      <c r="P117" s="94">
        <f>+F117</f>
        <v>53200000</v>
      </c>
      <c r="Q117" s="94">
        <f>+K117</f>
        <v>29337703.879999999</v>
      </c>
      <c r="R117" s="93">
        <f>+Q117/P117</f>
        <v>0.5514605992481203</v>
      </c>
      <c r="S117" s="26"/>
    </row>
    <row r="118" spans="1:19" s="29" customFormat="1" x14ac:dyDescent="0.25">
      <c r="A118" s="134" t="s">
        <v>438</v>
      </c>
      <c r="B118" s="190" t="s">
        <v>433</v>
      </c>
      <c r="C118" s="134" t="s">
        <v>339</v>
      </c>
      <c r="D118" s="134" t="s">
        <v>340</v>
      </c>
      <c r="E118" s="187">
        <v>48000000</v>
      </c>
      <c r="F118" s="187">
        <v>48000000</v>
      </c>
      <c r="G118" s="187">
        <v>48000000</v>
      </c>
      <c r="H118" s="187">
        <v>0</v>
      </c>
      <c r="I118" s="187">
        <v>6693980.1200000001</v>
      </c>
      <c r="J118" s="187">
        <v>0</v>
      </c>
      <c r="K118" s="187">
        <v>28306019.879999999</v>
      </c>
      <c r="L118" s="187">
        <v>28306019.879999999</v>
      </c>
      <c r="M118" s="187">
        <v>13000000</v>
      </c>
      <c r="N118" s="187">
        <v>13000000</v>
      </c>
      <c r="O118" s="93">
        <f t="shared" si="5"/>
        <v>0.58970874750000002</v>
      </c>
      <c r="P118" s="94">
        <f>+F118</f>
        <v>48000000</v>
      </c>
      <c r="Q118" s="94">
        <f>+K118</f>
        <v>28306019.879999999</v>
      </c>
      <c r="R118" s="93">
        <f>+Q118/P118</f>
        <v>0.58970874750000002</v>
      </c>
    </row>
    <row r="119" spans="1:19" s="29" customFormat="1" x14ac:dyDescent="0.25">
      <c r="A119" s="134" t="s">
        <v>438</v>
      </c>
      <c r="B119" s="190" t="s">
        <v>433</v>
      </c>
      <c r="C119" s="134" t="s">
        <v>341</v>
      </c>
      <c r="D119" s="134" t="s">
        <v>342</v>
      </c>
      <c r="E119" s="187">
        <v>5200000</v>
      </c>
      <c r="F119" s="187">
        <v>5200000</v>
      </c>
      <c r="G119" s="187">
        <v>5200000</v>
      </c>
      <c r="H119" s="187">
        <v>0</v>
      </c>
      <c r="I119" s="187">
        <v>0</v>
      </c>
      <c r="J119" s="187">
        <v>0</v>
      </c>
      <c r="K119" s="187">
        <v>1031684</v>
      </c>
      <c r="L119" s="187">
        <v>1031684</v>
      </c>
      <c r="M119" s="187">
        <v>4168316</v>
      </c>
      <c r="N119" s="187">
        <v>4168316</v>
      </c>
      <c r="O119" s="93">
        <f t="shared" si="5"/>
        <v>0.19840076923076924</v>
      </c>
      <c r="P119" s="94">
        <f>+F119</f>
        <v>5200000</v>
      </c>
      <c r="Q119" s="94">
        <f>+K119</f>
        <v>1031684</v>
      </c>
      <c r="R119" s="93">
        <f>+Q119/P119</f>
        <v>0.19840076923076924</v>
      </c>
      <c r="S119" s="26"/>
    </row>
    <row r="120" spans="1:19" s="29" customFormat="1" x14ac:dyDescent="0.25">
      <c r="A120" s="134" t="s">
        <v>438</v>
      </c>
      <c r="B120" s="190" t="s">
        <v>433</v>
      </c>
      <c r="C120" s="134" t="s">
        <v>343</v>
      </c>
      <c r="D120" s="134" t="s">
        <v>344</v>
      </c>
      <c r="E120" s="187">
        <v>37215000</v>
      </c>
      <c r="F120" s="187">
        <v>37215000</v>
      </c>
      <c r="G120" s="187">
        <v>37215000</v>
      </c>
      <c r="H120" s="187">
        <v>0</v>
      </c>
      <c r="I120" s="187">
        <v>16145000</v>
      </c>
      <c r="J120" s="187">
        <v>0</v>
      </c>
      <c r="K120" s="187">
        <v>21070000</v>
      </c>
      <c r="L120" s="187">
        <v>21070000</v>
      </c>
      <c r="M120" s="187">
        <v>0</v>
      </c>
      <c r="N120" s="187">
        <v>0</v>
      </c>
      <c r="O120" s="93">
        <f t="shared" si="5"/>
        <v>0.56616955528684665</v>
      </c>
      <c r="P120" s="94"/>
      <c r="Q120" s="94"/>
      <c r="R120" s="93"/>
      <c r="S120" s="26"/>
    </row>
    <row r="121" spans="1:19" s="29" customFormat="1" x14ac:dyDescent="0.25">
      <c r="A121" s="134" t="s">
        <v>438</v>
      </c>
      <c r="B121" s="190" t="s">
        <v>433</v>
      </c>
      <c r="C121" s="134" t="s">
        <v>345</v>
      </c>
      <c r="D121" s="134" t="s">
        <v>346</v>
      </c>
      <c r="E121" s="187">
        <v>4200000</v>
      </c>
      <c r="F121" s="187">
        <v>4200000</v>
      </c>
      <c r="G121" s="187">
        <v>4200000</v>
      </c>
      <c r="H121" s="187">
        <v>0</v>
      </c>
      <c r="I121" s="187">
        <v>4200000</v>
      </c>
      <c r="J121" s="187">
        <v>0</v>
      </c>
      <c r="K121" s="187">
        <v>0</v>
      </c>
      <c r="L121" s="187">
        <v>0</v>
      </c>
      <c r="M121" s="187">
        <v>0</v>
      </c>
      <c r="N121" s="187">
        <v>0</v>
      </c>
      <c r="O121" s="93">
        <f t="shared" si="5"/>
        <v>0</v>
      </c>
      <c r="P121" s="94"/>
      <c r="Q121" s="94"/>
      <c r="R121" s="93"/>
      <c r="S121" s="26"/>
    </row>
    <row r="122" spans="1:19" s="29" customFormat="1" x14ac:dyDescent="0.25">
      <c r="A122" s="134" t="s">
        <v>438</v>
      </c>
      <c r="B122" s="190" t="s">
        <v>433</v>
      </c>
      <c r="C122" s="134" t="s">
        <v>353</v>
      </c>
      <c r="D122" s="134" t="s">
        <v>397</v>
      </c>
      <c r="E122" s="187">
        <v>3570000</v>
      </c>
      <c r="F122" s="187">
        <v>3570000</v>
      </c>
      <c r="G122" s="187">
        <v>3570000</v>
      </c>
      <c r="H122" s="187">
        <v>0</v>
      </c>
      <c r="I122" s="187">
        <v>0</v>
      </c>
      <c r="J122" s="187">
        <v>0</v>
      </c>
      <c r="K122" s="187">
        <v>3570000</v>
      </c>
      <c r="L122" s="187">
        <v>3570000</v>
      </c>
      <c r="M122" s="187">
        <v>0</v>
      </c>
      <c r="N122" s="187">
        <v>0</v>
      </c>
      <c r="O122" s="93">
        <f t="shared" si="5"/>
        <v>1</v>
      </c>
      <c r="P122" s="94"/>
      <c r="Q122" s="94"/>
      <c r="R122" s="93"/>
      <c r="S122" s="26"/>
    </row>
    <row r="123" spans="1:19" s="29" customFormat="1" x14ac:dyDescent="0.25">
      <c r="A123" s="134" t="s">
        <v>438</v>
      </c>
      <c r="B123" s="190" t="s">
        <v>433</v>
      </c>
      <c r="C123" s="134" t="s">
        <v>354</v>
      </c>
      <c r="D123" s="134" t="s">
        <v>355</v>
      </c>
      <c r="E123" s="187">
        <v>11945000</v>
      </c>
      <c r="F123" s="187">
        <v>11945000</v>
      </c>
      <c r="G123" s="187">
        <v>11945000</v>
      </c>
      <c r="H123" s="187">
        <v>0</v>
      </c>
      <c r="I123" s="187">
        <v>11945000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  <c r="O123" s="93">
        <f t="shared" si="5"/>
        <v>0</v>
      </c>
      <c r="P123" s="94"/>
      <c r="Q123" s="94"/>
      <c r="R123" s="93"/>
      <c r="S123" s="26"/>
    </row>
    <row r="124" spans="1:19" s="29" customFormat="1" x14ac:dyDescent="0.25">
      <c r="A124" s="134" t="s">
        <v>438</v>
      </c>
      <c r="B124" s="190" t="s">
        <v>433</v>
      </c>
      <c r="C124" s="134" t="s">
        <v>356</v>
      </c>
      <c r="D124" s="134" t="s">
        <v>357</v>
      </c>
      <c r="E124" s="187">
        <v>17500000</v>
      </c>
      <c r="F124" s="187">
        <v>17500000</v>
      </c>
      <c r="G124" s="187">
        <v>17500000</v>
      </c>
      <c r="H124" s="187">
        <v>0</v>
      </c>
      <c r="I124" s="187">
        <v>0</v>
      </c>
      <c r="J124" s="187">
        <v>0</v>
      </c>
      <c r="K124" s="187">
        <v>17500000</v>
      </c>
      <c r="L124" s="187">
        <v>17500000</v>
      </c>
      <c r="M124" s="187">
        <v>0</v>
      </c>
      <c r="N124" s="187">
        <v>0</v>
      </c>
      <c r="O124" s="93">
        <f t="shared" si="5"/>
        <v>1</v>
      </c>
      <c r="P124" s="94"/>
      <c r="Q124" s="94"/>
      <c r="R124" s="93"/>
      <c r="S124" s="26"/>
    </row>
    <row r="125" spans="1:19" s="29" customFormat="1" x14ac:dyDescent="0.25">
      <c r="A125" s="134" t="s">
        <v>438</v>
      </c>
      <c r="B125" s="190" t="s">
        <v>433</v>
      </c>
      <c r="C125" s="134" t="s">
        <v>384</v>
      </c>
      <c r="D125" s="134" t="s">
        <v>385</v>
      </c>
      <c r="E125" s="187">
        <v>85360935</v>
      </c>
      <c r="F125" s="187">
        <v>1360935</v>
      </c>
      <c r="G125" s="187">
        <v>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1360935</v>
      </c>
      <c r="N125" s="187">
        <v>0</v>
      </c>
      <c r="O125" s="93">
        <f t="shared" si="5"/>
        <v>0</v>
      </c>
      <c r="P125" s="94">
        <f>+F125</f>
        <v>1360935</v>
      </c>
      <c r="Q125" s="94">
        <f>+K125</f>
        <v>0</v>
      </c>
      <c r="R125" s="93">
        <f>+Q125/P125</f>
        <v>0</v>
      </c>
      <c r="S125" s="26"/>
    </row>
    <row r="126" spans="1:19" s="29" customFormat="1" x14ac:dyDescent="0.25">
      <c r="A126" s="134" t="s">
        <v>438</v>
      </c>
      <c r="B126" s="190" t="s">
        <v>433</v>
      </c>
      <c r="C126" s="134" t="s">
        <v>386</v>
      </c>
      <c r="D126" s="134" t="s">
        <v>387</v>
      </c>
      <c r="E126" s="187">
        <v>85360935</v>
      </c>
      <c r="F126" s="187">
        <v>1360935</v>
      </c>
      <c r="G126" s="187">
        <v>0</v>
      </c>
      <c r="H126" s="187">
        <v>0</v>
      </c>
      <c r="I126" s="187">
        <v>0</v>
      </c>
      <c r="J126" s="187">
        <v>0</v>
      </c>
      <c r="K126" s="187">
        <v>0</v>
      </c>
      <c r="L126" s="187">
        <v>0</v>
      </c>
      <c r="M126" s="187">
        <v>1360935</v>
      </c>
      <c r="N126" s="187">
        <v>0</v>
      </c>
      <c r="O126" s="93">
        <f t="shared" si="5"/>
        <v>0</v>
      </c>
      <c r="P126" s="94">
        <f>+F126</f>
        <v>1360935</v>
      </c>
      <c r="Q126" s="94">
        <f>+K126</f>
        <v>0</v>
      </c>
      <c r="R126" s="93">
        <f>+Q126/P126</f>
        <v>0</v>
      </c>
      <c r="S126" s="26"/>
    </row>
    <row r="127" spans="1:19" s="29" customFormat="1" x14ac:dyDescent="0.25">
      <c r="A127" s="134" t="s">
        <v>438</v>
      </c>
      <c r="B127" s="190" t="s">
        <v>433</v>
      </c>
      <c r="C127" s="134" t="s">
        <v>358</v>
      </c>
      <c r="D127" s="134" t="s">
        <v>359</v>
      </c>
      <c r="E127" s="187">
        <v>582672</v>
      </c>
      <c r="F127" s="187">
        <v>602672</v>
      </c>
      <c r="G127" s="187">
        <v>602672</v>
      </c>
      <c r="H127" s="187">
        <v>0</v>
      </c>
      <c r="I127" s="187">
        <v>5121.72</v>
      </c>
      <c r="J127" s="187">
        <v>0</v>
      </c>
      <c r="K127" s="187">
        <v>597550.28</v>
      </c>
      <c r="L127" s="187">
        <v>597550.28</v>
      </c>
      <c r="M127" s="187">
        <v>0</v>
      </c>
      <c r="N127" s="187">
        <v>0</v>
      </c>
      <c r="O127" s="93">
        <f t="shared" si="5"/>
        <v>0.99150164600313273</v>
      </c>
      <c r="P127" s="94"/>
      <c r="Q127" s="94"/>
      <c r="R127" s="93"/>
      <c r="S127" s="26"/>
    </row>
    <row r="128" spans="1:19" s="29" customFormat="1" x14ac:dyDescent="0.25">
      <c r="A128" s="134" t="s">
        <v>438</v>
      </c>
      <c r="B128" s="190" t="s">
        <v>433</v>
      </c>
      <c r="C128" s="134" t="s">
        <v>367</v>
      </c>
      <c r="D128" s="134" t="s">
        <v>368</v>
      </c>
      <c r="E128" s="187">
        <v>582672</v>
      </c>
      <c r="F128" s="187">
        <v>602672</v>
      </c>
      <c r="G128" s="187">
        <v>602672</v>
      </c>
      <c r="H128" s="187">
        <v>0</v>
      </c>
      <c r="I128" s="187">
        <v>5121.72</v>
      </c>
      <c r="J128" s="187">
        <v>0</v>
      </c>
      <c r="K128" s="187">
        <v>597550.28</v>
      </c>
      <c r="L128" s="187">
        <v>597550.28</v>
      </c>
      <c r="M128" s="187">
        <v>0</v>
      </c>
      <c r="N128" s="187">
        <v>0</v>
      </c>
      <c r="O128" s="93">
        <f t="shared" si="5"/>
        <v>0.99150164600313273</v>
      </c>
      <c r="P128" s="94"/>
      <c r="Q128" s="94"/>
      <c r="R128" s="93"/>
      <c r="S128" s="26"/>
    </row>
    <row r="129" spans="1:19" s="5" customFormat="1" x14ac:dyDescent="0.25">
      <c r="A129" s="19"/>
      <c r="B129" s="108"/>
      <c r="C129" s="19"/>
      <c r="D129" s="19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22"/>
      <c r="P129" s="94"/>
      <c r="Q129" s="94"/>
      <c r="R129" s="93"/>
      <c r="S129" s="8"/>
    </row>
    <row r="130" spans="1:19" s="5" customFormat="1" x14ac:dyDescent="0.25">
      <c r="A130" s="19"/>
      <c r="B130" s="108"/>
      <c r="C130" s="19"/>
      <c r="D130" s="19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22"/>
      <c r="P130" s="94"/>
      <c r="Q130" s="94"/>
      <c r="R130" s="93"/>
      <c r="S130" s="8"/>
    </row>
    <row r="131" spans="1:19" s="5" customFormat="1" x14ac:dyDescent="0.25">
      <c r="A131" s="19"/>
      <c r="B131" s="108"/>
      <c r="C131" s="19"/>
      <c r="D131" s="19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22"/>
      <c r="P131" s="94"/>
      <c r="Q131" s="94"/>
      <c r="R131" s="93"/>
      <c r="S131" s="8"/>
    </row>
    <row r="132" spans="1:19" s="5" customFormat="1" x14ac:dyDescent="0.25">
      <c r="A132" s="19"/>
      <c r="B132" s="108"/>
      <c r="C132" s="19"/>
      <c r="D132" s="19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22"/>
      <c r="P132" s="94"/>
      <c r="Q132" s="94"/>
      <c r="R132" s="93"/>
      <c r="S132" s="8"/>
    </row>
    <row r="133" spans="1:19" s="5" customFormat="1" x14ac:dyDescent="0.25">
      <c r="A133" s="19"/>
      <c r="B133" s="108"/>
      <c r="C133" s="19"/>
      <c r="D133" s="19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22"/>
      <c r="P133" s="94"/>
      <c r="Q133" s="94"/>
      <c r="R133" s="93"/>
      <c r="S133" s="8"/>
    </row>
    <row r="134" spans="1:19" s="5" customFormat="1" x14ac:dyDescent="0.25">
      <c r="A134" s="19"/>
      <c r="B134" s="108"/>
      <c r="C134" s="19"/>
      <c r="D134" s="19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22"/>
      <c r="P134" s="94"/>
      <c r="Q134" s="94"/>
      <c r="R134" s="93"/>
      <c r="S134" s="8"/>
    </row>
    <row r="135" spans="1:19" s="3" customFormat="1" x14ac:dyDescent="0.25">
      <c r="A135"/>
      <c r="B135" s="1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22"/>
      <c r="P135" s="8"/>
      <c r="Q135" s="8"/>
      <c r="R135" s="8"/>
      <c r="S135" s="8"/>
    </row>
    <row r="136" spans="1:19" s="3" customFormat="1" ht="15.6" customHeight="1" x14ac:dyDescent="0.25">
      <c r="B136" s="115"/>
      <c r="C136" s="204" t="s">
        <v>26</v>
      </c>
      <c r="D136" s="204"/>
      <c r="E136" s="204"/>
      <c r="F136" s="204"/>
      <c r="G136" s="204"/>
      <c r="H136" s="16"/>
      <c r="I136" s="16"/>
      <c r="J136" s="16"/>
      <c r="K136" s="16"/>
      <c r="L136" s="16"/>
      <c r="M136" s="16"/>
      <c r="N136" s="16"/>
      <c r="O136" s="8"/>
      <c r="P136" s="8"/>
      <c r="Q136" s="8"/>
      <c r="R136" s="8"/>
      <c r="S136" s="8"/>
    </row>
    <row r="137" spans="1:19" s="69" customFormat="1" ht="32.25" thickBot="1" x14ac:dyDescent="0.3">
      <c r="B137" s="116"/>
      <c r="C137" s="64" t="s">
        <v>44</v>
      </c>
      <c r="D137" s="64" t="s">
        <v>7</v>
      </c>
      <c r="E137" s="64" t="s">
        <v>8</v>
      </c>
      <c r="F137" s="64" t="s">
        <v>9</v>
      </c>
      <c r="G137" s="64" t="s">
        <v>21</v>
      </c>
      <c r="H137" s="70"/>
      <c r="I137" s="70"/>
      <c r="J137" s="70"/>
      <c r="K137" s="70"/>
      <c r="L137" s="70"/>
      <c r="M137" s="70"/>
      <c r="N137" s="70"/>
      <c r="O137" s="71"/>
      <c r="P137" s="71"/>
      <c r="Q137" s="71"/>
      <c r="R137" s="71"/>
      <c r="S137" s="71"/>
    </row>
    <row r="138" spans="1:19" s="3" customFormat="1" ht="15.75" thickTop="1" x14ac:dyDescent="0.25">
      <c r="B138" s="115"/>
      <c r="C138" s="15" t="s">
        <v>22</v>
      </c>
      <c r="D138" s="12">
        <f>+F8</f>
        <v>763962183</v>
      </c>
      <c r="E138" s="30">
        <f>+K8</f>
        <v>448367616.76999998</v>
      </c>
      <c r="F138" s="8">
        <f>+D138-E138</f>
        <v>315594566.23000002</v>
      </c>
      <c r="G138" s="41">
        <f t="shared" ref="G138:G143" si="9">+E138/D138</f>
        <v>0.58689765900362634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109</v>
      </c>
      <c r="D139" s="8">
        <f>+F27</f>
        <v>558699679</v>
      </c>
      <c r="E139" s="26">
        <f>+K27</f>
        <v>380670343.07999998</v>
      </c>
      <c r="F139" s="8">
        <f>+K27</f>
        <v>380670343.07999998</v>
      </c>
      <c r="G139" s="41">
        <f t="shared" si="9"/>
        <v>0.68135056701902985</v>
      </c>
      <c r="H139" s="24"/>
      <c r="K139" s="8"/>
      <c r="R139" s="8"/>
    </row>
    <row r="140" spans="1:19" s="3" customFormat="1" x14ac:dyDescent="0.25">
      <c r="B140" s="115"/>
      <c r="C140" s="15" t="s">
        <v>23</v>
      </c>
      <c r="D140" s="8">
        <f>+F69</f>
        <v>12500765</v>
      </c>
      <c r="E140" s="26">
        <f>+K69</f>
        <v>4167667.83</v>
      </c>
      <c r="F140" s="8">
        <f>+D140-E140</f>
        <v>8333097.1699999999</v>
      </c>
      <c r="G140" s="41">
        <f t="shared" si="9"/>
        <v>0.33339302274700788</v>
      </c>
      <c r="H140" s="24"/>
      <c r="O140" s="8"/>
      <c r="P140" s="8"/>
      <c r="Q140" s="8"/>
      <c r="R140" s="8"/>
      <c r="S140" s="8"/>
    </row>
    <row r="141" spans="1:19" s="3" customFormat="1" x14ac:dyDescent="0.25">
      <c r="B141" s="115"/>
      <c r="C141" s="15" t="s">
        <v>24</v>
      </c>
      <c r="D141" s="3">
        <f>+F93</f>
        <v>1267097953</v>
      </c>
      <c r="E141" s="26">
        <f>+K93</f>
        <v>95522450.769999996</v>
      </c>
      <c r="F141" s="8">
        <f>+D141-E141</f>
        <v>1171575502.23</v>
      </c>
      <c r="G141" s="41">
        <f t="shared" si="9"/>
        <v>7.5386792744664782E-2</v>
      </c>
      <c r="H141" s="24"/>
      <c r="O141" s="8"/>
      <c r="P141" s="8"/>
      <c r="Q141" s="8"/>
      <c r="R141" s="8"/>
      <c r="S141" s="8"/>
    </row>
    <row r="142" spans="1:19" x14ac:dyDescent="0.25">
      <c r="C142" s="15" t="s">
        <v>25</v>
      </c>
      <c r="D142" s="8">
        <f>+F103</f>
        <v>8271653598</v>
      </c>
      <c r="E142" s="26">
        <f>+K103</f>
        <v>5585028718.7200003</v>
      </c>
      <c r="F142" s="8">
        <f>+D142-E142</f>
        <v>2686624879.2799997</v>
      </c>
      <c r="G142" s="41">
        <f t="shared" si="9"/>
        <v>0.67520099246786669</v>
      </c>
      <c r="H142" s="24"/>
      <c r="K142" s="8"/>
      <c r="R142" s="8"/>
    </row>
    <row r="143" spans="1:19" s="3" customFormat="1" ht="16.5" thickBot="1" x14ac:dyDescent="0.3">
      <c r="B143" s="115"/>
      <c r="C143" s="61" t="s">
        <v>10</v>
      </c>
      <c r="D143" s="61">
        <f>SUM(D138:D142)</f>
        <v>10873914178</v>
      </c>
      <c r="E143" s="61">
        <f>SUM(E138:E142)</f>
        <v>6513756797.1700001</v>
      </c>
      <c r="F143" s="61">
        <f>SUM(F138:F142)</f>
        <v>4562798387.9899998</v>
      </c>
      <c r="G143" s="62">
        <f t="shared" si="9"/>
        <v>0.59902595243473333</v>
      </c>
      <c r="H143" s="24"/>
      <c r="O143" s="8"/>
      <c r="P143" s="8"/>
      <c r="Q143" s="8"/>
      <c r="R143" s="8"/>
      <c r="S143" s="8"/>
    </row>
    <row r="144" spans="1:19" s="3" customFormat="1" ht="15.75" thickTop="1" x14ac:dyDescent="0.25">
      <c r="B144" s="115"/>
      <c r="C144" s="5"/>
      <c r="D144" s="5"/>
      <c r="E144" s="29"/>
      <c r="F144" s="9"/>
      <c r="G144" s="8"/>
      <c r="H144" s="26"/>
      <c r="L144" s="24"/>
      <c r="O144" s="24"/>
      <c r="P144" s="27"/>
      <c r="Q144" s="26"/>
      <c r="R144" s="8"/>
      <c r="S144" s="8"/>
    </row>
    <row r="145" spans="1:19" s="3" customFormat="1" x14ac:dyDescent="0.25">
      <c r="B145" s="115"/>
      <c r="C145" s="2"/>
      <c r="D145" s="5"/>
      <c r="E145" s="27"/>
      <c r="F145" s="9"/>
      <c r="G145" s="9"/>
      <c r="H145" s="10"/>
      <c r="I145" s="10"/>
      <c r="J145" s="8"/>
      <c r="K145" s="26"/>
      <c r="M145" s="8"/>
      <c r="N145" s="8"/>
      <c r="O145" s="24"/>
      <c r="P145" s="26"/>
      <c r="Q145" s="26"/>
      <c r="R145" s="24"/>
      <c r="S145" s="8"/>
    </row>
    <row r="146" spans="1:19" ht="15.6" customHeight="1" x14ac:dyDescent="0.25">
      <c r="C146" s="205" t="s">
        <v>35</v>
      </c>
      <c r="D146" s="205"/>
      <c r="E146" s="205"/>
      <c r="F146" s="205"/>
      <c r="G146" s="205"/>
      <c r="H146" s="10"/>
      <c r="I146" s="10"/>
    </row>
    <row r="147" spans="1:19" ht="32.25" thickBot="1" x14ac:dyDescent="0.3">
      <c r="C147" s="58" t="s">
        <v>44</v>
      </c>
      <c r="D147" s="58" t="s">
        <v>31</v>
      </c>
      <c r="E147" s="58" t="s">
        <v>32</v>
      </c>
      <c r="F147" s="58" t="s">
        <v>36</v>
      </c>
      <c r="G147" s="58" t="s">
        <v>33</v>
      </c>
      <c r="H147" s="10"/>
      <c r="I147" s="10"/>
    </row>
    <row r="148" spans="1:19" ht="15.75" thickTop="1" x14ac:dyDescent="0.25">
      <c r="C148" s="15" t="s">
        <v>109</v>
      </c>
      <c r="D148" s="8">
        <f t="shared" ref="D148:E150" si="10">+D139</f>
        <v>558699679</v>
      </c>
      <c r="E148" s="8">
        <f t="shared" si="10"/>
        <v>380670343.07999998</v>
      </c>
      <c r="F148" s="8">
        <f>+D148-E148</f>
        <v>178029335.92000002</v>
      </c>
      <c r="G148" s="41">
        <f>+E148/D148</f>
        <v>0.68135056701902985</v>
      </c>
      <c r="H148" s="10"/>
      <c r="I148" s="10"/>
      <c r="M148" s="3"/>
      <c r="N148" s="3"/>
    </row>
    <row r="149" spans="1:19" s="3" customFormat="1" x14ac:dyDescent="0.25">
      <c r="B149" s="115"/>
      <c r="C149" s="15" t="s">
        <v>23</v>
      </c>
      <c r="D149" s="8">
        <f t="shared" si="10"/>
        <v>12500765</v>
      </c>
      <c r="E149" s="8">
        <f t="shared" si="10"/>
        <v>4167667.83</v>
      </c>
      <c r="F149" s="8">
        <f>+D149-E149</f>
        <v>8333097.1699999999</v>
      </c>
      <c r="G149" s="41">
        <f>+E149/D149</f>
        <v>0.33339302274700788</v>
      </c>
      <c r="H149" s="10"/>
      <c r="I149" s="10"/>
      <c r="J149" s="8"/>
      <c r="K149" s="26"/>
      <c r="M149" s="8"/>
      <c r="N149" s="8"/>
      <c r="O149" s="24"/>
      <c r="P149" s="26"/>
      <c r="Q149" s="26"/>
      <c r="R149" s="24"/>
      <c r="S149" s="8"/>
    </row>
    <row r="150" spans="1:19" x14ac:dyDescent="0.25">
      <c r="C150" s="15" t="s">
        <v>24</v>
      </c>
      <c r="D150" s="3">
        <f t="shared" si="10"/>
        <v>1267097953</v>
      </c>
      <c r="E150" s="3">
        <f t="shared" si="10"/>
        <v>95522450.769999996</v>
      </c>
      <c r="F150" s="8">
        <f>+D150-E150</f>
        <v>1171575502.23</v>
      </c>
      <c r="G150" s="41">
        <f>+E150/D150</f>
        <v>7.5386792744664782E-2</v>
      </c>
      <c r="H150" s="10"/>
      <c r="I150" s="10"/>
      <c r="M150" s="3"/>
      <c r="N150" s="3"/>
    </row>
    <row r="151" spans="1:19" s="3" customFormat="1" x14ac:dyDescent="0.25">
      <c r="B151" s="115"/>
      <c r="C151" s="15" t="s">
        <v>25</v>
      </c>
      <c r="D151" s="8">
        <f>+P103</f>
        <v>87540935</v>
      </c>
      <c r="E151" s="8">
        <f>+Q103</f>
        <v>45115953.879999995</v>
      </c>
      <c r="F151" s="8">
        <f>+D151-E151</f>
        <v>42424981.120000005</v>
      </c>
      <c r="G151" s="41">
        <f>+E151/D151</f>
        <v>0.51536979676993389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6.5" thickBot="1" x14ac:dyDescent="0.3">
      <c r="B152" s="115"/>
      <c r="C152" s="59" t="s">
        <v>10</v>
      </c>
      <c r="D152" s="59">
        <f>SUM(D148:D151)</f>
        <v>1925839332</v>
      </c>
      <c r="E152" s="59">
        <f>SUM(E148:E151)</f>
        <v>525476415.55999994</v>
      </c>
      <c r="F152" s="59">
        <f>SUM(F148:F151)</f>
        <v>1400362916.4400001</v>
      </c>
      <c r="G152" s="60">
        <f>+E152/D152</f>
        <v>0.27285579166891788</v>
      </c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ht="15.75" thickTop="1" x14ac:dyDescent="0.25">
      <c r="A153" s="4"/>
      <c r="B153" s="115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5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5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4"/>
      <c r="B156" s="115"/>
      <c r="D156" s="26"/>
      <c r="E156" s="9"/>
      <c r="F156" s="9"/>
      <c r="G156" s="9"/>
      <c r="H156" s="10"/>
      <c r="I156" s="10"/>
      <c r="J156" s="8"/>
      <c r="K156" s="26"/>
      <c r="O156" s="24"/>
      <c r="P156" s="26"/>
      <c r="Q156" s="26"/>
      <c r="R156" s="24"/>
      <c r="S156" s="8"/>
    </row>
    <row r="157" spans="1:19" s="3" customFormat="1" x14ac:dyDescent="0.25">
      <c r="A157" s="10"/>
      <c r="B157" s="112"/>
      <c r="C157" s="8"/>
      <c r="D157" s="26"/>
      <c r="E157" s="9"/>
      <c r="F157" s="9"/>
      <c r="G157" s="9"/>
      <c r="H157" s="10"/>
      <c r="I157" s="10"/>
      <c r="J157" s="8"/>
      <c r="K157" s="26"/>
      <c r="M157" s="8"/>
      <c r="N157" s="8"/>
      <c r="O157" s="24"/>
      <c r="P157" s="26"/>
      <c r="Q157" s="26"/>
      <c r="R157" s="24"/>
      <c r="S157" s="8"/>
    </row>
    <row r="158" spans="1:19" x14ac:dyDescent="0.25">
      <c r="A158" s="10"/>
      <c r="E158" s="9"/>
      <c r="F158" s="9"/>
      <c r="G158" s="9"/>
      <c r="H158" s="10"/>
      <c r="I158" s="10"/>
      <c r="M158" s="3"/>
      <c r="N158" s="3"/>
    </row>
    <row r="159" spans="1:19" s="3" customFormat="1" x14ac:dyDescent="0.25">
      <c r="A159" s="10"/>
      <c r="B159" s="112"/>
      <c r="C159" s="8"/>
      <c r="D159" s="26"/>
      <c r="E159" s="10"/>
      <c r="F159" s="10"/>
      <c r="G159" s="10"/>
      <c r="H159" s="10"/>
      <c r="I159" s="10"/>
      <c r="J159" s="8"/>
      <c r="K159" s="26"/>
      <c r="M159" s="8"/>
      <c r="N159" s="8"/>
      <c r="O159" s="24"/>
      <c r="P159" s="26"/>
      <c r="Q159" s="26"/>
      <c r="R159" s="24"/>
      <c r="S159" s="8"/>
    </row>
    <row r="160" spans="1:19" x14ac:dyDescent="0.25">
      <c r="A160" s="10"/>
      <c r="E160" s="9"/>
      <c r="F160" s="9"/>
      <c r="G160" s="9"/>
      <c r="H160" s="10"/>
      <c r="I160" s="10"/>
    </row>
    <row r="161" spans="1:19" x14ac:dyDescent="0.25">
      <c r="A161" s="10"/>
      <c r="E161" s="9"/>
      <c r="F161" s="9"/>
      <c r="G161" s="9"/>
      <c r="H161" s="10"/>
      <c r="I161" s="10"/>
      <c r="M161" s="3"/>
      <c r="N161" s="3"/>
    </row>
    <row r="162" spans="1:19" s="3" customFormat="1" x14ac:dyDescent="0.25">
      <c r="A162" s="10"/>
      <c r="B162" s="112"/>
      <c r="C162" s="85" t="s">
        <v>51</v>
      </c>
      <c r="D162" s="86" t="s">
        <v>52</v>
      </c>
      <c r="E162" s="86" t="s">
        <v>53</v>
      </c>
      <c r="F162" s="85" t="s">
        <v>7</v>
      </c>
      <c r="G162" s="85" t="s">
        <v>19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2"/>
      <c r="C163" s="87" t="s">
        <v>22</v>
      </c>
      <c r="D163" s="88">
        <f>+G163/F163</f>
        <v>0.58689765900362634</v>
      </c>
      <c r="E163" s="88">
        <f>+(100%/12)*9</f>
        <v>0.75</v>
      </c>
      <c r="F163" s="89">
        <f t="shared" ref="F163:G167" si="11">+D138</f>
        <v>763962183</v>
      </c>
      <c r="G163" s="89">
        <f t="shared" si="11"/>
        <v>448367616.76999998</v>
      </c>
      <c r="H163" s="10"/>
      <c r="I163" s="10"/>
      <c r="J163" s="8"/>
      <c r="K163" s="26"/>
      <c r="O163" s="24"/>
      <c r="P163" s="26"/>
      <c r="Q163" s="26"/>
      <c r="R163" s="24"/>
      <c r="S163" s="8"/>
    </row>
    <row r="164" spans="1:19" s="3" customFormat="1" x14ac:dyDescent="0.25">
      <c r="A164" s="10"/>
      <c r="B164" s="112"/>
      <c r="C164" s="87" t="s">
        <v>109</v>
      </c>
      <c r="D164" s="88">
        <f>+G164/F164</f>
        <v>0.68135056701902985</v>
      </c>
      <c r="E164" s="88">
        <f t="shared" ref="E164:E167" si="12">+(100%/12)*9</f>
        <v>0.75</v>
      </c>
      <c r="F164" s="89">
        <f t="shared" si="11"/>
        <v>558699679</v>
      </c>
      <c r="G164" s="89">
        <f t="shared" si="11"/>
        <v>380670343.07999998</v>
      </c>
      <c r="H164" s="10"/>
      <c r="I164" s="10"/>
      <c r="J164" s="8"/>
      <c r="K164" s="26"/>
      <c r="M164" s="8"/>
      <c r="N164" s="8"/>
      <c r="O164" s="24"/>
      <c r="P164" s="26"/>
      <c r="Q164" s="26"/>
      <c r="R164" s="24"/>
      <c r="S164" s="8"/>
    </row>
    <row r="165" spans="1:19" x14ac:dyDescent="0.25">
      <c r="A165" s="10"/>
      <c r="C165" s="87" t="s">
        <v>23</v>
      </c>
      <c r="D165" s="88">
        <f>+G165/F165</f>
        <v>0.33339302274700788</v>
      </c>
      <c r="E165" s="88">
        <f t="shared" si="12"/>
        <v>0.75</v>
      </c>
      <c r="F165" s="89">
        <f t="shared" si="11"/>
        <v>12500765</v>
      </c>
      <c r="G165" s="89">
        <f t="shared" si="11"/>
        <v>4167667.83</v>
      </c>
      <c r="H165" s="10"/>
      <c r="I165" s="10"/>
      <c r="M165" s="3"/>
      <c r="N165" s="3"/>
    </row>
    <row r="166" spans="1:19" s="3" customFormat="1" x14ac:dyDescent="0.25">
      <c r="A166" s="4"/>
      <c r="B166" s="115"/>
      <c r="C166" s="87" t="s">
        <v>24</v>
      </c>
      <c r="D166" s="88">
        <f>+G166/F166</f>
        <v>7.5386792744664782E-2</v>
      </c>
      <c r="E166" s="88">
        <f t="shared" si="12"/>
        <v>0.75</v>
      </c>
      <c r="F166" s="89">
        <f t="shared" si="11"/>
        <v>1267097953</v>
      </c>
      <c r="G166" s="89">
        <f t="shared" si="11"/>
        <v>95522450.769999996</v>
      </c>
      <c r="H166" s="10"/>
      <c r="I166" s="10"/>
      <c r="J166" s="8"/>
      <c r="K166" s="26"/>
      <c r="M166" s="8"/>
      <c r="N166" s="8"/>
      <c r="O166" s="24"/>
      <c r="P166" s="26"/>
      <c r="Q166" s="26"/>
      <c r="R166" s="24"/>
      <c r="S166" s="8"/>
    </row>
    <row r="167" spans="1:19" x14ac:dyDescent="0.25">
      <c r="A167" s="10"/>
      <c r="C167" s="87" t="s">
        <v>25</v>
      </c>
      <c r="D167" s="88">
        <f>+G167/F167</f>
        <v>0.67520099246786669</v>
      </c>
      <c r="E167" s="88">
        <f t="shared" si="12"/>
        <v>0.75</v>
      </c>
      <c r="F167" s="89">
        <f t="shared" si="11"/>
        <v>8271653598</v>
      </c>
      <c r="G167" s="89">
        <f t="shared" si="11"/>
        <v>5585028718.7200003</v>
      </c>
      <c r="H167" s="10"/>
      <c r="I167" s="10"/>
    </row>
    <row r="168" spans="1:19" x14ac:dyDescent="0.25">
      <c r="A168" s="4"/>
      <c r="B168" s="115"/>
      <c r="C168" s="87"/>
      <c r="E168" s="9"/>
      <c r="F168" s="89"/>
      <c r="G168" s="9"/>
      <c r="H168" s="10"/>
      <c r="I168" s="10"/>
      <c r="M168" s="3"/>
      <c r="N168" s="3"/>
    </row>
    <row r="169" spans="1:19" s="3" customFormat="1" x14ac:dyDescent="0.25">
      <c r="A169" s="10"/>
      <c r="B169" s="112"/>
      <c r="C169" s="87"/>
      <c r="D169" s="26"/>
      <c r="E169" s="10"/>
      <c r="F169" s="89"/>
      <c r="G169" s="10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3" customFormat="1" x14ac:dyDescent="0.25">
      <c r="A170" s="10"/>
      <c r="B170" s="112"/>
      <c r="C170" s="87"/>
      <c r="D170" s="26"/>
      <c r="E170" s="9"/>
      <c r="F170" s="89"/>
      <c r="G170" s="9"/>
      <c r="H170" s="10"/>
      <c r="I170" s="10"/>
      <c r="J170" s="8"/>
      <c r="K170" s="26"/>
      <c r="O170" s="24"/>
      <c r="P170" s="26"/>
      <c r="Q170" s="26"/>
      <c r="R170" s="24"/>
      <c r="S170" s="8"/>
    </row>
    <row r="171" spans="1:19" s="194" customFormat="1" x14ac:dyDescent="0.25">
      <c r="A171" s="192"/>
      <c r="B171" s="193"/>
      <c r="D171" s="26"/>
      <c r="E171" s="98"/>
      <c r="F171" s="195"/>
      <c r="G171" s="98"/>
      <c r="H171" s="99"/>
      <c r="I171" s="99"/>
      <c r="J171" s="26"/>
      <c r="K171" s="26"/>
      <c r="M171" s="26"/>
      <c r="N171" s="26"/>
      <c r="O171" s="36"/>
      <c r="P171" s="26"/>
      <c r="Q171" s="26"/>
      <c r="R171" s="36"/>
      <c r="S171" s="26"/>
    </row>
    <row r="172" spans="1:19" s="26" customFormat="1" x14ac:dyDescent="0.25">
      <c r="A172" s="99"/>
      <c r="B172" s="196"/>
      <c r="E172" s="98"/>
      <c r="F172" s="98"/>
      <c r="G172" s="98"/>
      <c r="H172" s="99"/>
      <c r="I172" s="99"/>
      <c r="O172" s="36"/>
      <c r="R172" s="36"/>
    </row>
    <row r="173" spans="1:19" s="26" customFormat="1" x14ac:dyDescent="0.25">
      <c r="A173" s="192"/>
      <c r="B173" s="193"/>
      <c r="C173" s="194"/>
      <c r="E173" s="98"/>
      <c r="F173" s="98"/>
      <c r="G173" s="98"/>
      <c r="H173" s="99"/>
      <c r="I173" s="99"/>
      <c r="O173" s="36"/>
      <c r="R173" s="36"/>
    </row>
    <row r="174" spans="1:19" s="26" customFormat="1" x14ac:dyDescent="0.25">
      <c r="A174" s="99"/>
      <c r="B174" s="196"/>
      <c r="E174" s="98"/>
      <c r="F174" s="98"/>
      <c r="G174" s="98"/>
      <c r="H174" s="99"/>
      <c r="I174" s="99"/>
      <c r="O174" s="36"/>
      <c r="R174" s="36"/>
    </row>
    <row r="175" spans="1:19" s="26" customFormat="1" x14ac:dyDescent="0.25">
      <c r="A175" s="192"/>
      <c r="B175" s="193"/>
      <c r="C175" s="194"/>
      <c r="E175" s="98"/>
      <c r="F175" s="98"/>
      <c r="G175" s="98"/>
      <c r="H175" s="99"/>
      <c r="I175" s="99"/>
      <c r="O175" s="36"/>
      <c r="R175" s="36"/>
    </row>
    <row r="176" spans="1:19" s="26" customFormat="1" x14ac:dyDescent="0.25">
      <c r="A176" s="99"/>
      <c r="B176" s="196"/>
      <c r="E176" s="98"/>
      <c r="F176" s="98"/>
      <c r="G176" s="98"/>
      <c r="H176" s="99"/>
      <c r="I176" s="99"/>
      <c r="O176" s="36"/>
      <c r="R176" s="36"/>
    </row>
    <row r="177" spans="1:18" s="26" customFormat="1" x14ac:dyDescent="0.25">
      <c r="A177" s="192"/>
      <c r="B177" s="193"/>
      <c r="C177" s="194"/>
      <c r="E177" s="98"/>
      <c r="F177" s="98"/>
      <c r="G177" s="98"/>
      <c r="H177" s="99"/>
      <c r="I177" s="99"/>
      <c r="O177" s="36"/>
      <c r="R177" s="36"/>
    </row>
    <row r="178" spans="1:18" s="26" customFormat="1" x14ac:dyDescent="0.25">
      <c r="A178" s="99"/>
      <c r="B178" s="196"/>
      <c r="E178" s="98"/>
      <c r="F178" s="98"/>
      <c r="G178" s="98"/>
      <c r="H178" s="99"/>
      <c r="I178" s="99"/>
      <c r="O178" s="36"/>
      <c r="R178" s="36"/>
    </row>
    <row r="179" spans="1:18" s="26" customFormat="1" x14ac:dyDescent="0.25">
      <c r="A179" s="192"/>
      <c r="B179" s="193"/>
      <c r="C179" s="194"/>
      <c r="E179" s="98"/>
      <c r="F179" s="98"/>
      <c r="G179" s="98"/>
      <c r="H179" s="99"/>
      <c r="I179" s="99"/>
      <c r="O179" s="36"/>
      <c r="R179" s="36"/>
    </row>
    <row r="180" spans="1:18" s="26" customFormat="1" x14ac:dyDescent="0.25">
      <c r="A180" s="99"/>
      <c r="B180" s="196"/>
      <c r="E180" s="99"/>
      <c r="F180" s="99"/>
      <c r="G180" s="99"/>
      <c r="H180" s="99"/>
      <c r="I180" s="99"/>
      <c r="O180" s="36"/>
      <c r="R180" s="36"/>
    </row>
    <row r="181" spans="1:18" s="26" customFormat="1" x14ac:dyDescent="0.25">
      <c r="A181" s="192"/>
      <c r="B181" s="193"/>
      <c r="C181" s="194"/>
      <c r="E181" s="99"/>
      <c r="F181" s="99"/>
      <c r="G181" s="99"/>
      <c r="H181" s="99"/>
      <c r="I181" s="99"/>
      <c r="O181" s="36"/>
      <c r="R181" s="36"/>
    </row>
    <row r="182" spans="1:18" s="26" customFormat="1" x14ac:dyDescent="0.25">
      <c r="A182" s="99"/>
      <c r="B182" s="196"/>
      <c r="E182" s="98"/>
      <c r="F182" s="98"/>
      <c r="G182" s="98"/>
      <c r="H182" s="99"/>
      <c r="I182" s="99"/>
      <c r="O182" s="36"/>
      <c r="R182" s="36"/>
    </row>
    <row r="183" spans="1:18" s="26" customFormat="1" x14ac:dyDescent="0.25">
      <c r="A183" s="192"/>
      <c r="B183" s="193"/>
      <c r="C183" s="194"/>
      <c r="E183" s="98"/>
      <c r="F183" s="98"/>
      <c r="G183" s="98"/>
      <c r="H183" s="99"/>
      <c r="I183" s="99"/>
      <c r="O183" s="36"/>
      <c r="R183" s="36"/>
    </row>
    <row r="184" spans="1:18" s="26" customFormat="1" x14ac:dyDescent="0.25">
      <c r="A184" s="99"/>
      <c r="B184" s="196"/>
      <c r="E184" s="99"/>
      <c r="F184" s="99"/>
      <c r="G184" s="99"/>
      <c r="H184" s="99"/>
      <c r="I184" s="99"/>
      <c r="O184" s="36"/>
      <c r="R184" s="36"/>
    </row>
    <row r="185" spans="1:18" s="26" customFormat="1" x14ac:dyDescent="0.25">
      <c r="A185" s="99"/>
      <c r="B185" s="196"/>
      <c r="E185" s="99"/>
      <c r="F185" s="99"/>
      <c r="G185" s="99"/>
      <c r="H185" s="99"/>
      <c r="I185" s="99"/>
      <c r="O185" s="36"/>
      <c r="R185" s="36"/>
    </row>
    <row r="186" spans="1:18" s="26" customFormat="1" x14ac:dyDescent="0.25">
      <c r="A186" s="192"/>
      <c r="B186" s="193"/>
      <c r="C186" s="194"/>
      <c r="E186" s="99"/>
      <c r="F186" s="99"/>
      <c r="G186" s="99"/>
      <c r="H186" s="99"/>
      <c r="I186" s="99"/>
      <c r="O186" s="36"/>
      <c r="R186" s="36"/>
    </row>
    <row r="187" spans="1:18" x14ac:dyDescent="0.25">
      <c r="A187" s="10"/>
      <c r="E187" s="9"/>
      <c r="F187" s="9"/>
      <c r="G187" s="9"/>
      <c r="H187" s="10"/>
      <c r="I187" s="10"/>
    </row>
    <row r="188" spans="1:18" x14ac:dyDescent="0.25">
      <c r="A188" s="4"/>
      <c r="B188" s="115"/>
      <c r="C188" s="3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10"/>
      <c r="F190" s="10"/>
      <c r="G190" s="10"/>
      <c r="H190" s="10"/>
      <c r="I190" s="10"/>
    </row>
    <row r="191" spans="1:18" x14ac:dyDescent="0.25">
      <c r="A191" s="10"/>
      <c r="E191" s="9"/>
      <c r="F191" s="9"/>
      <c r="G191" s="9"/>
      <c r="H191" s="10"/>
      <c r="I191" s="10"/>
    </row>
    <row r="192" spans="1:18" x14ac:dyDescent="0.25">
      <c r="A192" s="4"/>
      <c r="B192" s="115"/>
      <c r="C192" s="3"/>
      <c r="E192" s="10"/>
      <c r="F192" s="10"/>
      <c r="G192" s="10"/>
      <c r="H192" s="10"/>
      <c r="I192" s="10"/>
    </row>
    <row r="193" spans="1:9" x14ac:dyDescent="0.25">
      <c r="A193" s="4"/>
      <c r="B193" s="115"/>
      <c r="C193" s="3"/>
      <c r="E193" s="10"/>
      <c r="F193" s="10"/>
      <c r="G193" s="10"/>
      <c r="H193" s="10"/>
      <c r="I193" s="10"/>
    </row>
    <row r="194" spans="1:9" x14ac:dyDescent="0.25">
      <c r="A194" s="10"/>
      <c r="E194" s="9"/>
      <c r="F194" s="9"/>
      <c r="G194" s="9"/>
      <c r="H194" s="10"/>
      <c r="I194" s="10"/>
    </row>
    <row r="195" spans="1:9" x14ac:dyDescent="0.25">
      <c r="A195" s="4"/>
      <c r="B195" s="115"/>
      <c r="C195" s="3"/>
      <c r="E195" s="9"/>
      <c r="F195" s="9"/>
      <c r="G195" s="9"/>
      <c r="H195" s="10"/>
      <c r="I195" s="10"/>
    </row>
    <row r="196" spans="1:9" x14ac:dyDescent="0.25">
      <c r="A196" s="10"/>
      <c r="E196" s="9"/>
      <c r="F196" s="9"/>
      <c r="G196" s="9"/>
      <c r="H196" s="10"/>
      <c r="I196" s="10"/>
    </row>
    <row r="197" spans="1:9" x14ac:dyDescent="0.25">
      <c r="A197" s="4"/>
      <c r="B197" s="115"/>
      <c r="C197" s="3"/>
      <c r="E197" s="9"/>
      <c r="F197" s="9"/>
      <c r="G197" s="9"/>
      <c r="H197" s="10"/>
      <c r="I197" s="10"/>
    </row>
    <row r="198" spans="1:9" x14ac:dyDescent="0.25">
      <c r="A198" s="10"/>
      <c r="E198" s="9"/>
      <c r="F198" s="9"/>
      <c r="G198" s="9"/>
      <c r="H198" s="10"/>
      <c r="I198" s="10"/>
    </row>
    <row r="199" spans="1:9" x14ac:dyDescent="0.25">
      <c r="A199" s="4"/>
      <c r="B199" s="115"/>
      <c r="C199" s="3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4"/>
      <c r="B204" s="115"/>
      <c r="C204" s="3"/>
      <c r="E204" s="9"/>
      <c r="F204" s="9"/>
      <c r="G204" s="9"/>
      <c r="H204" s="10"/>
      <c r="I204" s="10"/>
    </row>
    <row r="205" spans="1:9" x14ac:dyDescent="0.25">
      <c r="A205" s="10"/>
      <c r="E205" s="9"/>
      <c r="F205" s="9"/>
      <c r="G205" s="9"/>
      <c r="H205" s="10"/>
      <c r="I205" s="10"/>
    </row>
    <row r="206" spans="1:9" x14ac:dyDescent="0.25">
      <c r="A206" s="4"/>
      <c r="B206" s="115"/>
      <c r="C206" s="3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9"/>
      <c r="F209" s="9"/>
      <c r="G209" s="9"/>
      <c r="H209" s="10"/>
      <c r="I209" s="10"/>
    </row>
    <row r="210" spans="1:9" x14ac:dyDescent="0.25">
      <c r="A210" s="4"/>
      <c r="B210" s="115"/>
      <c r="C210" s="3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4"/>
      <c r="B212" s="115"/>
      <c r="C212" s="3"/>
      <c r="E212" s="10"/>
      <c r="F212" s="10"/>
      <c r="G212" s="10"/>
      <c r="H212" s="10"/>
      <c r="I212" s="10"/>
    </row>
    <row r="213" spans="1:9" x14ac:dyDescent="0.25">
      <c r="A213" s="4"/>
      <c r="B213" s="115"/>
      <c r="C213" s="3"/>
      <c r="E213" s="9"/>
      <c r="F213" s="9"/>
      <c r="G213" s="9"/>
      <c r="H213" s="10"/>
      <c r="I213" s="10"/>
    </row>
    <row r="214" spans="1:9" x14ac:dyDescent="0.25">
      <c r="A214" s="10"/>
      <c r="E214" s="9"/>
      <c r="F214" s="9"/>
      <c r="G214" s="9"/>
      <c r="H214" s="10"/>
      <c r="I214" s="10"/>
    </row>
    <row r="215" spans="1:9" x14ac:dyDescent="0.25">
      <c r="A215" s="4"/>
      <c r="B215" s="115"/>
      <c r="C215" s="3"/>
      <c r="E215" s="9"/>
      <c r="F215" s="9"/>
      <c r="G215" s="9"/>
      <c r="H215" s="10"/>
      <c r="I215" s="10"/>
    </row>
    <row r="216" spans="1:9" x14ac:dyDescent="0.25">
      <c r="A216" s="10"/>
      <c r="E216" s="9"/>
      <c r="F216" s="9"/>
      <c r="G216" s="9"/>
      <c r="H216" s="10"/>
      <c r="I216" s="10"/>
    </row>
    <row r="217" spans="1:9" x14ac:dyDescent="0.25">
      <c r="A217" s="4"/>
      <c r="B217" s="115"/>
      <c r="C217" s="3"/>
      <c r="E217" s="10"/>
      <c r="F217" s="10"/>
      <c r="G217" s="10"/>
      <c r="H217" s="10"/>
      <c r="I217" s="10"/>
    </row>
    <row r="218" spans="1:9" x14ac:dyDescent="0.25">
      <c r="A218" s="10"/>
      <c r="E218" s="9"/>
      <c r="F218" s="9"/>
      <c r="G218" s="9"/>
      <c r="H218" s="10"/>
      <c r="I218" s="10"/>
    </row>
    <row r="219" spans="1:9" x14ac:dyDescent="0.25">
      <c r="A219" s="4"/>
      <c r="B219" s="115"/>
      <c r="C219" s="3"/>
      <c r="E219" s="9"/>
      <c r="F219" s="9"/>
      <c r="G219" s="9"/>
      <c r="H219" s="10"/>
      <c r="I219" s="10"/>
    </row>
    <row r="220" spans="1:9" x14ac:dyDescent="0.25">
      <c r="A220" s="10"/>
      <c r="E220" s="9"/>
      <c r="F220" s="9"/>
      <c r="G220" s="9"/>
      <c r="H220" s="10"/>
      <c r="I220" s="10"/>
    </row>
    <row r="221" spans="1:9" x14ac:dyDescent="0.25">
      <c r="A221" s="4"/>
      <c r="B221" s="115"/>
      <c r="C221" s="3"/>
      <c r="E221" s="9"/>
      <c r="F221" s="9"/>
      <c r="G221" s="9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9"/>
      <c r="F226" s="9"/>
      <c r="G226" s="9"/>
      <c r="H226" s="10"/>
      <c r="I226" s="10"/>
    </row>
    <row r="227" spans="1:9" x14ac:dyDescent="0.25">
      <c r="A227" s="4"/>
      <c r="B227" s="115"/>
      <c r="C227" s="3"/>
      <c r="E227" s="9"/>
      <c r="F227" s="9"/>
      <c r="G227" s="9"/>
      <c r="H227" s="10"/>
      <c r="I227" s="10"/>
    </row>
    <row r="228" spans="1:9" x14ac:dyDescent="0.25">
      <c r="A228" s="10"/>
      <c r="E228" s="9"/>
      <c r="F228" s="9"/>
      <c r="G228" s="9"/>
      <c r="H228" s="10"/>
      <c r="I228" s="10"/>
    </row>
    <row r="229" spans="1:9" x14ac:dyDescent="0.25">
      <c r="A229" s="4"/>
      <c r="B229" s="115"/>
      <c r="C229" s="3"/>
      <c r="E229" s="10"/>
      <c r="F229" s="10"/>
      <c r="G229" s="10"/>
      <c r="H229" s="10"/>
      <c r="I229" s="10"/>
    </row>
    <row r="230" spans="1:9" x14ac:dyDescent="0.25">
      <c r="A230" s="4"/>
      <c r="B230" s="115"/>
      <c r="C230" s="3"/>
      <c r="E230" s="10"/>
      <c r="F230" s="10"/>
      <c r="G230" s="10"/>
      <c r="H230" s="10"/>
      <c r="I230" s="10"/>
    </row>
    <row r="231" spans="1:9" x14ac:dyDescent="0.25">
      <c r="A231" s="4"/>
      <c r="B231" s="115"/>
      <c r="C231" s="3"/>
      <c r="E231" s="10"/>
      <c r="F231" s="10"/>
      <c r="G231" s="10"/>
      <c r="H231" s="10"/>
      <c r="I231" s="10"/>
    </row>
    <row r="232" spans="1:9" x14ac:dyDescent="0.25">
      <c r="A232" s="10"/>
      <c r="E232" s="9"/>
      <c r="F232" s="9"/>
      <c r="G232" s="9"/>
      <c r="H232" s="10"/>
      <c r="I232" s="10"/>
    </row>
    <row r="233" spans="1:9" x14ac:dyDescent="0.25">
      <c r="A233" s="4"/>
      <c r="B233" s="115"/>
      <c r="C233" s="3"/>
      <c r="E233" s="10"/>
      <c r="F233" s="10"/>
      <c r="G233" s="10"/>
      <c r="H233" s="10"/>
      <c r="I233" s="10"/>
    </row>
    <row r="234" spans="1:9" x14ac:dyDescent="0.25">
      <c r="A234" s="4"/>
      <c r="B234" s="115"/>
      <c r="C234" s="3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9"/>
      <c r="F236" s="9"/>
      <c r="G236" s="9"/>
      <c r="H236" s="10"/>
      <c r="I236" s="10"/>
    </row>
    <row r="237" spans="1:9" x14ac:dyDescent="0.25">
      <c r="A237" s="4"/>
      <c r="B237" s="115"/>
      <c r="C237" s="3"/>
      <c r="E237" s="10"/>
      <c r="F237" s="10"/>
      <c r="G237" s="10"/>
      <c r="H237" s="10"/>
      <c r="I237" s="10"/>
    </row>
    <row r="238" spans="1:9" x14ac:dyDescent="0.25">
      <c r="A238" s="4"/>
      <c r="B238" s="115"/>
      <c r="C238" s="3"/>
      <c r="E238" s="10"/>
      <c r="F238" s="10"/>
      <c r="G238" s="10"/>
      <c r="H238" s="10"/>
      <c r="I238" s="10"/>
    </row>
    <row r="239" spans="1:9" x14ac:dyDescent="0.25">
      <c r="A239" s="10"/>
      <c r="E239" s="9"/>
      <c r="F239" s="9"/>
      <c r="G239" s="9"/>
      <c r="H239" s="10"/>
      <c r="I239" s="10"/>
    </row>
    <row r="240" spans="1:9" x14ac:dyDescent="0.25">
      <c r="A240" s="4"/>
      <c r="B240" s="115"/>
      <c r="C240" s="3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9"/>
      <c r="F243" s="9"/>
      <c r="G243" s="9"/>
      <c r="H243" s="10"/>
      <c r="I243" s="10"/>
    </row>
    <row r="244" spans="1:9" x14ac:dyDescent="0.25">
      <c r="A244" s="4"/>
      <c r="B244" s="115"/>
      <c r="C244" s="3"/>
      <c r="E244" s="9"/>
      <c r="F244" s="9"/>
      <c r="G244" s="9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4"/>
      <c r="B246" s="115"/>
      <c r="C246" s="3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4"/>
      <c r="B248" s="115"/>
      <c r="C248" s="3"/>
      <c r="E248" s="10"/>
      <c r="F248" s="10"/>
      <c r="G248" s="10"/>
      <c r="H248" s="10"/>
      <c r="I248" s="10"/>
    </row>
    <row r="249" spans="1:9" x14ac:dyDescent="0.25">
      <c r="A249" s="4"/>
      <c r="B249" s="115"/>
      <c r="C249" s="3"/>
      <c r="E249" s="9"/>
      <c r="F249" s="9"/>
      <c r="G249" s="9"/>
      <c r="H249" s="10"/>
      <c r="I249" s="10"/>
    </row>
    <row r="250" spans="1:9" x14ac:dyDescent="0.25">
      <c r="A250" s="10"/>
      <c r="E250" s="9"/>
      <c r="F250" s="9"/>
      <c r="G250" s="9"/>
      <c r="H250" s="10"/>
      <c r="I250" s="10"/>
    </row>
    <row r="251" spans="1:9" x14ac:dyDescent="0.25">
      <c r="A251" s="4"/>
      <c r="B251" s="115"/>
      <c r="C251" s="3"/>
      <c r="E251" s="9"/>
      <c r="F251" s="9"/>
      <c r="G251" s="9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4"/>
      <c r="B254" s="115"/>
      <c r="C254" s="3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4"/>
      <c r="B256" s="115"/>
      <c r="C256" s="3"/>
      <c r="E256" s="10"/>
      <c r="F256" s="10"/>
      <c r="G256" s="10"/>
      <c r="H256" s="10"/>
      <c r="I256" s="10"/>
    </row>
    <row r="257" spans="1:9" x14ac:dyDescent="0.25">
      <c r="A257" s="4"/>
      <c r="B257" s="115"/>
      <c r="C257" s="3"/>
      <c r="E257" s="10"/>
      <c r="F257" s="10"/>
      <c r="G257" s="10"/>
      <c r="H257" s="10"/>
      <c r="I257" s="10"/>
    </row>
    <row r="258" spans="1:9" x14ac:dyDescent="0.25">
      <c r="A258" s="4"/>
      <c r="B258" s="115"/>
      <c r="C258" s="3"/>
      <c r="E258" s="10"/>
      <c r="F258" s="10"/>
      <c r="G258" s="10"/>
      <c r="H258" s="10"/>
      <c r="I258" s="10"/>
    </row>
    <row r="259" spans="1:9" x14ac:dyDescent="0.25">
      <c r="A259" s="4"/>
      <c r="B259" s="115"/>
      <c r="C259" s="3"/>
      <c r="E259" s="10"/>
      <c r="F259" s="10"/>
      <c r="G259" s="10"/>
      <c r="H259" s="10"/>
      <c r="I259" s="10"/>
    </row>
    <row r="260" spans="1:9" x14ac:dyDescent="0.25">
      <c r="A260" s="10"/>
      <c r="E260" s="9"/>
      <c r="F260" s="9"/>
      <c r="G260" s="9"/>
      <c r="H260" s="10"/>
      <c r="I260" s="10"/>
    </row>
    <row r="261" spans="1:9" x14ac:dyDescent="0.25">
      <c r="A261" s="4"/>
      <c r="B261" s="115"/>
      <c r="C261" s="3"/>
      <c r="E261" s="10"/>
      <c r="F261" s="10"/>
      <c r="G261" s="10"/>
      <c r="H261" s="10"/>
      <c r="I261" s="10"/>
    </row>
    <row r="262" spans="1:9" x14ac:dyDescent="0.25">
      <c r="A262" s="4"/>
      <c r="B262" s="115"/>
      <c r="C262" s="3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9"/>
      <c r="F264" s="9"/>
      <c r="G264" s="9"/>
      <c r="H264" s="10"/>
      <c r="I264" s="10"/>
    </row>
    <row r="265" spans="1:9" x14ac:dyDescent="0.25">
      <c r="A265" s="4"/>
      <c r="B265" s="115"/>
      <c r="C265" s="3"/>
      <c r="E265" s="10"/>
      <c r="F265" s="10"/>
      <c r="G265" s="10"/>
      <c r="H265" s="10"/>
      <c r="I265" s="10"/>
    </row>
    <row r="266" spans="1:9" x14ac:dyDescent="0.25">
      <c r="A266" s="4"/>
      <c r="B266" s="115"/>
      <c r="C266" s="3"/>
      <c r="E266" s="10"/>
      <c r="F266" s="10"/>
      <c r="G266" s="10"/>
      <c r="H266" s="10"/>
      <c r="I266" s="10"/>
    </row>
    <row r="267" spans="1:9" x14ac:dyDescent="0.25">
      <c r="A267" s="4"/>
      <c r="B267" s="115"/>
      <c r="C267" s="3"/>
      <c r="E267" s="9"/>
      <c r="F267" s="9"/>
      <c r="G267" s="9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2"/>
      <c r="B271" s="117"/>
      <c r="C271" s="1"/>
      <c r="D271" s="29"/>
      <c r="E271" s="9"/>
      <c r="F271" s="9"/>
      <c r="G271" s="9"/>
      <c r="H271" s="10"/>
      <c r="I271" s="10"/>
    </row>
    <row r="272" spans="1:9" x14ac:dyDescent="0.25">
      <c r="A272" s="9"/>
      <c r="B272" s="109"/>
      <c r="C272" s="5"/>
      <c r="D272" s="29"/>
      <c r="E272" s="9"/>
      <c r="F272" s="9"/>
      <c r="G272" s="9"/>
      <c r="H272" s="10"/>
      <c r="I272" s="10"/>
    </row>
    <row r="273" spans="1:9" x14ac:dyDescent="0.25">
      <c r="A273" s="2"/>
      <c r="B273" s="117"/>
      <c r="C273" s="1"/>
      <c r="D273" s="29"/>
      <c r="E273" s="9"/>
      <c r="F273" s="9"/>
      <c r="G273" s="9"/>
      <c r="H273" s="10"/>
      <c r="I273" s="10"/>
    </row>
    <row r="274" spans="1:9" x14ac:dyDescent="0.25">
      <c r="A274" s="4"/>
      <c r="B274" s="115"/>
      <c r="C274" s="3"/>
      <c r="E274" s="10"/>
      <c r="F274" s="10"/>
      <c r="G274" s="10"/>
      <c r="H274" s="10"/>
      <c r="I274" s="10"/>
    </row>
    <row r="275" spans="1:9" x14ac:dyDescent="0.25">
      <c r="A275" s="4"/>
      <c r="B275" s="115"/>
      <c r="C275" s="3"/>
      <c r="E275" s="10"/>
      <c r="F275" s="10"/>
      <c r="G275" s="10"/>
      <c r="H275" s="10"/>
      <c r="I275" s="10"/>
    </row>
    <row r="276" spans="1:9" x14ac:dyDescent="0.25">
      <c r="A276" s="4"/>
      <c r="B276" s="115"/>
      <c r="C276" s="3"/>
      <c r="E276" s="10"/>
      <c r="F276" s="10"/>
      <c r="G276" s="10"/>
      <c r="H276" s="10"/>
      <c r="I276" s="10"/>
    </row>
    <row r="277" spans="1:9" x14ac:dyDescent="0.25">
      <c r="A277" s="4"/>
      <c r="B277" s="115"/>
      <c r="C277" s="3"/>
      <c r="E277" s="10"/>
      <c r="F277" s="10"/>
      <c r="G277" s="10"/>
      <c r="H277" s="10"/>
      <c r="I277" s="10"/>
    </row>
    <row r="278" spans="1:9" x14ac:dyDescent="0.25">
      <c r="A278" s="9"/>
      <c r="B278" s="109"/>
      <c r="C278" s="5"/>
      <c r="D278" s="29"/>
      <c r="E278" s="9"/>
      <c r="F278" s="9"/>
      <c r="G278" s="9"/>
      <c r="H278" s="10"/>
      <c r="I278" s="10"/>
    </row>
    <row r="279" spans="1:9" x14ac:dyDescent="0.25">
      <c r="A279" s="2"/>
      <c r="B279" s="117"/>
      <c r="C279" s="1"/>
      <c r="D279" s="29"/>
      <c r="E279" s="9"/>
      <c r="F279" s="9"/>
      <c r="G279" s="9"/>
      <c r="H279" s="10"/>
      <c r="I279" s="10"/>
    </row>
    <row r="280" spans="1:9" x14ac:dyDescent="0.25">
      <c r="A280" s="9"/>
      <c r="B280" s="109"/>
      <c r="C280" s="5"/>
      <c r="D280" s="29"/>
      <c r="E280" s="9"/>
      <c r="F280" s="9"/>
      <c r="G280" s="9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2"/>
      <c r="B283" s="117"/>
      <c r="C283" s="1"/>
      <c r="D283" s="29"/>
      <c r="E283" s="9"/>
      <c r="F283" s="9"/>
      <c r="G283" s="9"/>
      <c r="H283" s="10"/>
      <c r="I283" s="10"/>
    </row>
    <row r="284" spans="1:9" x14ac:dyDescent="0.25">
      <c r="A284" s="4"/>
      <c r="B284" s="115"/>
      <c r="C284" s="3"/>
      <c r="E284" s="10"/>
      <c r="F284" s="10"/>
      <c r="G284" s="10"/>
      <c r="H284" s="10"/>
      <c r="I284" s="10"/>
    </row>
    <row r="285" spans="1:9" x14ac:dyDescent="0.25">
      <c r="A285" s="4"/>
      <c r="B285" s="115"/>
      <c r="C285" s="3"/>
      <c r="E285" s="10"/>
      <c r="F285" s="10"/>
      <c r="G285" s="10"/>
      <c r="H285" s="10"/>
      <c r="I285" s="10"/>
    </row>
    <row r="286" spans="1:9" x14ac:dyDescent="0.25">
      <c r="A286" s="9"/>
      <c r="B286" s="109"/>
      <c r="C286" s="5"/>
      <c r="D286" s="29"/>
      <c r="E286" s="9"/>
      <c r="F286" s="9"/>
      <c r="G286" s="9"/>
      <c r="H286" s="10"/>
      <c r="I286" s="10"/>
    </row>
    <row r="287" spans="1:9" x14ac:dyDescent="0.25">
      <c r="A287" s="2"/>
      <c r="B287" s="117"/>
      <c r="C287" s="1"/>
      <c r="D287" s="29"/>
      <c r="E287" s="9"/>
      <c r="F287" s="9"/>
      <c r="G287" s="9"/>
      <c r="H287" s="10"/>
      <c r="I287" s="10"/>
    </row>
    <row r="288" spans="1:9" x14ac:dyDescent="0.25">
      <c r="A288" s="9"/>
      <c r="B288" s="109"/>
      <c r="C288" s="5"/>
      <c r="D288" s="29"/>
      <c r="E288" s="9"/>
      <c r="F288" s="9"/>
      <c r="G288" s="9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2"/>
      <c r="B292" s="117"/>
      <c r="C292" s="1"/>
      <c r="D292" s="29"/>
      <c r="E292" s="9"/>
      <c r="F292" s="9"/>
      <c r="G292" s="9"/>
      <c r="H292" s="10"/>
      <c r="I292" s="10"/>
    </row>
    <row r="293" spans="1:9" x14ac:dyDescent="0.25">
      <c r="A293" s="4"/>
      <c r="B293" s="115"/>
      <c r="C293" s="3"/>
      <c r="E293" s="10"/>
      <c r="F293" s="10"/>
      <c r="G293" s="10"/>
      <c r="H293" s="10"/>
      <c r="I293" s="10"/>
    </row>
    <row r="294" spans="1:9" x14ac:dyDescent="0.25">
      <c r="A294" s="4"/>
      <c r="B294" s="115"/>
      <c r="C294" s="3"/>
      <c r="E294" s="10"/>
      <c r="F294" s="10"/>
      <c r="G294" s="10"/>
      <c r="H294" s="10"/>
      <c r="I294" s="10"/>
    </row>
    <row r="295" spans="1:9" x14ac:dyDescent="0.25">
      <c r="A295" s="9"/>
      <c r="B295" s="109"/>
      <c r="C295" s="5"/>
      <c r="D295" s="29"/>
      <c r="E295" s="9"/>
      <c r="F295" s="9"/>
      <c r="G295" s="9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I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</sheetData>
  <mergeCells count="6">
    <mergeCell ref="A1:O1"/>
    <mergeCell ref="C136:G136"/>
    <mergeCell ref="C146:G146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7" activePane="bottomLeft" state="frozen"/>
      <selection pane="bottomLeft" activeCell="E126" sqref="E126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2" customWidth="1"/>
    <col min="3" max="3" width="17" style="8" customWidth="1"/>
    <col min="4" max="4" width="19.5703125" style="26" customWidth="1"/>
    <col min="5" max="5" width="19.5703125" style="8" customWidth="1"/>
    <col min="6" max="6" width="19.85546875" style="8" customWidth="1"/>
    <col min="7" max="7" width="19.7109375" style="8" customWidth="1"/>
    <col min="8" max="8" width="18.140625" style="8" customWidth="1"/>
    <col min="9" max="9" width="18.85546875" style="8" customWidth="1"/>
    <col min="10" max="10" width="17" style="8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8" s="7" customFormat="1" ht="15.75" x14ac:dyDescent="0.2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8" s="7" customFormat="1" ht="15.75" x14ac:dyDescent="0.25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8" s="9" customFormat="1" ht="15.75" x14ac:dyDescent="0.25">
      <c r="A4" s="206" t="s">
        <v>443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</row>
    <row r="5" spans="1:18" s="5" customFormat="1" x14ac:dyDescent="0.25">
      <c r="B5" s="109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1" t="s">
        <v>432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8" customFormat="1" ht="15.75" thickTop="1" x14ac:dyDescent="0.25">
      <c r="A7" s="133" t="s">
        <v>439</v>
      </c>
      <c r="B7" s="189" t="s">
        <v>433</v>
      </c>
      <c r="C7" s="133" t="s">
        <v>437</v>
      </c>
      <c r="D7" s="133" t="s">
        <v>437</v>
      </c>
      <c r="E7" s="186">
        <v>1966800985</v>
      </c>
      <c r="F7" s="186">
        <v>1966800985</v>
      </c>
      <c r="G7" s="186">
        <v>1749447936.97</v>
      </c>
      <c r="H7" s="186">
        <v>53401764.859999999</v>
      </c>
      <c r="I7" s="186">
        <v>237092370.34</v>
      </c>
      <c r="J7" s="186">
        <v>3940450</v>
      </c>
      <c r="K7" s="186">
        <v>1017319073.6</v>
      </c>
      <c r="L7" s="186">
        <v>999162345.79999995</v>
      </c>
      <c r="M7" s="186">
        <v>655047326.20000005</v>
      </c>
      <c r="N7" s="186">
        <v>437694278.17000002</v>
      </c>
      <c r="O7" s="93">
        <f>+K7/F7</f>
        <v>0.5172455583247535</v>
      </c>
      <c r="P7" s="28">
        <f>+P27+P61+P75+P81</f>
        <v>916896391</v>
      </c>
      <c r="Q7" s="28">
        <f>+Q27+Q61+Q75+Q81</f>
        <v>415944205.60000002</v>
      </c>
      <c r="R7" s="97">
        <f>+Q7/P7</f>
        <v>0.45364362831263455</v>
      </c>
    </row>
    <row r="8" spans="1:18" s="98" customFormat="1" x14ac:dyDescent="0.25">
      <c r="A8" s="133" t="s">
        <v>439</v>
      </c>
      <c r="B8" s="189" t="s">
        <v>433</v>
      </c>
      <c r="C8" s="133" t="s">
        <v>54</v>
      </c>
      <c r="D8" s="133" t="s">
        <v>22</v>
      </c>
      <c r="E8" s="186">
        <v>928188416</v>
      </c>
      <c r="F8" s="186">
        <v>928188416</v>
      </c>
      <c r="G8" s="186">
        <v>891906030</v>
      </c>
      <c r="H8" s="186">
        <v>0</v>
      </c>
      <c r="I8" s="186">
        <v>55152147.210000001</v>
      </c>
      <c r="J8" s="186">
        <v>0</v>
      </c>
      <c r="K8" s="186">
        <v>509602377.97000003</v>
      </c>
      <c r="L8" s="186">
        <v>509602377.97000003</v>
      </c>
      <c r="M8" s="186">
        <v>363433890.81999999</v>
      </c>
      <c r="N8" s="186">
        <v>327151504.81999999</v>
      </c>
      <c r="O8" s="93">
        <f t="shared" ref="O8:O71" si="0">+K8/F8</f>
        <v>0.54902902167871914</v>
      </c>
      <c r="P8" s="28"/>
      <c r="Q8" s="28"/>
      <c r="R8" s="97"/>
    </row>
    <row r="9" spans="1:18" s="98" customFormat="1" x14ac:dyDescent="0.25">
      <c r="A9" s="134" t="s">
        <v>439</v>
      </c>
      <c r="B9" s="190" t="s">
        <v>433</v>
      </c>
      <c r="C9" s="134" t="s">
        <v>55</v>
      </c>
      <c r="D9" s="134" t="s">
        <v>56</v>
      </c>
      <c r="E9" s="187">
        <v>357543600</v>
      </c>
      <c r="F9" s="187">
        <v>349221975</v>
      </c>
      <c r="G9" s="187">
        <v>333868725</v>
      </c>
      <c r="H9" s="187">
        <v>0</v>
      </c>
      <c r="I9" s="187">
        <v>0</v>
      </c>
      <c r="J9" s="187">
        <v>0</v>
      </c>
      <c r="K9" s="187">
        <v>219095677.61000001</v>
      </c>
      <c r="L9" s="187">
        <v>219095677.61000001</v>
      </c>
      <c r="M9" s="187">
        <v>130126297.39</v>
      </c>
      <c r="N9" s="187">
        <v>114773047.39</v>
      </c>
      <c r="O9" s="93">
        <f t="shared" si="0"/>
        <v>0.62738227630148424</v>
      </c>
      <c r="P9" s="94"/>
      <c r="Q9" s="94"/>
      <c r="R9" s="93"/>
    </row>
    <row r="10" spans="1:18" s="99" customFormat="1" x14ac:dyDescent="0.25">
      <c r="A10" s="134" t="s">
        <v>439</v>
      </c>
      <c r="B10" s="190" t="s">
        <v>433</v>
      </c>
      <c r="C10" s="134" t="s">
        <v>57</v>
      </c>
      <c r="D10" s="134" t="s">
        <v>58</v>
      </c>
      <c r="E10" s="187">
        <v>342543600</v>
      </c>
      <c r="F10" s="187">
        <v>334221975</v>
      </c>
      <c r="G10" s="187">
        <v>318868725</v>
      </c>
      <c r="H10" s="187">
        <v>0</v>
      </c>
      <c r="I10" s="187">
        <v>0</v>
      </c>
      <c r="J10" s="187">
        <v>0</v>
      </c>
      <c r="K10" s="187">
        <v>217803482.61000001</v>
      </c>
      <c r="L10" s="187">
        <v>217803482.61000001</v>
      </c>
      <c r="M10" s="187">
        <v>116418492.39</v>
      </c>
      <c r="N10" s="187">
        <v>101065242.39</v>
      </c>
      <c r="O10" s="93">
        <f t="shared" si="0"/>
        <v>0.65167313612457711</v>
      </c>
      <c r="P10" s="94"/>
      <c r="Q10" s="94"/>
      <c r="R10" s="93"/>
    </row>
    <row r="11" spans="1:18" s="99" customFormat="1" x14ac:dyDescent="0.25">
      <c r="A11" s="134" t="s">
        <v>439</v>
      </c>
      <c r="B11" s="190" t="s">
        <v>433</v>
      </c>
      <c r="C11" s="134" t="s">
        <v>59</v>
      </c>
      <c r="D11" s="134" t="s">
        <v>60</v>
      </c>
      <c r="E11" s="187">
        <v>15000000</v>
      </c>
      <c r="F11" s="187">
        <v>15000000</v>
      </c>
      <c r="G11" s="187">
        <v>15000000</v>
      </c>
      <c r="H11" s="187">
        <v>0</v>
      </c>
      <c r="I11" s="187">
        <v>0</v>
      </c>
      <c r="J11" s="187">
        <v>0</v>
      </c>
      <c r="K11" s="187">
        <v>1292195</v>
      </c>
      <c r="L11" s="187">
        <v>1292195</v>
      </c>
      <c r="M11" s="187">
        <v>13707805</v>
      </c>
      <c r="N11" s="187">
        <v>13707805</v>
      </c>
      <c r="O11" s="93">
        <f t="shared" si="0"/>
        <v>8.6146333333333339E-2</v>
      </c>
      <c r="P11" s="94"/>
      <c r="Q11" s="94"/>
      <c r="R11" s="93"/>
    </row>
    <row r="12" spans="1:18" s="99" customFormat="1" x14ac:dyDescent="0.25">
      <c r="A12" s="134" t="s">
        <v>439</v>
      </c>
      <c r="B12" s="190" t="s">
        <v>433</v>
      </c>
      <c r="C12" s="134" t="s">
        <v>61</v>
      </c>
      <c r="D12" s="134" t="s">
        <v>62</v>
      </c>
      <c r="E12" s="187">
        <v>14958727</v>
      </c>
      <c r="F12" s="187">
        <v>30030277</v>
      </c>
      <c r="G12" s="187">
        <v>30030277</v>
      </c>
      <c r="H12" s="187">
        <v>0</v>
      </c>
      <c r="I12" s="187">
        <v>0</v>
      </c>
      <c r="J12" s="187">
        <v>0</v>
      </c>
      <c r="K12" s="187">
        <v>13743689</v>
      </c>
      <c r="L12" s="187">
        <v>13743689</v>
      </c>
      <c r="M12" s="187">
        <v>16286588</v>
      </c>
      <c r="N12" s="187">
        <v>16286588</v>
      </c>
      <c r="O12" s="93">
        <f t="shared" si="0"/>
        <v>0.45766107984951321</v>
      </c>
      <c r="P12" s="94"/>
      <c r="Q12" s="94"/>
      <c r="R12" s="93"/>
    </row>
    <row r="13" spans="1:18" s="99" customFormat="1" x14ac:dyDescent="0.25">
      <c r="A13" s="134" t="s">
        <v>439</v>
      </c>
      <c r="B13" s="190" t="s">
        <v>433</v>
      </c>
      <c r="C13" s="134" t="s">
        <v>63</v>
      </c>
      <c r="D13" s="134" t="s">
        <v>64</v>
      </c>
      <c r="E13" s="187">
        <v>14958727</v>
      </c>
      <c r="F13" s="187">
        <v>30030277</v>
      </c>
      <c r="G13" s="187">
        <v>30030277</v>
      </c>
      <c r="H13" s="187">
        <v>0</v>
      </c>
      <c r="I13" s="187">
        <v>0</v>
      </c>
      <c r="J13" s="187">
        <v>0</v>
      </c>
      <c r="K13" s="187">
        <v>13743689</v>
      </c>
      <c r="L13" s="187">
        <v>13743689</v>
      </c>
      <c r="M13" s="187">
        <v>16286588</v>
      </c>
      <c r="N13" s="187">
        <v>16286588</v>
      </c>
      <c r="O13" s="93">
        <f t="shared" si="0"/>
        <v>0.45766107984951321</v>
      </c>
      <c r="P13" s="94"/>
      <c r="Q13" s="94"/>
      <c r="R13" s="93"/>
    </row>
    <row r="14" spans="1:18" s="99" customFormat="1" x14ac:dyDescent="0.25">
      <c r="A14" s="134" t="s">
        <v>439</v>
      </c>
      <c r="B14" s="190" t="s">
        <v>433</v>
      </c>
      <c r="C14" s="134" t="s">
        <v>65</v>
      </c>
      <c r="D14" s="134" t="s">
        <v>66</v>
      </c>
      <c r="E14" s="187">
        <v>413305198</v>
      </c>
      <c r="F14" s="187">
        <v>406555273</v>
      </c>
      <c r="G14" s="187">
        <v>391119937</v>
      </c>
      <c r="H14" s="187">
        <v>0</v>
      </c>
      <c r="I14" s="187">
        <v>0</v>
      </c>
      <c r="J14" s="187">
        <v>0</v>
      </c>
      <c r="K14" s="187">
        <v>195028067.56999999</v>
      </c>
      <c r="L14" s="187">
        <v>195028067.56999999</v>
      </c>
      <c r="M14" s="187">
        <v>211527205.43000001</v>
      </c>
      <c r="N14" s="187">
        <v>196091869.43000001</v>
      </c>
      <c r="O14" s="93">
        <f t="shared" si="0"/>
        <v>0.47970861656983105</v>
      </c>
      <c r="P14" s="94"/>
      <c r="Q14" s="94"/>
      <c r="R14" s="93"/>
    </row>
    <row r="15" spans="1:18" s="99" customFormat="1" x14ac:dyDescent="0.25">
      <c r="A15" s="134" t="s">
        <v>439</v>
      </c>
      <c r="B15" s="190" t="s">
        <v>433</v>
      </c>
      <c r="C15" s="134" t="s">
        <v>67</v>
      </c>
      <c r="D15" s="134" t="s">
        <v>68</v>
      </c>
      <c r="E15" s="187">
        <v>117442356</v>
      </c>
      <c r="F15" s="187">
        <v>114713914</v>
      </c>
      <c r="G15" s="187">
        <v>108968619</v>
      </c>
      <c r="H15" s="187">
        <v>0</v>
      </c>
      <c r="I15" s="187">
        <v>0</v>
      </c>
      <c r="J15" s="187">
        <v>0</v>
      </c>
      <c r="K15" s="187">
        <v>55891806.539999999</v>
      </c>
      <c r="L15" s="187">
        <v>55891806.539999999</v>
      </c>
      <c r="M15" s="187">
        <v>58822107.460000001</v>
      </c>
      <c r="N15" s="187">
        <v>53076812.460000001</v>
      </c>
      <c r="O15" s="93">
        <f t="shared" si="0"/>
        <v>0.48722778772939435</v>
      </c>
      <c r="P15" s="94"/>
      <c r="Q15" s="94"/>
      <c r="R15" s="93"/>
    </row>
    <row r="16" spans="1:18" s="99" customFormat="1" x14ac:dyDescent="0.25">
      <c r="A16" s="134" t="s">
        <v>439</v>
      </c>
      <c r="B16" s="190" t="s">
        <v>433</v>
      </c>
      <c r="C16" s="134" t="s">
        <v>69</v>
      </c>
      <c r="D16" s="134" t="s">
        <v>70</v>
      </c>
      <c r="E16" s="187">
        <v>149188440</v>
      </c>
      <c r="F16" s="187">
        <v>146022296</v>
      </c>
      <c r="G16" s="187">
        <v>139949883</v>
      </c>
      <c r="H16" s="187">
        <v>0</v>
      </c>
      <c r="I16" s="187">
        <v>0</v>
      </c>
      <c r="J16" s="187">
        <v>0</v>
      </c>
      <c r="K16" s="187">
        <v>74396115.599999994</v>
      </c>
      <c r="L16" s="187">
        <v>74396115.599999994</v>
      </c>
      <c r="M16" s="187">
        <v>71626180.400000006</v>
      </c>
      <c r="N16" s="187">
        <v>65553767.399999999</v>
      </c>
      <c r="O16" s="93">
        <f t="shared" si="0"/>
        <v>0.5094846310319624</v>
      </c>
      <c r="P16" s="94"/>
      <c r="Q16" s="94"/>
      <c r="R16" s="93"/>
    </row>
    <row r="17" spans="1:18" s="99" customFormat="1" x14ac:dyDescent="0.25">
      <c r="A17" s="134" t="s">
        <v>439</v>
      </c>
      <c r="B17" s="190" t="s">
        <v>433</v>
      </c>
      <c r="C17" s="134" t="s">
        <v>73</v>
      </c>
      <c r="D17" s="134" t="s">
        <v>74</v>
      </c>
      <c r="E17" s="187">
        <v>44305490</v>
      </c>
      <c r="F17" s="187">
        <v>44305490</v>
      </c>
      <c r="G17" s="187">
        <v>44305490</v>
      </c>
      <c r="H17" s="187">
        <v>0</v>
      </c>
      <c r="I17" s="187">
        <v>0</v>
      </c>
      <c r="J17" s="187">
        <v>0</v>
      </c>
      <c r="K17" s="187">
        <v>42942646.399999999</v>
      </c>
      <c r="L17" s="187">
        <v>42942646.399999999</v>
      </c>
      <c r="M17" s="187">
        <v>1362843.6</v>
      </c>
      <c r="N17" s="187">
        <v>1362843.6</v>
      </c>
      <c r="O17" s="93">
        <f t="shared" si="0"/>
        <v>0.96923984815425801</v>
      </c>
      <c r="P17" s="94"/>
      <c r="Q17" s="94"/>
      <c r="R17" s="93"/>
    </row>
    <row r="18" spans="1:18" s="99" customFormat="1" x14ac:dyDescent="0.25">
      <c r="A18" s="134" t="s">
        <v>439</v>
      </c>
      <c r="B18" s="190" t="s">
        <v>433</v>
      </c>
      <c r="C18" s="134" t="s">
        <v>75</v>
      </c>
      <c r="D18" s="134" t="s">
        <v>76</v>
      </c>
      <c r="E18" s="187">
        <v>43100000</v>
      </c>
      <c r="F18" s="187">
        <v>42244661</v>
      </c>
      <c r="G18" s="187">
        <v>40994511</v>
      </c>
      <c r="H18" s="187">
        <v>0</v>
      </c>
      <c r="I18" s="187">
        <v>0</v>
      </c>
      <c r="J18" s="187">
        <v>0</v>
      </c>
      <c r="K18" s="187">
        <v>21797499.030000001</v>
      </c>
      <c r="L18" s="187">
        <v>21797499.030000001</v>
      </c>
      <c r="M18" s="187">
        <v>20447161.969999999</v>
      </c>
      <c r="N18" s="187">
        <v>19197011.969999999</v>
      </c>
      <c r="O18" s="93">
        <f t="shared" si="0"/>
        <v>0.51598233987485431</v>
      </c>
      <c r="P18" s="94"/>
      <c r="Q18" s="94"/>
      <c r="R18" s="93"/>
    </row>
    <row r="19" spans="1:18" s="99" customFormat="1" x14ac:dyDescent="0.25">
      <c r="A19" s="134" t="s">
        <v>439</v>
      </c>
      <c r="B19" s="190" t="s">
        <v>434</v>
      </c>
      <c r="C19" s="134" t="s">
        <v>71</v>
      </c>
      <c r="D19" s="134" t="s">
        <v>72</v>
      </c>
      <c r="E19" s="187">
        <v>59268912</v>
      </c>
      <c r="F19" s="187">
        <v>59268912</v>
      </c>
      <c r="G19" s="187">
        <v>56901434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59268912</v>
      </c>
      <c r="N19" s="187">
        <v>56901434</v>
      </c>
      <c r="O19" s="93">
        <f t="shared" si="0"/>
        <v>0</v>
      </c>
      <c r="P19" s="94"/>
      <c r="Q19" s="94"/>
      <c r="R19" s="93"/>
    </row>
    <row r="20" spans="1:18" s="99" customFormat="1" x14ac:dyDescent="0.25">
      <c r="A20" s="134" t="s">
        <v>439</v>
      </c>
      <c r="B20" s="190" t="s">
        <v>433</v>
      </c>
      <c r="C20" s="134" t="s">
        <v>77</v>
      </c>
      <c r="D20" s="134" t="s">
        <v>78</v>
      </c>
      <c r="E20" s="187">
        <v>71816538</v>
      </c>
      <c r="F20" s="187">
        <v>71816538</v>
      </c>
      <c r="G20" s="187">
        <v>69045480</v>
      </c>
      <c r="H20" s="187">
        <v>0</v>
      </c>
      <c r="I20" s="187">
        <v>27749508.18</v>
      </c>
      <c r="J20" s="187">
        <v>0</v>
      </c>
      <c r="K20" s="187">
        <v>41295971.82</v>
      </c>
      <c r="L20" s="187">
        <v>41295971.82</v>
      </c>
      <c r="M20" s="187">
        <v>2771058</v>
      </c>
      <c r="N20" s="187">
        <v>0</v>
      </c>
      <c r="O20" s="93">
        <f t="shared" si="0"/>
        <v>0.57502036397243206</v>
      </c>
      <c r="P20" s="94"/>
      <c r="Q20" s="94"/>
      <c r="R20" s="93"/>
    </row>
    <row r="21" spans="1:18" s="99" customFormat="1" x14ac:dyDescent="0.25">
      <c r="A21" s="134" t="s">
        <v>439</v>
      </c>
      <c r="B21" s="190" t="s">
        <v>433</v>
      </c>
      <c r="C21" s="134" t="s">
        <v>81</v>
      </c>
      <c r="D21" s="134" t="s">
        <v>401</v>
      </c>
      <c r="E21" s="187">
        <v>68133639</v>
      </c>
      <c r="F21" s="187">
        <v>68133639</v>
      </c>
      <c r="G21" s="187">
        <v>65504687</v>
      </c>
      <c r="H21" s="187">
        <v>0</v>
      </c>
      <c r="I21" s="187">
        <v>26325745.059999999</v>
      </c>
      <c r="J21" s="187">
        <v>0</v>
      </c>
      <c r="K21" s="187">
        <v>39178941.939999998</v>
      </c>
      <c r="L21" s="187">
        <v>39178941.939999998</v>
      </c>
      <c r="M21" s="187">
        <v>2628952</v>
      </c>
      <c r="N21" s="187">
        <v>0</v>
      </c>
      <c r="O21" s="93">
        <f t="shared" si="0"/>
        <v>0.57503081466116901</v>
      </c>
      <c r="P21" s="94"/>
      <c r="Q21" s="94"/>
      <c r="R21" s="93"/>
    </row>
    <row r="22" spans="1:18" s="99" customFormat="1" x14ac:dyDescent="0.25">
      <c r="A22" s="134" t="s">
        <v>439</v>
      </c>
      <c r="B22" s="190" t="s">
        <v>433</v>
      </c>
      <c r="C22" s="134" t="s">
        <v>86</v>
      </c>
      <c r="D22" s="134" t="s">
        <v>388</v>
      </c>
      <c r="E22" s="187">
        <v>3682899</v>
      </c>
      <c r="F22" s="187">
        <v>3682899</v>
      </c>
      <c r="G22" s="187">
        <v>3540793</v>
      </c>
      <c r="H22" s="187">
        <v>0</v>
      </c>
      <c r="I22" s="187">
        <v>1423763.12</v>
      </c>
      <c r="J22" s="187">
        <v>0</v>
      </c>
      <c r="K22" s="187">
        <v>2117029.88</v>
      </c>
      <c r="L22" s="187">
        <v>2117029.88</v>
      </c>
      <c r="M22" s="187">
        <v>142106</v>
      </c>
      <c r="N22" s="187">
        <v>0</v>
      </c>
      <c r="O22" s="93">
        <f t="shared" si="0"/>
        <v>0.57482702620951587</v>
      </c>
      <c r="P22" s="94"/>
      <c r="Q22" s="94"/>
      <c r="R22" s="93"/>
    </row>
    <row r="23" spans="1:18" s="99" customFormat="1" x14ac:dyDescent="0.25">
      <c r="A23" s="134" t="s">
        <v>439</v>
      </c>
      <c r="B23" s="190" t="s">
        <v>433</v>
      </c>
      <c r="C23" s="134" t="s">
        <v>89</v>
      </c>
      <c r="D23" s="134" t="s">
        <v>90</v>
      </c>
      <c r="E23" s="187">
        <v>70564353</v>
      </c>
      <c r="F23" s="187">
        <v>70564353</v>
      </c>
      <c r="G23" s="187">
        <v>67841611</v>
      </c>
      <c r="H23" s="187">
        <v>0</v>
      </c>
      <c r="I23" s="187">
        <v>27402639.030000001</v>
      </c>
      <c r="J23" s="187">
        <v>0</v>
      </c>
      <c r="K23" s="187">
        <v>40438971.969999999</v>
      </c>
      <c r="L23" s="187">
        <v>40438971.969999999</v>
      </c>
      <c r="M23" s="187">
        <v>2722742</v>
      </c>
      <c r="N23" s="187">
        <v>0</v>
      </c>
      <c r="O23" s="93">
        <f t="shared" si="0"/>
        <v>0.57307932760327296</v>
      </c>
      <c r="P23" s="94"/>
      <c r="Q23" s="94"/>
      <c r="R23" s="93"/>
    </row>
    <row r="24" spans="1:18" s="99" customFormat="1" x14ac:dyDescent="0.25">
      <c r="A24" s="134" t="s">
        <v>439</v>
      </c>
      <c r="B24" s="190" t="s">
        <v>433</v>
      </c>
      <c r="C24" s="134" t="s">
        <v>93</v>
      </c>
      <c r="D24" s="134" t="s">
        <v>402</v>
      </c>
      <c r="E24" s="187">
        <v>37418258</v>
      </c>
      <c r="F24" s="187">
        <v>37418258</v>
      </c>
      <c r="G24" s="187">
        <v>35974466</v>
      </c>
      <c r="H24" s="187">
        <v>0</v>
      </c>
      <c r="I24" s="187">
        <v>14588866.18</v>
      </c>
      <c r="J24" s="187">
        <v>0</v>
      </c>
      <c r="K24" s="187">
        <v>21385599.82</v>
      </c>
      <c r="L24" s="187">
        <v>21385599.82</v>
      </c>
      <c r="M24" s="187">
        <v>1443792</v>
      </c>
      <c r="N24" s="187">
        <v>0</v>
      </c>
      <c r="O24" s="93">
        <f t="shared" si="0"/>
        <v>0.57152847200957346</v>
      </c>
      <c r="P24" s="94"/>
      <c r="Q24" s="94"/>
      <c r="R24" s="93"/>
    </row>
    <row r="25" spans="1:18" s="99" customFormat="1" x14ac:dyDescent="0.25">
      <c r="A25" s="134" t="s">
        <v>439</v>
      </c>
      <c r="B25" s="190" t="s">
        <v>433</v>
      </c>
      <c r="C25" s="134" t="s">
        <v>98</v>
      </c>
      <c r="D25" s="134" t="s">
        <v>403</v>
      </c>
      <c r="E25" s="187">
        <v>11048698</v>
      </c>
      <c r="F25" s="187">
        <v>11048698</v>
      </c>
      <c r="G25" s="187">
        <v>10622381</v>
      </c>
      <c r="H25" s="187">
        <v>0</v>
      </c>
      <c r="I25" s="187">
        <v>4271242.5599999996</v>
      </c>
      <c r="J25" s="187">
        <v>0</v>
      </c>
      <c r="K25" s="187">
        <v>6351138.4400000004</v>
      </c>
      <c r="L25" s="187">
        <v>6351138.4400000004</v>
      </c>
      <c r="M25" s="187">
        <v>426317</v>
      </c>
      <c r="N25" s="187">
        <v>0</v>
      </c>
      <c r="O25" s="93">
        <f t="shared" si="0"/>
        <v>0.57483139099285729</v>
      </c>
      <c r="P25" s="94"/>
      <c r="Q25" s="94"/>
      <c r="R25" s="93"/>
    </row>
    <row r="26" spans="1:18" s="99" customFormat="1" x14ac:dyDescent="0.25">
      <c r="A26" s="134" t="s">
        <v>439</v>
      </c>
      <c r="B26" s="190" t="s">
        <v>433</v>
      </c>
      <c r="C26" s="134" t="s">
        <v>103</v>
      </c>
      <c r="D26" s="134" t="s">
        <v>404</v>
      </c>
      <c r="E26" s="187">
        <v>22097397</v>
      </c>
      <c r="F26" s="187">
        <v>22097397</v>
      </c>
      <c r="G26" s="187">
        <v>21244764</v>
      </c>
      <c r="H26" s="187">
        <v>0</v>
      </c>
      <c r="I26" s="187">
        <v>8542530.2899999991</v>
      </c>
      <c r="J26" s="187">
        <v>0</v>
      </c>
      <c r="K26" s="187">
        <v>12702233.710000001</v>
      </c>
      <c r="L26" s="187">
        <v>12702233.710000001</v>
      </c>
      <c r="M26" s="187">
        <v>852633</v>
      </c>
      <c r="N26" s="187">
        <v>0</v>
      </c>
      <c r="O26" s="93">
        <f t="shared" si="0"/>
        <v>0.57482941135555476</v>
      </c>
      <c r="P26" s="94"/>
      <c r="Q26" s="94"/>
      <c r="R26" s="93"/>
    </row>
    <row r="27" spans="1:18" s="98" customFormat="1" x14ac:dyDescent="0.25">
      <c r="A27" s="133" t="s">
        <v>439</v>
      </c>
      <c r="B27" s="189" t="s">
        <v>433</v>
      </c>
      <c r="C27" s="133" t="s">
        <v>108</v>
      </c>
      <c r="D27" s="133" t="s">
        <v>109</v>
      </c>
      <c r="E27" s="186">
        <v>464624962</v>
      </c>
      <c r="F27" s="186">
        <v>505524962</v>
      </c>
      <c r="G27" s="186">
        <v>469078124</v>
      </c>
      <c r="H27" s="186">
        <v>50259755.390000001</v>
      </c>
      <c r="I27" s="186">
        <v>142067291.71000001</v>
      </c>
      <c r="J27" s="186">
        <v>3940450</v>
      </c>
      <c r="K27" s="186">
        <v>250618049.37</v>
      </c>
      <c r="L27" s="186">
        <v>233756781.56999999</v>
      </c>
      <c r="M27" s="186">
        <v>58639415.530000001</v>
      </c>
      <c r="N27" s="186">
        <v>22192577.530000001</v>
      </c>
      <c r="O27" s="93">
        <f t="shared" si="0"/>
        <v>0.49575801040265943</v>
      </c>
      <c r="P27" s="28">
        <f>+F27</f>
        <v>505524962</v>
      </c>
      <c r="Q27" s="28">
        <f>+K27</f>
        <v>250618049.37</v>
      </c>
      <c r="R27" s="97">
        <f>+Q27/P27</f>
        <v>0.49575801040265943</v>
      </c>
    </row>
    <row r="28" spans="1:18" s="99" customFormat="1" x14ac:dyDescent="0.25">
      <c r="A28" s="134" t="s">
        <v>439</v>
      </c>
      <c r="B28" s="190" t="s">
        <v>433</v>
      </c>
      <c r="C28" s="134" t="s">
        <v>110</v>
      </c>
      <c r="D28" s="134" t="s">
        <v>111</v>
      </c>
      <c r="E28" s="187">
        <v>5500000</v>
      </c>
      <c r="F28" s="187">
        <v>6200000</v>
      </c>
      <c r="G28" s="187">
        <v>5125000</v>
      </c>
      <c r="H28" s="187">
        <v>0</v>
      </c>
      <c r="I28" s="187">
        <v>1003334</v>
      </c>
      <c r="J28" s="187">
        <v>0</v>
      </c>
      <c r="K28" s="187">
        <v>3511669</v>
      </c>
      <c r="L28" s="187">
        <v>3511669</v>
      </c>
      <c r="M28" s="187">
        <v>1684997</v>
      </c>
      <c r="N28" s="187">
        <v>609997</v>
      </c>
      <c r="O28" s="93">
        <f t="shared" si="0"/>
        <v>0.56639822580645161</v>
      </c>
      <c r="P28" s="94">
        <f>+F28</f>
        <v>6200000</v>
      </c>
      <c r="Q28" s="94">
        <f>+K28</f>
        <v>3511669</v>
      </c>
      <c r="R28" s="93">
        <f>+Q28/P28</f>
        <v>0.56639822580645161</v>
      </c>
    </row>
    <row r="29" spans="1:18" s="98" customFormat="1" x14ac:dyDescent="0.25">
      <c r="A29" s="134" t="s">
        <v>439</v>
      </c>
      <c r="B29" s="190" t="s">
        <v>433</v>
      </c>
      <c r="C29" s="134" t="s">
        <v>112</v>
      </c>
      <c r="D29" s="134" t="s">
        <v>113</v>
      </c>
      <c r="E29" s="187">
        <v>5500000</v>
      </c>
      <c r="F29" s="187">
        <v>6200000</v>
      </c>
      <c r="G29" s="187">
        <v>5125000</v>
      </c>
      <c r="H29" s="187">
        <v>0</v>
      </c>
      <c r="I29" s="187">
        <v>1003334</v>
      </c>
      <c r="J29" s="187">
        <v>0</v>
      </c>
      <c r="K29" s="187">
        <v>3511669</v>
      </c>
      <c r="L29" s="187">
        <v>3511669</v>
      </c>
      <c r="M29" s="187">
        <v>1684997</v>
      </c>
      <c r="N29" s="187">
        <v>609997</v>
      </c>
      <c r="O29" s="93">
        <f t="shared" si="0"/>
        <v>0.56639822580645161</v>
      </c>
      <c r="P29" s="94">
        <f t="shared" ref="P29:P70" si="1">+F29</f>
        <v>6200000</v>
      </c>
      <c r="Q29" s="94">
        <f t="shared" ref="Q29:Q58" si="2">+K29</f>
        <v>3511669</v>
      </c>
      <c r="R29" s="93">
        <f t="shared" ref="R29:R71" si="3">+Q29/P29</f>
        <v>0.56639822580645161</v>
      </c>
    </row>
    <row r="30" spans="1:18" s="99" customFormat="1" x14ac:dyDescent="0.25">
      <c r="A30" s="134" t="s">
        <v>439</v>
      </c>
      <c r="B30" s="190" t="s">
        <v>433</v>
      </c>
      <c r="C30" s="134" t="s">
        <v>120</v>
      </c>
      <c r="D30" s="134" t="s">
        <v>121</v>
      </c>
      <c r="E30" s="187">
        <v>15653659</v>
      </c>
      <c r="F30" s="187">
        <v>16953659</v>
      </c>
      <c r="G30" s="187">
        <v>16090245</v>
      </c>
      <c r="H30" s="187">
        <v>0</v>
      </c>
      <c r="I30" s="187">
        <v>2959238.72</v>
      </c>
      <c r="J30" s="187">
        <v>0</v>
      </c>
      <c r="K30" s="187">
        <v>12217591.279999999</v>
      </c>
      <c r="L30" s="187">
        <v>11195011.880000001</v>
      </c>
      <c r="M30" s="187">
        <v>1776829</v>
      </c>
      <c r="N30" s="187">
        <v>913415</v>
      </c>
      <c r="O30" s="93">
        <f t="shared" si="0"/>
        <v>0.72064627936659564</v>
      </c>
      <c r="P30" s="94">
        <f t="shared" si="1"/>
        <v>16953659</v>
      </c>
      <c r="Q30" s="94">
        <f t="shared" si="2"/>
        <v>12217591.279999999</v>
      </c>
      <c r="R30" s="93">
        <f t="shared" si="3"/>
        <v>0.72064627936659564</v>
      </c>
    </row>
    <row r="31" spans="1:18" s="99" customFormat="1" x14ac:dyDescent="0.25">
      <c r="A31" s="134" t="s">
        <v>439</v>
      </c>
      <c r="B31" s="190" t="s">
        <v>433</v>
      </c>
      <c r="C31" s="134" t="s">
        <v>122</v>
      </c>
      <c r="D31" s="134" t="s">
        <v>123</v>
      </c>
      <c r="E31" s="187">
        <v>1000000</v>
      </c>
      <c r="F31" s="187">
        <v>2300000</v>
      </c>
      <c r="G31" s="187">
        <v>2300000</v>
      </c>
      <c r="H31" s="187">
        <v>0</v>
      </c>
      <c r="I31" s="187">
        <v>747009</v>
      </c>
      <c r="J31" s="187">
        <v>0</v>
      </c>
      <c r="K31" s="187">
        <v>902991</v>
      </c>
      <c r="L31" s="187">
        <v>902991</v>
      </c>
      <c r="M31" s="187">
        <v>650000</v>
      </c>
      <c r="N31" s="187">
        <v>650000</v>
      </c>
      <c r="O31" s="93">
        <f t="shared" si="0"/>
        <v>0.39260478260869563</v>
      </c>
      <c r="P31" s="94">
        <f t="shared" si="1"/>
        <v>2300000</v>
      </c>
      <c r="Q31" s="94">
        <f t="shared" si="2"/>
        <v>902991</v>
      </c>
      <c r="R31" s="93">
        <f t="shared" si="3"/>
        <v>0.39260478260869563</v>
      </c>
    </row>
    <row r="32" spans="1:18" s="99" customFormat="1" x14ac:dyDescent="0.25">
      <c r="A32" s="134" t="s">
        <v>439</v>
      </c>
      <c r="B32" s="190" t="s">
        <v>433</v>
      </c>
      <c r="C32" s="134" t="s">
        <v>124</v>
      </c>
      <c r="D32" s="134" t="s">
        <v>125</v>
      </c>
      <c r="E32" s="187">
        <v>7000000</v>
      </c>
      <c r="F32" s="187">
        <v>8000000</v>
      </c>
      <c r="G32" s="187">
        <v>8000000</v>
      </c>
      <c r="H32" s="187">
        <v>0</v>
      </c>
      <c r="I32" s="187">
        <v>2042438.3</v>
      </c>
      <c r="J32" s="187">
        <v>0</v>
      </c>
      <c r="K32" s="187">
        <v>5957561.7000000002</v>
      </c>
      <c r="L32" s="187">
        <v>5508141.7000000002</v>
      </c>
      <c r="M32" s="187">
        <v>0</v>
      </c>
      <c r="N32" s="187">
        <v>0</v>
      </c>
      <c r="O32" s="93">
        <f t="shared" si="0"/>
        <v>0.74469521250000004</v>
      </c>
      <c r="P32" s="94">
        <f t="shared" si="1"/>
        <v>8000000</v>
      </c>
      <c r="Q32" s="94">
        <f t="shared" si="2"/>
        <v>5957561.7000000002</v>
      </c>
      <c r="R32" s="93">
        <f t="shared" si="3"/>
        <v>0.74469521250000004</v>
      </c>
    </row>
    <row r="33" spans="1:18" s="98" customFormat="1" x14ac:dyDescent="0.25">
      <c r="A33" s="134" t="s">
        <v>439</v>
      </c>
      <c r="B33" s="190" t="s">
        <v>433</v>
      </c>
      <c r="C33" s="134" t="s">
        <v>126</v>
      </c>
      <c r="D33" s="134" t="s">
        <v>127</v>
      </c>
      <c r="E33" s="187">
        <v>200000</v>
      </c>
      <c r="F33" s="187">
        <v>200000</v>
      </c>
      <c r="G33" s="187">
        <v>200000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200000</v>
      </c>
      <c r="N33" s="187">
        <v>200000</v>
      </c>
      <c r="O33" s="93">
        <f t="shared" si="0"/>
        <v>0</v>
      </c>
      <c r="P33" s="94">
        <f t="shared" si="1"/>
        <v>200000</v>
      </c>
      <c r="Q33" s="94">
        <f t="shared" si="2"/>
        <v>0</v>
      </c>
      <c r="R33" s="93">
        <f t="shared" si="3"/>
        <v>0</v>
      </c>
    </row>
    <row r="34" spans="1:18" s="99" customFormat="1" x14ac:dyDescent="0.25">
      <c r="A34" s="134" t="s">
        <v>439</v>
      </c>
      <c r="B34" s="190" t="s">
        <v>433</v>
      </c>
      <c r="C34" s="134" t="s">
        <v>128</v>
      </c>
      <c r="D34" s="134" t="s">
        <v>129</v>
      </c>
      <c r="E34" s="187">
        <v>7453659</v>
      </c>
      <c r="F34" s="187">
        <v>6453659</v>
      </c>
      <c r="G34" s="187">
        <v>5590245</v>
      </c>
      <c r="H34" s="187">
        <v>0</v>
      </c>
      <c r="I34" s="187">
        <v>169791.42</v>
      </c>
      <c r="J34" s="187">
        <v>0</v>
      </c>
      <c r="K34" s="187">
        <v>5357038.58</v>
      </c>
      <c r="L34" s="187">
        <v>4783879.18</v>
      </c>
      <c r="M34" s="187">
        <v>926829</v>
      </c>
      <c r="N34" s="187">
        <v>63415</v>
      </c>
      <c r="O34" s="93">
        <f t="shared" si="0"/>
        <v>0.83007772489993659</v>
      </c>
      <c r="P34" s="94">
        <f t="shared" si="1"/>
        <v>6453659</v>
      </c>
      <c r="Q34" s="94">
        <f t="shared" si="2"/>
        <v>5357038.58</v>
      </c>
      <c r="R34" s="93">
        <f t="shared" si="3"/>
        <v>0.83007772489993659</v>
      </c>
    </row>
    <row r="35" spans="1:18" s="99" customFormat="1" x14ac:dyDescent="0.25">
      <c r="A35" s="134" t="s">
        <v>439</v>
      </c>
      <c r="B35" s="190" t="s">
        <v>433</v>
      </c>
      <c r="C35" s="134" t="s">
        <v>132</v>
      </c>
      <c r="D35" s="134" t="s">
        <v>133</v>
      </c>
      <c r="E35" s="187">
        <v>4180000</v>
      </c>
      <c r="F35" s="187">
        <v>4180000</v>
      </c>
      <c r="G35" s="187">
        <v>2680000</v>
      </c>
      <c r="H35" s="187">
        <v>0</v>
      </c>
      <c r="I35" s="187">
        <v>439640</v>
      </c>
      <c r="J35" s="187">
        <v>0</v>
      </c>
      <c r="K35" s="187">
        <v>60360</v>
      </c>
      <c r="L35" s="187">
        <v>60360</v>
      </c>
      <c r="M35" s="187">
        <v>3680000</v>
      </c>
      <c r="N35" s="187">
        <v>2180000</v>
      </c>
      <c r="O35" s="93">
        <f t="shared" si="0"/>
        <v>1.4440191387559809E-2</v>
      </c>
      <c r="P35" s="94">
        <f t="shared" si="1"/>
        <v>4180000</v>
      </c>
      <c r="Q35" s="94">
        <f t="shared" si="2"/>
        <v>60360</v>
      </c>
      <c r="R35" s="93">
        <f t="shared" si="3"/>
        <v>1.4440191387559809E-2</v>
      </c>
    </row>
    <row r="36" spans="1:18" s="99" customFormat="1" x14ac:dyDescent="0.25">
      <c r="A36" s="134" t="s">
        <v>439</v>
      </c>
      <c r="B36" s="190" t="s">
        <v>433</v>
      </c>
      <c r="C36" s="134" t="s">
        <v>134</v>
      </c>
      <c r="D36" s="134" t="s">
        <v>135</v>
      </c>
      <c r="E36" s="187">
        <v>3680000</v>
      </c>
      <c r="F36" s="187">
        <v>3680000</v>
      </c>
      <c r="G36" s="187">
        <v>2680000</v>
      </c>
      <c r="H36" s="187">
        <v>0</v>
      </c>
      <c r="I36" s="187">
        <v>439640</v>
      </c>
      <c r="J36" s="187">
        <v>0</v>
      </c>
      <c r="K36" s="187">
        <v>60360</v>
      </c>
      <c r="L36" s="187">
        <v>60360</v>
      </c>
      <c r="M36" s="187">
        <v>3180000</v>
      </c>
      <c r="N36" s="187">
        <v>2180000</v>
      </c>
      <c r="O36" s="93">
        <f t="shared" si="0"/>
        <v>1.6402173913043477E-2</v>
      </c>
      <c r="P36" s="94">
        <f t="shared" si="1"/>
        <v>3680000</v>
      </c>
      <c r="Q36" s="94">
        <f t="shared" si="2"/>
        <v>60360</v>
      </c>
      <c r="R36" s="93">
        <f t="shared" si="3"/>
        <v>1.6402173913043477E-2</v>
      </c>
    </row>
    <row r="37" spans="1:18" s="99" customFormat="1" x14ac:dyDescent="0.25">
      <c r="A37" s="134" t="s">
        <v>439</v>
      </c>
      <c r="B37" s="190" t="s">
        <v>433</v>
      </c>
      <c r="C37" s="134" t="s">
        <v>136</v>
      </c>
      <c r="D37" s="134" t="s">
        <v>137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93">
        <v>0</v>
      </c>
      <c r="P37" s="94">
        <f t="shared" si="1"/>
        <v>0</v>
      </c>
      <c r="Q37" s="94">
        <f t="shared" si="2"/>
        <v>0</v>
      </c>
      <c r="R37" s="93">
        <v>0</v>
      </c>
    </row>
    <row r="38" spans="1:18" s="99" customFormat="1" x14ac:dyDescent="0.25">
      <c r="A38" s="134" t="s">
        <v>439</v>
      </c>
      <c r="B38" s="190" t="s">
        <v>433</v>
      </c>
      <c r="C38" s="134" t="s">
        <v>144</v>
      </c>
      <c r="D38" s="134" t="s">
        <v>145</v>
      </c>
      <c r="E38" s="187">
        <v>500000</v>
      </c>
      <c r="F38" s="187">
        <v>500000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500000</v>
      </c>
      <c r="N38" s="187">
        <v>0</v>
      </c>
      <c r="O38" s="93">
        <f t="shared" si="0"/>
        <v>0</v>
      </c>
      <c r="P38" s="94">
        <f t="shared" si="1"/>
        <v>500000</v>
      </c>
      <c r="Q38" s="94">
        <f t="shared" si="2"/>
        <v>0</v>
      </c>
      <c r="R38" s="93">
        <f t="shared" si="3"/>
        <v>0</v>
      </c>
    </row>
    <row r="39" spans="1:18" s="99" customFormat="1" x14ac:dyDescent="0.25">
      <c r="A39" s="134" t="s">
        <v>439</v>
      </c>
      <c r="B39" s="190" t="s">
        <v>433</v>
      </c>
      <c r="C39" s="134" t="s">
        <v>146</v>
      </c>
      <c r="D39" s="134" t="s">
        <v>147</v>
      </c>
      <c r="E39" s="187">
        <v>354783190</v>
      </c>
      <c r="F39" s="187">
        <v>384783190</v>
      </c>
      <c r="G39" s="187">
        <v>366837193</v>
      </c>
      <c r="H39" s="187">
        <v>25800000</v>
      </c>
      <c r="I39" s="187">
        <v>126350711.94</v>
      </c>
      <c r="J39" s="187">
        <v>3868450</v>
      </c>
      <c r="K39" s="187">
        <v>206803221.40000001</v>
      </c>
      <c r="L39" s="187">
        <v>191538003</v>
      </c>
      <c r="M39" s="187">
        <v>21960806.66</v>
      </c>
      <c r="N39" s="187">
        <v>4014809.66</v>
      </c>
      <c r="O39" s="93">
        <f t="shared" si="0"/>
        <v>0.53745388773350522</v>
      </c>
      <c r="P39" s="94">
        <f t="shared" si="1"/>
        <v>384783190</v>
      </c>
      <c r="Q39" s="94">
        <f t="shared" si="2"/>
        <v>206803221.40000001</v>
      </c>
      <c r="R39" s="93">
        <f t="shared" si="3"/>
        <v>0.53745388773350522</v>
      </c>
    </row>
    <row r="40" spans="1:18" s="99" customFormat="1" x14ac:dyDescent="0.25">
      <c r="A40" s="134" t="s">
        <v>439</v>
      </c>
      <c r="B40" s="190" t="s">
        <v>433</v>
      </c>
      <c r="C40" s="134" t="s">
        <v>151</v>
      </c>
      <c r="D40" s="134" t="s">
        <v>152</v>
      </c>
      <c r="E40" s="187">
        <v>28000000</v>
      </c>
      <c r="F40" s="187">
        <v>28000000</v>
      </c>
      <c r="G40" s="187">
        <v>28000000</v>
      </c>
      <c r="H40" s="187">
        <v>0</v>
      </c>
      <c r="I40" s="187">
        <v>8812050.5</v>
      </c>
      <c r="J40" s="187">
        <v>0</v>
      </c>
      <c r="K40" s="187">
        <v>18812050.5</v>
      </c>
      <c r="L40" s="187">
        <v>18812050.5</v>
      </c>
      <c r="M40" s="187">
        <v>375899</v>
      </c>
      <c r="N40" s="187">
        <v>375899</v>
      </c>
      <c r="O40" s="93">
        <f t="shared" si="0"/>
        <v>0.67185894642857147</v>
      </c>
      <c r="P40" s="94">
        <f t="shared" si="1"/>
        <v>28000000</v>
      </c>
      <c r="Q40" s="94">
        <f t="shared" si="2"/>
        <v>18812050.5</v>
      </c>
      <c r="R40" s="93">
        <f t="shared" si="3"/>
        <v>0.67185894642857147</v>
      </c>
    </row>
    <row r="41" spans="1:18" s="99" customFormat="1" x14ac:dyDescent="0.25">
      <c r="A41" s="134" t="s">
        <v>439</v>
      </c>
      <c r="B41" s="190" t="s">
        <v>433</v>
      </c>
      <c r="C41" s="134" t="s">
        <v>154</v>
      </c>
      <c r="D41" s="134" t="s">
        <v>155</v>
      </c>
      <c r="E41" s="187">
        <v>54412942</v>
      </c>
      <c r="F41" s="187">
        <v>84412942</v>
      </c>
      <c r="G41" s="187">
        <v>80412942</v>
      </c>
      <c r="H41" s="187">
        <v>0</v>
      </c>
      <c r="I41" s="187">
        <v>29556237.890000001</v>
      </c>
      <c r="J41" s="187">
        <v>3868450</v>
      </c>
      <c r="K41" s="187">
        <v>46931982.229999997</v>
      </c>
      <c r="L41" s="187">
        <v>46826982.229999997</v>
      </c>
      <c r="M41" s="187">
        <v>4056271.88</v>
      </c>
      <c r="N41" s="187">
        <v>56271.88</v>
      </c>
      <c r="O41" s="93">
        <f t="shared" si="0"/>
        <v>0.55598088537181889</v>
      </c>
      <c r="P41" s="94">
        <f t="shared" si="1"/>
        <v>84412942</v>
      </c>
      <c r="Q41" s="94">
        <f t="shared" si="2"/>
        <v>46931982.229999997</v>
      </c>
      <c r="R41" s="93">
        <f t="shared" si="3"/>
        <v>0.55598088537181889</v>
      </c>
    </row>
    <row r="42" spans="1:18" s="99" customFormat="1" x14ac:dyDescent="0.25">
      <c r="A42" s="134" t="s">
        <v>439</v>
      </c>
      <c r="B42" s="190" t="s">
        <v>433</v>
      </c>
      <c r="C42" s="134" t="s">
        <v>156</v>
      </c>
      <c r="D42" s="134" t="s">
        <v>157</v>
      </c>
      <c r="E42" s="187">
        <v>272370248</v>
      </c>
      <c r="F42" s="187">
        <v>272370248</v>
      </c>
      <c r="G42" s="187">
        <v>258424251</v>
      </c>
      <c r="H42" s="187">
        <v>25800000</v>
      </c>
      <c r="I42" s="187">
        <v>87982423.549999997</v>
      </c>
      <c r="J42" s="187">
        <v>0</v>
      </c>
      <c r="K42" s="187">
        <v>141059188.66999999</v>
      </c>
      <c r="L42" s="187">
        <v>125898970.27</v>
      </c>
      <c r="M42" s="187">
        <v>17528635.780000001</v>
      </c>
      <c r="N42" s="187">
        <v>3582638.78</v>
      </c>
      <c r="O42" s="93">
        <f t="shared" si="0"/>
        <v>0.51789499662973459</v>
      </c>
      <c r="P42" s="94">
        <f t="shared" si="1"/>
        <v>272370248</v>
      </c>
      <c r="Q42" s="94">
        <f t="shared" si="2"/>
        <v>141059188.66999999</v>
      </c>
      <c r="R42" s="93">
        <f t="shared" si="3"/>
        <v>0.51789499662973459</v>
      </c>
    </row>
    <row r="43" spans="1:18" s="99" customFormat="1" x14ac:dyDescent="0.25">
      <c r="A43" s="134" t="s">
        <v>439</v>
      </c>
      <c r="B43" s="190" t="s">
        <v>433</v>
      </c>
      <c r="C43" s="134" t="s">
        <v>158</v>
      </c>
      <c r="D43" s="134" t="s">
        <v>159</v>
      </c>
      <c r="E43" s="187">
        <v>27274286</v>
      </c>
      <c r="F43" s="187">
        <v>30174286</v>
      </c>
      <c r="G43" s="187">
        <v>28174286</v>
      </c>
      <c r="H43" s="187">
        <v>0</v>
      </c>
      <c r="I43" s="187">
        <v>4026762.45</v>
      </c>
      <c r="J43" s="187">
        <v>0</v>
      </c>
      <c r="K43" s="187">
        <v>15683694.779999999</v>
      </c>
      <c r="L43" s="187">
        <v>15110224.779999999</v>
      </c>
      <c r="M43" s="187">
        <v>10463828.77</v>
      </c>
      <c r="N43" s="187">
        <v>8463828.7699999996</v>
      </c>
      <c r="O43" s="93">
        <f t="shared" si="0"/>
        <v>0.51977020367607041</v>
      </c>
      <c r="P43" s="94">
        <f t="shared" si="1"/>
        <v>30174286</v>
      </c>
      <c r="Q43" s="94">
        <f t="shared" si="2"/>
        <v>15683694.779999999</v>
      </c>
      <c r="R43" s="93">
        <f t="shared" si="3"/>
        <v>0.51977020367607041</v>
      </c>
    </row>
    <row r="44" spans="1:18" s="99" customFormat="1" x14ac:dyDescent="0.25">
      <c r="A44" s="134" t="s">
        <v>439</v>
      </c>
      <c r="B44" s="190" t="s">
        <v>433</v>
      </c>
      <c r="C44" s="134" t="s">
        <v>160</v>
      </c>
      <c r="D44" s="134" t="s">
        <v>161</v>
      </c>
      <c r="E44" s="187">
        <v>2114286</v>
      </c>
      <c r="F44" s="187">
        <v>2514286</v>
      </c>
      <c r="G44" s="187">
        <v>2514286</v>
      </c>
      <c r="H44" s="187">
        <v>0</v>
      </c>
      <c r="I44" s="187">
        <v>435035.36</v>
      </c>
      <c r="J44" s="187">
        <v>0</v>
      </c>
      <c r="K44" s="187">
        <v>2054994.64</v>
      </c>
      <c r="L44" s="187">
        <v>2045524.64</v>
      </c>
      <c r="M44" s="187">
        <v>24256</v>
      </c>
      <c r="N44" s="187">
        <v>24256</v>
      </c>
      <c r="O44" s="93">
        <f t="shared" si="0"/>
        <v>0.81732732075825898</v>
      </c>
      <c r="P44" s="94">
        <f t="shared" si="1"/>
        <v>2514286</v>
      </c>
      <c r="Q44" s="94">
        <f t="shared" si="2"/>
        <v>2054994.64</v>
      </c>
      <c r="R44" s="93">
        <f t="shared" si="3"/>
        <v>0.81732732075825898</v>
      </c>
    </row>
    <row r="45" spans="1:18" s="99" customFormat="1" x14ac:dyDescent="0.25">
      <c r="A45" s="134" t="s">
        <v>439</v>
      </c>
      <c r="B45" s="190" t="s">
        <v>433</v>
      </c>
      <c r="C45" s="134" t="s">
        <v>162</v>
      </c>
      <c r="D45" s="134" t="s">
        <v>163</v>
      </c>
      <c r="E45" s="187">
        <v>23660000</v>
      </c>
      <c r="F45" s="187">
        <v>26160000</v>
      </c>
      <c r="G45" s="187">
        <v>24160000</v>
      </c>
      <c r="H45" s="187">
        <v>0</v>
      </c>
      <c r="I45" s="187">
        <v>3050600.62</v>
      </c>
      <c r="J45" s="187">
        <v>0</v>
      </c>
      <c r="K45" s="187">
        <v>13397039.380000001</v>
      </c>
      <c r="L45" s="187">
        <v>12833039.380000001</v>
      </c>
      <c r="M45" s="187">
        <v>9712360</v>
      </c>
      <c r="N45" s="187">
        <v>7712360</v>
      </c>
      <c r="O45" s="93">
        <f t="shared" si="0"/>
        <v>0.51211924235474005</v>
      </c>
      <c r="P45" s="94">
        <f t="shared" si="1"/>
        <v>26160000</v>
      </c>
      <c r="Q45" s="94">
        <f t="shared" si="2"/>
        <v>13397039.380000001</v>
      </c>
      <c r="R45" s="93">
        <f t="shared" si="3"/>
        <v>0.51211924235474005</v>
      </c>
    </row>
    <row r="46" spans="1:18" s="99" customFormat="1" x14ac:dyDescent="0.25">
      <c r="A46" s="134" t="s">
        <v>439</v>
      </c>
      <c r="B46" s="190" t="s">
        <v>433</v>
      </c>
      <c r="C46" s="134" t="s">
        <v>164</v>
      </c>
      <c r="D46" s="134" t="s">
        <v>165</v>
      </c>
      <c r="E46" s="187">
        <v>1000000</v>
      </c>
      <c r="F46" s="187">
        <v>1000000</v>
      </c>
      <c r="G46" s="187">
        <v>1000000</v>
      </c>
      <c r="H46" s="187">
        <v>0</v>
      </c>
      <c r="I46" s="187">
        <v>400000</v>
      </c>
      <c r="J46" s="187">
        <v>0</v>
      </c>
      <c r="K46" s="187">
        <v>0</v>
      </c>
      <c r="L46" s="187">
        <v>0</v>
      </c>
      <c r="M46" s="187">
        <v>600000</v>
      </c>
      <c r="N46" s="187">
        <v>600000</v>
      </c>
      <c r="O46" s="93">
        <f t="shared" si="0"/>
        <v>0</v>
      </c>
      <c r="P46" s="94">
        <f t="shared" si="1"/>
        <v>1000000</v>
      </c>
      <c r="Q46" s="94">
        <f t="shared" si="2"/>
        <v>0</v>
      </c>
      <c r="R46" s="93">
        <f t="shared" si="3"/>
        <v>0</v>
      </c>
    </row>
    <row r="47" spans="1:18" s="99" customFormat="1" x14ac:dyDescent="0.25">
      <c r="A47" s="134" t="s">
        <v>439</v>
      </c>
      <c r="B47" s="190" t="s">
        <v>433</v>
      </c>
      <c r="C47" s="134" t="s">
        <v>166</v>
      </c>
      <c r="D47" s="134" t="s">
        <v>167</v>
      </c>
      <c r="E47" s="187">
        <v>500000</v>
      </c>
      <c r="F47" s="187">
        <v>500000</v>
      </c>
      <c r="G47" s="187">
        <v>500000</v>
      </c>
      <c r="H47" s="187">
        <v>0</v>
      </c>
      <c r="I47" s="187">
        <v>141126.47</v>
      </c>
      <c r="J47" s="187">
        <v>0</v>
      </c>
      <c r="K47" s="187">
        <v>231660.76</v>
      </c>
      <c r="L47" s="187">
        <v>231660.76</v>
      </c>
      <c r="M47" s="187">
        <v>127212.77</v>
      </c>
      <c r="N47" s="187">
        <v>127212.77</v>
      </c>
      <c r="O47" s="93">
        <f t="shared" si="0"/>
        <v>0.46332152000000004</v>
      </c>
      <c r="P47" s="94">
        <f t="shared" si="1"/>
        <v>500000</v>
      </c>
      <c r="Q47" s="94">
        <f t="shared" si="2"/>
        <v>231660.76</v>
      </c>
      <c r="R47" s="93">
        <f t="shared" si="3"/>
        <v>0.46332152000000004</v>
      </c>
    </row>
    <row r="48" spans="1:18" s="99" customFormat="1" x14ac:dyDescent="0.25">
      <c r="A48" s="134" t="s">
        <v>439</v>
      </c>
      <c r="B48" s="190" t="s">
        <v>433</v>
      </c>
      <c r="C48" s="134" t="s">
        <v>168</v>
      </c>
      <c r="D48" s="134" t="s">
        <v>169</v>
      </c>
      <c r="E48" s="187">
        <v>10678261</v>
      </c>
      <c r="F48" s="187">
        <v>16678261</v>
      </c>
      <c r="G48" s="187">
        <v>10615834</v>
      </c>
      <c r="H48" s="187">
        <v>0</v>
      </c>
      <c r="I48" s="187">
        <v>4215834</v>
      </c>
      <c r="J48" s="187">
        <v>0</v>
      </c>
      <c r="K48" s="187">
        <v>4982341</v>
      </c>
      <c r="L48" s="187">
        <v>4982341</v>
      </c>
      <c r="M48" s="187">
        <v>7480086</v>
      </c>
      <c r="N48" s="187">
        <v>1417659</v>
      </c>
      <c r="O48" s="93">
        <f t="shared" si="0"/>
        <v>0.29873264364911906</v>
      </c>
      <c r="P48" s="94">
        <f t="shared" si="1"/>
        <v>16678261</v>
      </c>
      <c r="Q48" s="94">
        <f t="shared" si="2"/>
        <v>4982341</v>
      </c>
      <c r="R48" s="93">
        <f t="shared" si="3"/>
        <v>0.29873264364911906</v>
      </c>
    </row>
    <row r="49" spans="1:19" s="99" customFormat="1" x14ac:dyDescent="0.25">
      <c r="A49" s="134" t="s">
        <v>439</v>
      </c>
      <c r="B49" s="190" t="s">
        <v>433</v>
      </c>
      <c r="C49" s="134" t="s">
        <v>170</v>
      </c>
      <c r="D49" s="134" t="s">
        <v>171</v>
      </c>
      <c r="E49" s="187">
        <v>10678261</v>
      </c>
      <c r="F49" s="187">
        <v>16678261</v>
      </c>
      <c r="G49" s="187">
        <v>10615834</v>
      </c>
      <c r="H49" s="187">
        <v>0</v>
      </c>
      <c r="I49" s="187">
        <v>4215834</v>
      </c>
      <c r="J49" s="187">
        <v>0</v>
      </c>
      <c r="K49" s="187">
        <v>4982341</v>
      </c>
      <c r="L49" s="187">
        <v>4982341</v>
      </c>
      <c r="M49" s="187">
        <v>7480086</v>
      </c>
      <c r="N49" s="187">
        <v>1417659</v>
      </c>
      <c r="O49" s="93">
        <f t="shared" si="0"/>
        <v>0.29873264364911906</v>
      </c>
      <c r="P49" s="94">
        <f t="shared" si="1"/>
        <v>16678261</v>
      </c>
      <c r="Q49" s="94">
        <f t="shared" si="2"/>
        <v>4982341</v>
      </c>
      <c r="R49" s="93">
        <f t="shared" si="3"/>
        <v>0.29873264364911906</v>
      </c>
    </row>
    <row r="50" spans="1:19" s="99" customFormat="1" x14ac:dyDescent="0.25">
      <c r="A50" s="134" t="s">
        <v>439</v>
      </c>
      <c r="B50" s="190" t="s">
        <v>433</v>
      </c>
      <c r="C50" s="134" t="s">
        <v>172</v>
      </c>
      <c r="D50" s="134" t="s">
        <v>173</v>
      </c>
      <c r="E50" s="187">
        <v>2864706</v>
      </c>
      <c r="F50" s="187">
        <v>2864706</v>
      </c>
      <c r="G50" s="187">
        <v>2764706</v>
      </c>
      <c r="H50" s="187">
        <v>1080000</v>
      </c>
      <c r="I50" s="187">
        <v>0</v>
      </c>
      <c r="J50" s="187">
        <v>0</v>
      </c>
      <c r="K50" s="187">
        <v>0</v>
      </c>
      <c r="L50" s="187">
        <v>0</v>
      </c>
      <c r="M50" s="187">
        <v>1784706</v>
      </c>
      <c r="N50" s="187">
        <v>1684706</v>
      </c>
      <c r="O50" s="93">
        <f t="shared" si="0"/>
        <v>0</v>
      </c>
      <c r="P50" s="94">
        <f t="shared" si="1"/>
        <v>2864706</v>
      </c>
      <c r="Q50" s="94">
        <f t="shared" si="2"/>
        <v>0</v>
      </c>
      <c r="R50" s="93">
        <f t="shared" si="3"/>
        <v>0</v>
      </c>
    </row>
    <row r="51" spans="1:19" s="99" customFormat="1" x14ac:dyDescent="0.25">
      <c r="A51" s="134" t="s">
        <v>439</v>
      </c>
      <c r="B51" s="190" t="s">
        <v>433</v>
      </c>
      <c r="C51" s="134" t="s">
        <v>174</v>
      </c>
      <c r="D51" s="134" t="s">
        <v>175</v>
      </c>
      <c r="E51" s="187">
        <v>1364706</v>
      </c>
      <c r="F51" s="187">
        <v>1364706</v>
      </c>
      <c r="G51" s="187">
        <v>1364706</v>
      </c>
      <c r="H51" s="187">
        <v>780000</v>
      </c>
      <c r="I51" s="187">
        <v>0</v>
      </c>
      <c r="J51" s="187">
        <v>0</v>
      </c>
      <c r="K51" s="187">
        <v>0</v>
      </c>
      <c r="L51" s="187">
        <v>0</v>
      </c>
      <c r="M51" s="187">
        <v>584706</v>
      </c>
      <c r="N51" s="187">
        <v>584706</v>
      </c>
      <c r="O51" s="93">
        <f t="shared" si="0"/>
        <v>0</v>
      </c>
      <c r="P51" s="94">
        <f t="shared" si="1"/>
        <v>1364706</v>
      </c>
      <c r="Q51" s="94">
        <f t="shared" si="2"/>
        <v>0</v>
      </c>
      <c r="R51" s="93">
        <f t="shared" si="3"/>
        <v>0</v>
      </c>
    </row>
    <row r="52" spans="1:19" s="99" customFormat="1" x14ac:dyDescent="0.25">
      <c r="A52" s="134" t="s">
        <v>439</v>
      </c>
      <c r="B52" s="190" t="s">
        <v>433</v>
      </c>
      <c r="C52" s="134" t="s">
        <v>176</v>
      </c>
      <c r="D52" s="134" t="s">
        <v>177</v>
      </c>
      <c r="E52" s="187">
        <v>1500000</v>
      </c>
      <c r="F52" s="187">
        <v>1500000</v>
      </c>
      <c r="G52" s="187">
        <v>1400000</v>
      </c>
      <c r="H52" s="187">
        <v>300000</v>
      </c>
      <c r="I52" s="187">
        <v>0</v>
      </c>
      <c r="J52" s="187">
        <v>0</v>
      </c>
      <c r="K52" s="187">
        <v>0</v>
      </c>
      <c r="L52" s="187">
        <v>0</v>
      </c>
      <c r="M52" s="187">
        <v>1200000</v>
      </c>
      <c r="N52" s="187">
        <v>1100000</v>
      </c>
      <c r="O52" s="93">
        <f t="shared" si="0"/>
        <v>0</v>
      </c>
      <c r="P52" s="94">
        <f t="shared" si="1"/>
        <v>1500000</v>
      </c>
      <c r="Q52" s="94">
        <f t="shared" si="2"/>
        <v>0</v>
      </c>
      <c r="R52" s="93">
        <f t="shared" si="3"/>
        <v>0</v>
      </c>
    </row>
    <row r="53" spans="1:19" s="99" customFormat="1" x14ac:dyDescent="0.25">
      <c r="A53" s="134" t="s">
        <v>439</v>
      </c>
      <c r="B53" s="190" t="s">
        <v>433</v>
      </c>
      <c r="C53" s="134" t="s">
        <v>180</v>
      </c>
      <c r="D53" s="134" t="s">
        <v>181</v>
      </c>
      <c r="E53" s="187">
        <v>42740860</v>
      </c>
      <c r="F53" s="187">
        <v>42740860</v>
      </c>
      <c r="G53" s="187">
        <v>35840860</v>
      </c>
      <c r="H53" s="187">
        <v>23379755.390000001</v>
      </c>
      <c r="I53" s="187">
        <v>3071770.6</v>
      </c>
      <c r="J53" s="187">
        <v>72000</v>
      </c>
      <c r="K53" s="187">
        <v>7052025.9100000001</v>
      </c>
      <c r="L53" s="187">
        <v>7052025.9100000001</v>
      </c>
      <c r="M53" s="187">
        <v>9165308.0999999996</v>
      </c>
      <c r="N53" s="187">
        <v>2265308.1</v>
      </c>
      <c r="O53" s="93">
        <f t="shared" si="0"/>
        <v>0.16499494652189967</v>
      </c>
      <c r="P53" s="94">
        <f t="shared" si="1"/>
        <v>42740860</v>
      </c>
      <c r="Q53" s="94">
        <f t="shared" si="2"/>
        <v>7052025.9100000001</v>
      </c>
      <c r="R53" s="93">
        <f t="shared" si="3"/>
        <v>0.16499494652189967</v>
      </c>
    </row>
    <row r="54" spans="1:19" s="99" customFormat="1" x14ac:dyDescent="0.25">
      <c r="A54" s="134" t="s">
        <v>439</v>
      </c>
      <c r="B54" s="190" t="s">
        <v>433</v>
      </c>
      <c r="C54" s="134" t="s">
        <v>182</v>
      </c>
      <c r="D54" s="134" t="s">
        <v>183</v>
      </c>
      <c r="E54" s="187">
        <v>35000000</v>
      </c>
      <c r="F54" s="187">
        <v>35000000</v>
      </c>
      <c r="G54" s="187">
        <v>29100000</v>
      </c>
      <c r="H54" s="187">
        <v>23379755.390000001</v>
      </c>
      <c r="I54" s="187">
        <v>24675</v>
      </c>
      <c r="J54" s="187">
        <v>0</v>
      </c>
      <c r="K54" s="187">
        <v>5020851.41</v>
      </c>
      <c r="L54" s="187">
        <v>5020851.41</v>
      </c>
      <c r="M54" s="187">
        <v>6574718.2000000002</v>
      </c>
      <c r="N54" s="187">
        <v>674718.2</v>
      </c>
      <c r="O54" s="93">
        <f t="shared" si="0"/>
        <v>0.14345289742857142</v>
      </c>
      <c r="P54" s="94">
        <f t="shared" si="1"/>
        <v>35000000</v>
      </c>
      <c r="Q54" s="94">
        <f t="shared" si="2"/>
        <v>5020851.41</v>
      </c>
      <c r="R54" s="93">
        <f t="shared" si="3"/>
        <v>0.14345289742857142</v>
      </c>
    </row>
    <row r="55" spans="1:19" s="99" customFormat="1" x14ac:dyDescent="0.25">
      <c r="A55" s="134" t="s">
        <v>439</v>
      </c>
      <c r="B55" s="190" t="s">
        <v>433</v>
      </c>
      <c r="C55" s="134" t="s">
        <v>186</v>
      </c>
      <c r="D55" s="134" t="s">
        <v>187</v>
      </c>
      <c r="E55" s="187">
        <v>5846154</v>
      </c>
      <c r="F55" s="187">
        <v>5846154</v>
      </c>
      <c r="G55" s="187">
        <v>5846154</v>
      </c>
      <c r="H55" s="187">
        <v>0</v>
      </c>
      <c r="I55" s="187">
        <v>3047095.6</v>
      </c>
      <c r="J55" s="187">
        <v>72000</v>
      </c>
      <c r="K55" s="187">
        <v>2031174.5</v>
      </c>
      <c r="L55" s="187">
        <v>2031174.5</v>
      </c>
      <c r="M55" s="187">
        <v>695883.9</v>
      </c>
      <c r="N55" s="187">
        <v>695883.9</v>
      </c>
      <c r="O55" s="93">
        <f t="shared" si="0"/>
        <v>0.34743773427795438</v>
      </c>
      <c r="P55" s="94">
        <f t="shared" si="1"/>
        <v>5846154</v>
      </c>
      <c r="Q55" s="94">
        <f t="shared" si="2"/>
        <v>2031174.5</v>
      </c>
      <c r="R55" s="93">
        <f t="shared" si="3"/>
        <v>0.34743773427795438</v>
      </c>
    </row>
    <row r="56" spans="1:19" s="99" customFormat="1" x14ac:dyDescent="0.25">
      <c r="A56" s="134" t="s">
        <v>439</v>
      </c>
      <c r="B56" s="190" t="s">
        <v>433</v>
      </c>
      <c r="C56" s="134" t="s">
        <v>192</v>
      </c>
      <c r="D56" s="134" t="s">
        <v>193</v>
      </c>
      <c r="E56" s="187">
        <v>1894706</v>
      </c>
      <c r="F56" s="187">
        <v>1894706</v>
      </c>
      <c r="G56" s="187">
        <v>894706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1894706</v>
      </c>
      <c r="N56" s="187">
        <v>894706</v>
      </c>
      <c r="O56" s="93">
        <f t="shared" si="0"/>
        <v>0</v>
      </c>
      <c r="P56" s="94">
        <f t="shared" si="1"/>
        <v>1894706</v>
      </c>
      <c r="Q56" s="94">
        <f t="shared" si="2"/>
        <v>0</v>
      </c>
      <c r="R56" s="93">
        <f t="shared" si="3"/>
        <v>0</v>
      </c>
    </row>
    <row r="57" spans="1:19" s="99" customFormat="1" x14ac:dyDescent="0.25">
      <c r="A57" s="134" t="s">
        <v>439</v>
      </c>
      <c r="B57" s="190" t="s">
        <v>433</v>
      </c>
      <c r="C57" s="134" t="s">
        <v>196</v>
      </c>
      <c r="D57" s="134" t="s">
        <v>197</v>
      </c>
      <c r="E57" s="187">
        <v>400000</v>
      </c>
      <c r="F57" s="187">
        <v>400000</v>
      </c>
      <c r="G57" s="187">
        <v>400000</v>
      </c>
      <c r="H57" s="187">
        <v>0</v>
      </c>
      <c r="I57" s="187">
        <v>0</v>
      </c>
      <c r="J57" s="187">
        <v>0</v>
      </c>
      <c r="K57" s="187">
        <v>307146</v>
      </c>
      <c r="L57" s="187">
        <v>307146</v>
      </c>
      <c r="M57" s="187">
        <v>92854</v>
      </c>
      <c r="N57" s="187">
        <v>92854</v>
      </c>
      <c r="O57" s="93">
        <f t="shared" si="0"/>
        <v>0.76786500000000002</v>
      </c>
      <c r="P57" s="94">
        <f t="shared" si="1"/>
        <v>400000</v>
      </c>
      <c r="Q57" s="94">
        <f t="shared" si="2"/>
        <v>307146</v>
      </c>
      <c r="R57" s="93">
        <f t="shared" si="3"/>
        <v>0.76786500000000002</v>
      </c>
    </row>
    <row r="58" spans="1:19" s="99" customFormat="1" x14ac:dyDescent="0.25">
      <c r="A58" s="134" t="s">
        <v>439</v>
      </c>
      <c r="B58" s="190" t="s">
        <v>433</v>
      </c>
      <c r="C58" s="134" t="s">
        <v>200</v>
      </c>
      <c r="D58" s="134" t="s">
        <v>201</v>
      </c>
      <c r="E58" s="187">
        <v>400000</v>
      </c>
      <c r="F58" s="187">
        <v>400000</v>
      </c>
      <c r="G58" s="187">
        <v>400000</v>
      </c>
      <c r="H58" s="187">
        <v>0</v>
      </c>
      <c r="I58" s="187">
        <v>0</v>
      </c>
      <c r="J58" s="187">
        <v>0</v>
      </c>
      <c r="K58" s="187">
        <v>307146</v>
      </c>
      <c r="L58" s="187">
        <v>307146</v>
      </c>
      <c r="M58" s="187">
        <v>92854</v>
      </c>
      <c r="N58" s="187">
        <v>92854</v>
      </c>
      <c r="O58" s="93">
        <f t="shared" si="0"/>
        <v>0.76786500000000002</v>
      </c>
      <c r="P58" s="94">
        <f t="shared" si="1"/>
        <v>400000</v>
      </c>
      <c r="Q58" s="94">
        <f t="shared" si="2"/>
        <v>307146</v>
      </c>
      <c r="R58" s="93">
        <f t="shared" si="3"/>
        <v>0.76786500000000002</v>
      </c>
    </row>
    <row r="59" spans="1:19" s="99" customFormat="1" x14ac:dyDescent="0.25">
      <c r="A59" s="134" t="s">
        <v>439</v>
      </c>
      <c r="B59" s="190" t="s">
        <v>433</v>
      </c>
      <c r="C59" s="134" t="s">
        <v>202</v>
      </c>
      <c r="D59" s="134" t="s">
        <v>203</v>
      </c>
      <c r="E59" s="187">
        <v>550000</v>
      </c>
      <c r="F59" s="187">
        <v>550000</v>
      </c>
      <c r="G59" s="187">
        <v>550000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550000</v>
      </c>
      <c r="N59" s="187">
        <v>550000</v>
      </c>
      <c r="O59" s="93">
        <f t="shared" si="0"/>
        <v>0</v>
      </c>
      <c r="P59" s="94">
        <f t="shared" si="1"/>
        <v>550000</v>
      </c>
      <c r="Q59" s="94">
        <f t="shared" ref="Q59:Q71" si="4">+K59</f>
        <v>0</v>
      </c>
      <c r="R59" s="93">
        <f t="shared" si="3"/>
        <v>0</v>
      </c>
    </row>
    <row r="60" spans="1:19" s="99" customFormat="1" ht="15" customHeight="1" x14ac:dyDescent="0.25">
      <c r="A60" s="134" t="s">
        <v>439</v>
      </c>
      <c r="B60" s="190" t="s">
        <v>433</v>
      </c>
      <c r="C60" s="134" t="s">
        <v>206</v>
      </c>
      <c r="D60" s="134" t="s">
        <v>207</v>
      </c>
      <c r="E60" s="187">
        <v>550000</v>
      </c>
      <c r="F60" s="187">
        <v>550000</v>
      </c>
      <c r="G60" s="187">
        <v>550000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550000</v>
      </c>
      <c r="N60" s="187">
        <v>550000</v>
      </c>
      <c r="O60" s="93">
        <f t="shared" si="0"/>
        <v>0</v>
      </c>
      <c r="P60" s="94">
        <f t="shared" si="1"/>
        <v>550000</v>
      </c>
      <c r="Q60" s="94">
        <f t="shared" si="4"/>
        <v>0</v>
      </c>
      <c r="R60" s="93">
        <f t="shared" si="3"/>
        <v>0</v>
      </c>
    </row>
    <row r="61" spans="1:19" s="98" customFormat="1" ht="15" customHeight="1" x14ac:dyDescent="0.25">
      <c r="A61" s="133" t="s">
        <v>439</v>
      </c>
      <c r="B61" s="189" t="s">
        <v>433</v>
      </c>
      <c r="C61" s="133" t="s">
        <v>210</v>
      </c>
      <c r="D61" s="133" t="s">
        <v>211</v>
      </c>
      <c r="E61" s="186">
        <v>21871429</v>
      </c>
      <c r="F61" s="186">
        <v>17871429</v>
      </c>
      <c r="G61" s="186">
        <v>15355794.220000001</v>
      </c>
      <c r="H61" s="186">
        <v>0</v>
      </c>
      <c r="I61" s="186">
        <v>2818824.7</v>
      </c>
      <c r="J61" s="186">
        <v>0</v>
      </c>
      <c r="K61" s="186">
        <v>9409221.7100000009</v>
      </c>
      <c r="L61" s="186">
        <v>9409221.7100000009</v>
      </c>
      <c r="M61" s="186">
        <v>5643382.5899999999</v>
      </c>
      <c r="N61" s="186">
        <v>3127747.81</v>
      </c>
      <c r="O61" s="93">
        <f t="shared" si="0"/>
        <v>0.52649520695854823</v>
      </c>
      <c r="P61" s="28">
        <f t="shared" si="1"/>
        <v>17871429</v>
      </c>
      <c r="Q61" s="28">
        <f t="shared" si="4"/>
        <v>9409221.7100000009</v>
      </c>
      <c r="R61" s="97">
        <f t="shared" si="3"/>
        <v>0.52649520695854823</v>
      </c>
    </row>
    <row r="62" spans="1:19" s="99" customFormat="1" x14ac:dyDescent="0.25">
      <c r="A62" s="134" t="s">
        <v>439</v>
      </c>
      <c r="B62" s="190" t="s">
        <v>433</v>
      </c>
      <c r="C62" s="134" t="s">
        <v>212</v>
      </c>
      <c r="D62" s="134" t="s">
        <v>213</v>
      </c>
      <c r="E62" s="187">
        <v>8500000</v>
      </c>
      <c r="F62" s="187">
        <v>8960841.0700000003</v>
      </c>
      <c r="G62" s="187">
        <v>8960841.0700000003</v>
      </c>
      <c r="H62" s="187">
        <v>0</v>
      </c>
      <c r="I62" s="187">
        <v>2082838.26</v>
      </c>
      <c r="J62" s="187">
        <v>0</v>
      </c>
      <c r="K62" s="187">
        <v>6694095.1699999999</v>
      </c>
      <c r="L62" s="187">
        <v>6694095.1699999999</v>
      </c>
      <c r="M62" s="187">
        <v>183907.64</v>
      </c>
      <c r="N62" s="187">
        <v>183907.64</v>
      </c>
      <c r="O62" s="93">
        <f t="shared" si="0"/>
        <v>0.74703871184716808</v>
      </c>
      <c r="P62" s="94">
        <f t="shared" si="1"/>
        <v>8960841.0700000003</v>
      </c>
      <c r="Q62" s="94">
        <f t="shared" si="4"/>
        <v>6694095.1699999999</v>
      </c>
      <c r="R62" s="93">
        <f t="shared" si="3"/>
        <v>0.74703871184716808</v>
      </c>
    </row>
    <row r="63" spans="1:19" s="98" customFormat="1" x14ac:dyDescent="0.25">
      <c r="A63" s="134" t="s">
        <v>439</v>
      </c>
      <c r="B63" s="190" t="s">
        <v>433</v>
      </c>
      <c r="C63" s="134" t="s">
        <v>214</v>
      </c>
      <c r="D63" s="134" t="s">
        <v>215</v>
      </c>
      <c r="E63" s="187">
        <v>7000000</v>
      </c>
      <c r="F63" s="187">
        <v>7000000</v>
      </c>
      <c r="G63" s="187">
        <v>7000000</v>
      </c>
      <c r="H63" s="187">
        <v>0</v>
      </c>
      <c r="I63" s="187">
        <v>2082838.26</v>
      </c>
      <c r="J63" s="187">
        <v>0</v>
      </c>
      <c r="K63" s="187">
        <v>4867161.74</v>
      </c>
      <c r="L63" s="187">
        <v>4867161.74</v>
      </c>
      <c r="M63" s="187">
        <v>50000</v>
      </c>
      <c r="N63" s="187">
        <v>50000</v>
      </c>
      <c r="O63" s="93">
        <f t="shared" si="0"/>
        <v>0.69530882000000005</v>
      </c>
      <c r="P63" s="94">
        <f t="shared" si="1"/>
        <v>7000000</v>
      </c>
      <c r="Q63" s="94">
        <f t="shared" si="4"/>
        <v>4867161.74</v>
      </c>
      <c r="R63" s="93">
        <f t="shared" si="3"/>
        <v>0.69530882000000005</v>
      </c>
      <c r="S63" s="99"/>
    </row>
    <row r="64" spans="1:19" s="99" customFormat="1" x14ac:dyDescent="0.25">
      <c r="A64" s="134" t="s">
        <v>439</v>
      </c>
      <c r="B64" s="190" t="s">
        <v>433</v>
      </c>
      <c r="C64" s="134" t="s">
        <v>218</v>
      </c>
      <c r="D64" s="134" t="s">
        <v>219</v>
      </c>
      <c r="E64" s="187">
        <v>1500000</v>
      </c>
      <c r="F64" s="187">
        <v>1960841.07</v>
      </c>
      <c r="G64" s="187">
        <v>1960841.07</v>
      </c>
      <c r="H64" s="187">
        <v>0</v>
      </c>
      <c r="I64" s="187">
        <v>0</v>
      </c>
      <c r="J64" s="187">
        <v>0</v>
      </c>
      <c r="K64" s="187">
        <v>1826933.43</v>
      </c>
      <c r="L64" s="187">
        <v>1826933.43</v>
      </c>
      <c r="M64" s="187">
        <v>133907.64000000001</v>
      </c>
      <c r="N64" s="187">
        <v>133907.64000000001</v>
      </c>
      <c r="O64" s="93">
        <f t="shared" si="0"/>
        <v>0.93170908032847344</v>
      </c>
      <c r="P64" s="94">
        <f t="shared" si="1"/>
        <v>1960841.07</v>
      </c>
      <c r="Q64" s="94">
        <f t="shared" si="4"/>
        <v>1826933.43</v>
      </c>
      <c r="R64" s="93">
        <f t="shared" si="3"/>
        <v>0.93170908032847344</v>
      </c>
    </row>
    <row r="65" spans="1:19" s="99" customFormat="1" x14ac:dyDescent="0.25">
      <c r="A65" s="134" t="s">
        <v>439</v>
      </c>
      <c r="B65" s="190" t="s">
        <v>433</v>
      </c>
      <c r="C65" s="134" t="s">
        <v>228</v>
      </c>
      <c r="D65" s="134" t="s">
        <v>229</v>
      </c>
      <c r="E65" s="187">
        <v>600000</v>
      </c>
      <c r="F65" s="187">
        <v>600000</v>
      </c>
      <c r="G65" s="187">
        <v>600000</v>
      </c>
      <c r="H65" s="187">
        <v>0</v>
      </c>
      <c r="I65" s="187">
        <v>102335</v>
      </c>
      <c r="J65" s="187">
        <v>0</v>
      </c>
      <c r="K65" s="187">
        <v>306665</v>
      </c>
      <c r="L65" s="187">
        <v>306665</v>
      </c>
      <c r="M65" s="187">
        <v>191000</v>
      </c>
      <c r="N65" s="187">
        <v>191000</v>
      </c>
      <c r="O65" s="93">
        <f t="shared" si="0"/>
        <v>0.51110833333333339</v>
      </c>
      <c r="P65" s="94">
        <f t="shared" si="1"/>
        <v>600000</v>
      </c>
      <c r="Q65" s="94">
        <f t="shared" si="4"/>
        <v>306665</v>
      </c>
      <c r="R65" s="93">
        <v>0</v>
      </c>
    </row>
    <row r="66" spans="1:19" s="99" customFormat="1" x14ac:dyDescent="0.25">
      <c r="A66" s="134" t="s">
        <v>439</v>
      </c>
      <c r="B66" s="190" t="s">
        <v>433</v>
      </c>
      <c r="C66" s="134" t="s">
        <v>230</v>
      </c>
      <c r="D66" s="134" t="s">
        <v>231</v>
      </c>
      <c r="E66" s="187">
        <v>300000</v>
      </c>
      <c r="F66" s="187">
        <v>300000</v>
      </c>
      <c r="G66" s="187">
        <v>300000</v>
      </c>
      <c r="H66" s="187">
        <v>0</v>
      </c>
      <c r="I66" s="187">
        <v>102335</v>
      </c>
      <c r="J66" s="187">
        <v>0</v>
      </c>
      <c r="K66" s="187">
        <v>7665</v>
      </c>
      <c r="L66" s="187">
        <v>7665</v>
      </c>
      <c r="M66" s="187">
        <v>190000</v>
      </c>
      <c r="N66" s="187">
        <v>190000</v>
      </c>
      <c r="O66" s="93">
        <f t="shared" si="0"/>
        <v>2.555E-2</v>
      </c>
      <c r="P66" s="94">
        <f t="shared" si="1"/>
        <v>300000</v>
      </c>
      <c r="Q66" s="94">
        <f t="shared" si="4"/>
        <v>7665</v>
      </c>
      <c r="R66" s="93">
        <f t="shared" si="3"/>
        <v>2.555E-2</v>
      </c>
    </row>
    <row r="67" spans="1:19" s="99" customFormat="1" ht="14.1" customHeight="1" x14ac:dyDescent="0.25">
      <c r="A67" s="134" t="s">
        <v>439</v>
      </c>
      <c r="B67" s="190" t="s">
        <v>433</v>
      </c>
      <c r="C67" s="134" t="s">
        <v>236</v>
      </c>
      <c r="D67" s="134" t="s">
        <v>237</v>
      </c>
      <c r="E67" s="187">
        <v>300000</v>
      </c>
      <c r="F67" s="187">
        <v>300000</v>
      </c>
      <c r="G67" s="187">
        <v>300000</v>
      </c>
      <c r="H67" s="187">
        <v>0</v>
      </c>
      <c r="I67" s="187">
        <v>0</v>
      </c>
      <c r="J67" s="187">
        <v>0</v>
      </c>
      <c r="K67" s="187">
        <v>299000</v>
      </c>
      <c r="L67" s="187">
        <v>299000</v>
      </c>
      <c r="M67" s="187">
        <v>1000</v>
      </c>
      <c r="N67" s="187">
        <v>1000</v>
      </c>
      <c r="O67" s="93">
        <f t="shared" si="0"/>
        <v>0.9966666666666667</v>
      </c>
      <c r="P67" s="94">
        <f t="shared" si="1"/>
        <v>300000</v>
      </c>
      <c r="Q67" s="94">
        <f t="shared" si="4"/>
        <v>299000</v>
      </c>
      <c r="R67" s="93">
        <f t="shared" si="3"/>
        <v>0.9966666666666667</v>
      </c>
    </row>
    <row r="68" spans="1:19" s="99" customFormat="1" x14ac:dyDescent="0.25">
      <c r="A68" s="134" t="s">
        <v>439</v>
      </c>
      <c r="B68" s="190" t="s">
        <v>433</v>
      </c>
      <c r="C68" s="134" t="s">
        <v>242</v>
      </c>
      <c r="D68" s="134" t="s">
        <v>243</v>
      </c>
      <c r="E68" s="187">
        <v>771429</v>
      </c>
      <c r="F68" s="187">
        <v>771429</v>
      </c>
      <c r="G68" s="187">
        <v>771429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771429</v>
      </c>
      <c r="N68" s="187">
        <v>771429</v>
      </c>
      <c r="O68" s="93">
        <f t="shared" si="0"/>
        <v>0</v>
      </c>
      <c r="P68" s="94">
        <f t="shared" si="1"/>
        <v>771429</v>
      </c>
      <c r="Q68" s="94">
        <f t="shared" si="4"/>
        <v>0</v>
      </c>
      <c r="R68" s="93">
        <f t="shared" si="3"/>
        <v>0</v>
      </c>
    </row>
    <row r="69" spans="1:19" s="99" customFormat="1" x14ac:dyDescent="0.25">
      <c r="A69" s="134" t="s">
        <v>439</v>
      </c>
      <c r="B69" s="190" t="s">
        <v>433</v>
      </c>
      <c r="C69" s="134" t="s">
        <v>246</v>
      </c>
      <c r="D69" s="134" t="s">
        <v>247</v>
      </c>
      <c r="E69" s="187">
        <v>771429</v>
      </c>
      <c r="F69" s="187">
        <v>771429</v>
      </c>
      <c r="G69" s="187">
        <v>771429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771429</v>
      </c>
      <c r="N69" s="187">
        <v>771429</v>
      </c>
      <c r="O69" s="93">
        <f t="shared" si="0"/>
        <v>0</v>
      </c>
      <c r="P69" s="94">
        <f t="shared" si="1"/>
        <v>771429</v>
      </c>
      <c r="Q69" s="94">
        <f t="shared" si="4"/>
        <v>0</v>
      </c>
      <c r="R69" s="93">
        <f t="shared" si="3"/>
        <v>0</v>
      </c>
    </row>
    <row r="70" spans="1:19" s="99" customFormat="1" x14ac:dyDescent="0.25">
      <c r="A70" s="134" t="s">
        <v>439</v>
      </c>
      <c r="B70" s="190" t="s">
        <v>433</v>
      </c>
      <c r="C70" s="134" t="s">
        <v>248</v>
      </c>
      <c r="D70" s="134" t="s">
        <v>413</v>
      </c>
      <c r="E70" s="187">
        <v>12000000</v>
      </c>
      <c r="F70" s="187">
        <v>7539158.9299999997</v>
      </c>
      <c r="G70" s="187">
        <v>5023524.1500000004</v>
      </c>
      <c r="H70" s="187">
        <v>0</v>
      </c>
      <c r="I70" s="187">
        <v>633651.43999999994</v>
      </c>
      <c r="J70" s="187">
        <v>0</v>
      </c>
      <c r="K70" s="187">
        <v>2408461.54</v>
      </c>
      <c r="L70" s="187">
        <v>2408461.54</v>
      </c>
      <c r="M70" s="187">
        <v>4497045.95</v>
      </c>
      <c r="N70" s="187">
        <v>1981411.17</v>
      </c>
      <c r="O70" s="93">
        <f t="shared" si="0"/>
        <v>0.3194602424968378</v>
      </c>
      <c r="P70" s="94">
        <f t="shared" si="1"/>
        <v>7539158.9299999997</v>
      </c>
      <c r="Q70" s="94">
        <f t="shared" si="4"/>
        <v>2408461.54</v>
      </c>
      <c r="R70" s="93">
        <f t="shared" si="3"/>
        <v>0.3194602424968378</v>
      </c>
    </row>
    <row r="71" spans="1:19" s="99" customFormat="1" x14ac:dyDescent="0.25">
      <c r="A71" s="134" t="s">
        <v>439</v>
      </c>
      <c r="B71" s="190" t="s">
        <v>433</v>
      </c>
      <c r="C71" s="134" t="s">
        <v>249</v>
      </c>
      <c r="D71" s="134" t="s">
        <v>250</v>
      </c>
      <c r="E71" s="187">
        <v>5000000</v>
      </c>
      <c r="F71" s="187">
        <v>2539158.9300000002</v>
      </c>
      <c r="G71" s="187">
        <v>2023524.15</v>
      </c>
      <c r="H71" s="187">
        <v>0</v>
      </c>
      <c r="I71" s="187">
        <v>573758.92000000004</v>
      </c>
      <c r="J71" s="187">
        <v>0</v>
      </c>
      <c r="K71" s="187">
        <v>1191779.8</v>
      </c>
      <c r="L71" s="187">
        <v>1191779.8</v>
      </c>
      <c r="M71" s="187">
        <v>773620.21</v>
      </c>
      <c r="N71" s="187">
        <v>257985.43</v>
      </c>
      <c r="O71" s="93">
        <f t="shared" si="0"/>
        <v>0.46936006483060122</v>
      </c>
      <c r="P71" s="94">
        <f>+F71</f>
        <v>2539158.9300000002</v>
      </c>
      <c r="Q71" s="94">
        <f t="shared" si="4"/>
        <v>1191779.8</v>
      </c>
      <c r="R71" s="93">
        <f t="shared" si="3"/>
        <v>0.46936006483060122</v>
      </c>
    </row>
    <row r="72" spans="1:19" s="98" customFormat="1" x14ac:dyDescent="0.25">
      <c r="A72" s="134" t="s">
        <v>439</v>
      </c>
      <c r="B72" s="190" t="s">
        <v>433</v>
      </c>
      <c r="C72" s="134" t="s">
        <v>253</v>
      </c>
      <c r="D72" s="134" t="s">
        <v>254</v>
      </c>
      <c r="E72" s="187">
        <v>6000000</v>
      </c>
      <c r="F72" s="187">
        <v>4000000</v>
      </c>
      <c r="G72" s="187">
        <v>2000000</v>
      </c>
      <c r="H72" s="187">
        <v>0</v>
      </c>
      <c r="I72" s="187">
        <v>10114.799999999999</v>
      </c>
      <c r="J72" s="187">
        <v>0</v>
      </c>
      <c r="K72" s="187">
        <v>1216681.74</v>
      </c>
      <c r="L72" s="187">
        <v>1216681.74</v>
      </c>
      <c r="M72" s="187">
        <v>2773203.46</v>
      </c>
      <c r="N72" s="187">
        <v>773203.46</v>
      </c>
      <c r="O72" s="93">
        <f t="shared" ref="O72:O94" si="5">+K72/F72</f>
        <v>0.30417043500000002</v>
      </c>
      <c r="P72" s="94">
        <f t="shared" ref="P72:P80" si="6">+F72</f>
        <v>4000000</v>
      </c>
      <c r="Q72" s="94">
        <f t="shared" ref="Q72:Q80" si="7">+K72</f>
        <v>1216681.74</v>
      </c>
      <c r="R72" s="93">
        <f t="shared" ref="R72:R81" si="8">+Q72/P72</f>
        <v>0.30417043500000002</v>
      </c>
    </row>
    <row r="73" spans="1:19" s="99" customFormat="1" x14ac:dyDescent="0.25">
      <c r="A73" s="134" t="s">
        <v>439</v>
      </c>
      <c r="B73" s="190" t="s">
        <v>433</v>
      </c>
      <c r="C73" s="134" t="s">
        <v>257</v>
      </c>
      <c r="D73" s="134" t="s">
        <v>258</v>
      </c>
      <c r="E73" s="187">
        <v>500000</v>
      </c>
      <c r="F73" s="187">
        <v>500000</v>
      </c>
      <c r="G73" s="187">
        <v>500000</v>
      </c>
      <c r="H73" s="187">
        <v>0</v>
      </c>
      <c r="I73" s="187">
        <v>49777.72</v>
      </c>
      <c r="J73" s="187">
        <v>0</v>
      </c>
      <c r="K73" s="187">
        <v>0</v>
      </c>
      <c r="L73" s="187">
        <v>0</v>
      </c>
      <c r="M73" s="187">
        <v>450222.28</v>
      </c>
      <c r="N73" s="187">
        <v>450222.28</v>
      </c>
      <c r="O73" s="93">
        <f t="shared" si="5"/>
        <v>0</v>
      </c>
      <c r="P73" s="94">
        <f t="shared" si="6"/>
        <v>500000</v>
      </c>
      <c r="Q73" s="94">
        <f t="shared" si="7"/>
        <v>0</v>
      </c>
      <c r="R73" s="93">
        <f t="shared" si="8"/>
        <v>0</v>
      </c>
      <c r="S73" s="93"/>
    </row>
    <row r="74" spans="1:19" s="99" customFormat="1" x14ac:dyDescent="0.25">
      <c r="A74" s="134" t="s">
        <v>439</v>
      </c>
      <c r="B74" s="190" t="s">
        <v>433</v>
      </c>
      <c r="C74" s="134" t="s">
        <v>261</v>
      </c>
      <c r="D74" s="134" t="s">
        <v>262</v>
      </c>
      <c r="E74" s="187">
        <v>500000</v>
      </c>
      <c r="F74" s="187">
        <v>500000</v>
      </c>
      <c r="G74" s="187">
        <v>500000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500000</v>
      </c>
      <c r="N74" s="187">
        <v>500000</v>
      </c>
      <c r="O74" s="93">
        <f t="shared" si="5"/>
        <v>0</v>
      </c>
      <c r="P74" s="94">
        <f t="shared" si="6"/>
        <v>500000</v>
      </c>
      <c r="Q74" s="94">
        <f t="shared" si="7"/>
        <v>0</v>
      </c>
      <c r="R74" s="93">
        <f t="shared" si="8"/>
        <v>0</v>
      </c>
      <c r="S74" s="93"/>
    </row>
    <row r="75" spans="1:19" s="98" customFormat="1" x14ac:dyDescent="0.25">
      <c r="A75" s="133" t="s">
        <v>439</v>
      </c>
      <c r="B75" s="189" t="s">
        <v>434</v>
      </c>
      <c r="C75" s="133" t="s">
        <v>265</v>
      </c>
      <c r="D75" s="133" t="s">
        <v>266</v>
      </c>
      <c r="E75" s="186">
        <v>18000000</v>
      </c>
      <c r="F75" s="186">
        <v>18000000</v>
      </c>
      <c r="G75" s="186">
        <v>5000000</v>
      </c>
      <c r="H75" s="186">
        <v>3142009.47</v>
      </c>
      <c r="I75" s="186">
        <v>0</v>
      </c>
      <c r="J75" s="186">
        <v>0</v>
      </c>
      <c r="K75" s="186">
        <v>0</v>
      </c>
      <c r="L75" s="186">
        <v>0</v>
      </c>
      <c r="M75" s="186">
        <v>14857990.529999999</v>
      </c>
      <c r="N75" s="186">
        <v>1857990.53</v>
      </c>
      <c r="O75" s="93">
        <f t="shared" si="5"/>
        <v>0</v>
      </c>
      <c r="P75" s="28">
        <f t="shared" si="6"/>
        <v>18000000</v>
      </c>
      <c r="Q75" s="28">
        <f t="shared" si="7"/>
        <v>0</v>
      </c>
      <c r="R75" s="97">
        <f t="shared" si="8"/>
        <v>0</v>
      </c>
      <c r="S75" s="97"/>
    </row>
    <row r="76" spans="1:19" s="99" customFormat="1" x14ac:dyDescent="0.25">
      <c r="A76" s="134" t="s">
        <v>439</v>
      </c>
      <c r="B76" s="190" t="s">
        <v>434</v>
      </c>
      <c r="C76" s="134" t="s">
        <v>267</v>
      </c>
      <c r="D76" s="134" t="s">
        <v>268</v>
      </c>
      <c r="E76" s="187">
        <v>18000000</v>
      </c>
      <c r="F76" s="187">
        <v>18000000</v>
      </c>
      <c r="G76" s="187">
        <v>5000000</v>
      </c>
      <c r="H76" s="187">
        <v>3142009.47</v>
      </c>
      <c r="I76" s="187">
        <v>0</v>
      </c>
      <c r="J76" s="187">
        <v>0</v>
      </c>
      <c r="K76" s="187">
        <v>0</v>
      </c>
      <c r="L76" s="187">
        <v>0</v>
      </c>
      <c r="M76" s="187">
        <v>14857990.529999999</v>
      </c>
      <c r="N76" s="187">
        <v>1857990.53</v>
      </c>
      <c r="O76" s="93">
        <f t="shared" si="5"/>
        <v>0</v>
      </c>
      <c r="P76" s="94">
        <f t="shared" si="6"/>
        <v>18000000</v>
      </c>
      <c r="Q76" s="94">
        <f t="shared" si="7"/>
        <v>0</v>
      </c>
      <c r="R76" s="93">
        <f t="shared" si="8"/>
        <v>0</v>
      </c>
      <c r="S76" s="93"/>
    </row>
    <row r="77" spans="1:19" s="99" customFormat="1" x14ac:dyDescent="0.25">
      <c r="A77" s="134" t="s">
        <v>439</v>
      </c>
      <c r="B77" s="190" t="s">
        <v>434</v>
      </c>
      <c r="C77" s="134" t="s">
        <v>271</v>
      </c>
      <c r="D77" s="134" t="s">
        <v>272</v>
      </c>
      <c r="E77" s="187">
        <v>1500000</v>
      </c>
      <c r="F77" s="187">
        <v>1500000</v>
      </c>
      <c r="G77" s="187">
        <v>0</v>
      </c>
      <c r="H77" s="187">
        <v>0</v>
      </c>
      <c r="I77" s="187">
        <v>0</v>
      </c>
      <c r="J77" s="187">
        <v>0</v>
      </c>
      <c r="K77" s="187">
        <v>0</v>
      </c>
      <c r="L77" s="187">
        <v>0</v>
      </c>
      <c r="M77" s="187">
        <v>1500000</v>
      </c>
      <c r="N77" s="187">
        <v>0</v>
      </c>
      <c r="O77" s="93">
        <f t="shared" si="5"/>
        <v>0</v>
      </c>
      <c r="P77" s="94">
        <f t="shared" si="6"/>
        <v>1500000</v>
      </c>
      <c r="Q77" s="94">
        <f t="shared" si="7"/>
        <v>0</v>
      </c>
      <c r="R77" s="93">
        <f t="shared" si="8"/>
        <v>0</v>
      </c>
      <c r="S77" s="93"/>
    </row>
    <row r="78" spans="1:19" s="99" customFormat="1" x14ac:dyDescent="0.25">
      <c r="A78" s="134" t="s">
        <v>439</v>
      </c>
      <c r="B78" s="190" t="s">
        <v>434</v>
      </c>
      <c r="C78" s="134" t="s">
        <v>273</v>
      </c>
      <c r="D78" s="134" t="s">
        <v>274</v>
      </c>
      <c r="E78" s="187">
        <v>2000000</v>
      </c>
      <c r="F78" s="187">
        <v>2000000</v>
      </c>
      <c r="G78" s="187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2000000</v>
      </c>
      <c r="N78" s="187">
        <v>0</v>
      </c>
      <c r="O78" s="93">
        <f t="shared" si="5"/>
        <v>0</v>
      </c>
      <c r="P78" s="94">
        <f t="shared" si="6"/>
        <v>2000000</v>
      </c>
      <c r="Q78" s="94">
        <f t="shared" si="7"/>
        <v>0</v>
      </c>
      <c r="R78" s="93">
        <f t="shared" si="8"/>
        <v>0</v>
      </c>
      <c r="S78" s="93"/>
    </row>
    <row r="79" spans="1:19" s="99" customFormat="1" x14ac:dyDescent="0.25">
      <c r="A79" s="134" t="s">
        <v>439</v>
      </c>
      <c r="B79" s="190" t="s">
        <v>434</v>
      </c>
      <c r="C79" s="134" t="s">
        <v>275</v>
      </c>
      <c r="D79" s="134" t="s">
        <v>276</v>
      </c>
      <c r="E79" s="187">
        <v>13000000</v>
      </c>
      <c r="F79" s="187">
        <v>13000000</v>
      </c>
      <c r="G79" s="187">
        <v>5000000</v>
      </c>
      <c r="H79" s="187">
        <v>3142009.47</v>
      </c>
      <c r="I79" s="187">
        <v>0</v>
      </c>
      <c r="J79" s="187">
        <v>0</v>
      </c>
      <c r="K79" s="187">
        <v>0</v>
      </c>
      <c r="L79" s="187">
        <v>0</v>
      </c>
      <c r="M79" s="187">
        <v>9857990.5299999993</v>
      </c>
      <c r="N79" s="187">
        <v>1857990.53</v>
      </c>
      <c r="O79" s="93">
        <f t="shared" si="5"/>
        <v>0</v>
      </c>
      <c r="P79" s="94">
        <f t="shared" si="6"/>
        <v>13000000</v>
      </c>
      <c r="Q79" s="94">
        <f t="shared" si="7"/>
        <v>0</v>
      </c>
      <c r="R79" s="93">
        <f t="shared" si="8"/>
        <v>0</v>
      </c>
      <c r="S79" s="93"/>
    </row>
    <row r="80" spans="1:19" s="98" customFormat="1" x14ac:dyDescent="0.25">
      <c r="A80" s="134" t="s">
        <v>439</v>
      </c>
      <c r="B80" s="190" t="s">
        <v>434</v>
      </c>
      <c r="C80" s="134" t="s">
        <v>277</v>
      </c>
      <c r="D80" s="134" t="s">
        <v>278</v>
      </c>
      <c r="E80" s="187">
        <v>1500000</v>
      </c>
      <c r="F80" s="187">
        <v>1500000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1500000</v>
      </c>
      <c r="N80" s="187">
        <v>0</v>
      </c>
      <c r="O80" s="93">
        <f t="shared" si="5"/>
        <v>0</v>
      </c>
      <c r="P80" s="94">
        <f t="shared" si="6"/>
        <v>1500000</v>
      </c>
      <c r="Q80" s="94">
        <f t="shared" si="7"/>
        <v>0</v>
      </c>
      <c r="R80" s="93">
        <f t="shared" si="8"/>
        <v>0</v>
      </c>
      <c r="S80" s="97"/>
    </row>
    <row r="81" spans="1:19" s="98" customFormat="1" x14ac:dyDescent="0.25">
      <c r="A81" s="133" t="s">
        <v>439</v>
      </c>
      <c r="B81" s="189" t="s">
        <v>433</v>
      </c>
      <c r="C81" s="133" t="s">
        <v>289</v>
      </c>
      <c r="D81" s="133" t="s">
        <v>290</v>
      </c>
      <c r="E81" s="186">
        <v>534116178</v>
      </c>
      <c r="F81" s="186">
        <v>497216178</v>
      </c>
      <c r="G81" s="186">
        <v>368107988.75</v>
      </c>
      <c r="H81" s="186">
        <v>0</v>
      </c>
      <c r="I81" s="186">
        <v>37054106.719999999</v>
      </c>
      <c r="J81" s="186">
        <v>0</v>
      </c>
      <c r="K81" s="186">
        <v>247689424.55000001</v>
      </c>
      <c r="L81" s="186">
        <v>246393964.55000001</v>
      </c>
      <c r="M81" s="186">
        <v>212472646.72999999</v>
      </c>
      <c r="N81" s="186">
        <v>83364457.480000004</v>
      </c>
      <c r="O81" s="93">
        <f t="shared" si="5"/>
        <v>0.49815238423316149</v>
      </c>
      <c r="P81" s="28">
        <f>+P86+P88</f>
        <v>375500000</v>
      </c>
      <c r="Q81" s="28">
        <f>+Q86+Q88</f>
        <v>155916934.52000001</v>
      </c>
      <c r="R81" s="97">
        <f t="shared" si="8"/>
        <v>0.41522485890812255</v>
      </c>
      <c r="S81" s="97"/>
    </row>
    <row r="82" spans="1:19" s="99" customFormat="1" x14ac:dyDescent="0.25">
      <c r="A82" s="134" t="s">
        <v>439</v>
      </c>
      <c r="B82" s="190" t="s">
        <v>433</v>
      </c>
      <c r="C82" s="134" t="s">
        <v>291</v>
      </c>
      <c r="D82" s="134" t="s">
        <v>292</v>
      </c>
      <c r="E82" s="187">
        <v>101631178</v>
      </c>
      <c r="F82" s="187">
        <v>101631178</v>
      </c>
      <c r="G82" s="187">
        <v>80493776.75</v>
      </c>
      <c r="H82" s="187">
        <v>0</v>
      </c>
      <c r="I82" s="187">
        <v>8794566.7200000007</v>
      </c>
      <c r="J82" s="187">
        <v>0</v>
      </c>
      <c r="K82" s="187">
        <v>71699210.030000001</v>
      </c>
      <c r="L82" s="187">
        <v>71699210.030000001</v>
      </c>
      <c r="M82" s="187">
        <v>21137401.25</v>
      </c>
      <c r="N82" s="187">
        <v>0</v>
      </c>
      <c r="O82" s="93">
        <f t="shared" si="5"/>
        <v>0.70548439407048891</v>
      </c>
      <c r="P82" s="94"/>
      <c r="Q82" s="94"/>
      <c r="R82" s="93"/>
      <c r="S82" s="93"/>
    </row>
    <row r="83" spans="1:19" s="99" customFormat="1" x14ac:dyDescent="0.25">
      <c r="A83" s="134" t="s">
        <v>439</v>
      </c>
      <c r="B83" s="190" t="s">
        <v>433</v>
      </c>
      <c r="C83" s="134" t="s">
        <v>317</v>
      </c>
      <c r="D83" s="134" t="s">
        <v>318</v>
      </c>
      <c r="E83" s="187">
        <v>90656137</v>
      </c>
      <c r="F83" s="187">
        <v>90656137</v>
      </c>
      <c r="G83" s="187">
        <v>69518735.75</v>
      </c>
      <c r="H83" s="187">
        <v>0</v>
      </c>
      <c r="I83" s="187">
        <v>1333831.75</v>
      </c>
      <c r="J83" s="187">
        <v>0</v>
      </c>
      <c r="K83" s="187">
        <v>68184904</v>
      </c>
      <c r="L83" s="187">
        <v>68184904</v>
      </c>
      <c r="M83" s="187">
        <v>21137401.25</v>
      </c>
      <c r="N83" s="187">
        <v>0</v>
      </c>
      <c r="O83" s="93">
        <f t="shared" si="5"/>
        <v>0.75212673136513641</v>
      </c>
      <c r="P83" s="94"/>
      <c r="Q83" s="94"/>
      <c r="R83" s="93"/>
      <c r="S83" s="93"/>
    </row>
    <row r="84" spans="1:19" s="99" customFormat="1" x14ac:dyDescent="0.25">
      <c r="A84" s="134" t="s">
        <v>439</v>
      </c>
      <c r="B84" s="190" t="s">
        <v>433</v>
      </c>
      <c r="C84" s="134" t="s">
        <v>321</v>
      </c>
      <c r="D84" s="134" t="s">
        <v>421</v>
      </c>
      <c r="E84" s="187">
        <v>9133591</v>
      </c>
      <c r="F84" s="187">
        <v>9133591</v>
      </c>
      <c r="G84" s="187">
        <v>9133591</v>
      </c>
      <c r="H84" s="187">
        <v>0</v>
      </c>
      <c r="I84" s="187">
        <v>6677810.8899999997</v>
      </c>
      <c r="J84" s="187">
        <v>0</v>
      </c>
      <c r="K84" s="187">
        <v>2455780.11</v>
      </c>
      <c r="L84" s="187">
        <v>2455780.11</v>
      </c>
      <c r="M84" s="187">
        <v>0</v>
      </c>
      <c r="N84" s="187">
        <v>0</v>
      </c>
      <c r="O84" s="93">
        <f t="shared" si="5"/>
        <v>0.26887344857022827</v>
      </c>
      <c r="P84" s="94"/>
      <c r="Q84" s="94"/>
      <c r="R84" s="93"/>
      <c r="S84" s="93"/>
    </row>
    <row r="85" spans="1:19" s="99" customFormat="1" x14ac:dyDescent="0.25">
      <c r="A85" s="134" t="s">
        <v>439</v>
      </c>
      <c r="B85" s="190" t="s">
        <v>433</v>
      </c>
      <c r="C85" s="134" t="s">
        <v>326</v>
      </c>
      <c r="D85" s="134" t="s">
        <v>422</v>
      </c>
      <c r="E85" s="187">
        <v>1841450</v>
      </c>
      <c r="F85" s="187">
        <v>1841450</v>
      </c>
      <c r="G85" s="187">
        <v>1841450</v>
      </c>
      <c r="H85" s="187">
        <v>0</v>
      </c>
      <c r="I85" s="187">
        <v>782924.08</v>
      </c>
      <c r="J85" s="187">
        <v>0</v>
      </c>
      <c r="K85" s="187">
        <v>1058525.92</v>
      </c>
      <c r="L85" s="187">
        <v>1058525.92</v>
      </c>
      <c r="M85" s="187">
        <v>0</v>
      </c>
      <c r="N85" s="187">
        <v>0</v>
      </c>
      <c r="O85" s="93">
        <f t="shared" si="5"/>
        <v>0.57483283282196096</v>
      </c>
      <c r="P85" s="94"/>
      <c r="Q85" s="94"/>
      <c r="R85" s="93"/>
      <c r="S85" s="93"/>
    </row>
    <row r="86" spans="1:19" s="99" customFormat="1" x14ac:dyDescent="0.25">
      <c r="A86" s="134" t="s">
        <v>439</v>
      </c>
      <c r="B86" s="190" t="s">
        <v>433</v>
      </c>
      <c r="C86" s="134" t="s">
        <v>331</v>
      </c>
      <c r="D86" s="134" t="s">
        <v>332</v>
      </c>
      <c r="E86" s="187">
        <v>375000000</v>
      </c>
      <c r="F86" s="187">
        <v>338100000</v>
      </c>
      <c r="G86" s="187">
        <v>232129212</v>
      </c>
      <c r="H86" s="187">
        <v>0</v>
      </c>
      <c r="I86" s="187">
        <v>28259540</v>
      </c>
      <c r="J86" s="187">
        <v>0</v>
      </c>
      <c r="K86" s="187">
        <v>137732310</v>
      </c>
      <c r="L86" s="187">
        <v>136436850</v>
      </c>
      <c r="M86" s="187">
        <v>172108150</v>
      </c>
      <c r="N86" s="187">
        <v>66137362</v>
      </c>
      <c r="O86" s="93">
        <f t="shared" si="5"/>
        <v>0.40737151730257321</v>
      </c>
      <c r="P86" s="94">
        <f>+F86</f>
        <v>338100000</v>
      </c>
      <c r="Q86" s="94">
        <f>+K86</f>
        <v>137732310</v>
      </c>
      <c r="R86" s="93">
        <f>+Q86/P86</f>
        <v>0.40737151730257321</v>
      </c>
      <c r="S86" s="93"/>
    </row>
    <row r="87" spans="1:19" s="99" customFormat="1" x14ac:dyDescent="0.25">
      <c r="A87" s="134" t="s">
        <v>439</v>
      </c>
      <c r="B87" s="190" t="s">
        <v>433</v>
      </c>
      <c r="C87" s="134" t="s">
        <v>335</v>
      </c>
      <c r="D87" s="134" t="s">
        <v>336</v>
      </c>
      <c r="E87" s="187">
        <v>375000000</v>
      </c>
      <c r="F87" s="187">
        <v>338100000</v>
      </c>
      <c r="G87" s="187">
        <v>232129212</v>
      </c>
      <c r="H87" s="187">
        <v>0</v>
      </c>
      <c r="I87" s="187">
        <v>28259540</v>
      </c>
      <c r="J87" s="187">
        <v>0</v>
      </c>
      <c r="K87" s="187">
        <v>137732310</v>
      </c>
      <c r="L87" s="187">
        <v>136436850</v>
      </c>
      <c r="M87" s="187">
        <v>172108150</v>
      </c>
      <c r="N87" s="187">
        <v>66137362</v>
      </c>
      <c r="O87" s="93">
        <f t="shared" si="5"/>
        <v>0.40737151730257321</v>
      </c>
      <c r="P87" s="94">
        <f>+F87</f>
        <v>338100000</v>
      </c>
      <c r="Q87" s="94">
        <f>+K87</f>
        <v>137732310</v>
      </c>
      <c r="R87" s="93">
        <f>+Q87/P87</f>
        <v>0.40737151730257321</v>
      </c>
      <c r="S87" s="93"/>
    </row>
    <row r="88" spans="1:19" s="99" customFormat="1" x14ac:dyDescent="0.25">
      <c r="A88" s="134" t="s">
        <v>439</v>
      </c>
      <c r="B88" s="190" t="s">
        <v>433</v>
      </c>
      <c r="C88" s="134" t="s">
        <v>337</v>
      </c>
      <c r="D88" s="134" t="s">
        <v>338</v>
      </c>
      <c r="E88" s="187">
        <v>37400000</v>
      </c>
      <c r="F88" s="187">
        <v>37400000</v>
      </c>
      <c r="G88" s="187">
        <v>35400000</v>
      </c>
      <c r="H88" s="187">
        <v>0</v>
      </c>
      <c r="I88" s="187">
        <v>0</v>
      </c>
      <c r="J88" s="187">
        <v>0</v>
      </c>
      <c r="K88" s="187">
        <v>18184624.52</v>
      </c>
      <c r="L88" s="187">
        <v>18184624.52</v>
      </c>
      <c r="M88" s="187">
        <v>19215375.48</v>
      </c>
      <c r="N88" s="187">
        <v>17215375.48</v>
      </c>
      <c r="O88" s="93">
        <f t="shared" si="5"/>
        <v>0.48621990695187167</v>
      </c>
      <c r="P88" s="94">
        <f>+F88</f>
        <v>37400000</v>
      </c>
      <c r="Q88" s="94">
        <f>+K88</f>
        <v>18184624.52</v>
      </c>
      <c r="R88" s="93">
        <f>+Q88/P88</f>
        <v>0.48621990695187167</v>
      </c>
      <c r="S88" s="93"/>
    </row>
    <row r="89" spans="1:19" s="99" customFormat="1" x14ac:dyDescent="0.25">
      <c r="A89" s="134" t="s">
        <v>439</v>
      </c>
      <c r="B89" s="190" t="s">
        <v>433</v>
      </c>
      <c r="C89" s="134" t="s">
        <v>339</v>
      </c>
      <c r="D89" s="134" t="s">
        <v>340</v>
      </c>
      <c r="E89" s="187">
        <v>27000000</v>
      </c>
      <c r="F89" s="187">
        <v>27000000</v>
      </c>
      <c r="G89" s="187">
        <v>25000000</v>
      </c>
      <c r="H89" s="187">
        <v>0</v>
      </c>
      <c r="I89" s="187">
        <v>0</v>
      </c>
      <c r="J89" s="187">
        <v>0</v>
      </c>
      <c r="K89" s="187">
        <v>14914302.52</v>
      </c>
      <c r="L89" s="187">
        <v>14914302.52</v>
      </c>
      <c r="M89" s="187">
        <v>12085697.48</v>
      </c>
      <c r="N89" s="187">
        <v>10085697.48</v>
      </c>
      <c r="O89" s="93">
        <f t="shared" si="5"/>
        <v>0.55238157481481476</v>
      </c>
      <c r="P89" s="94">
        <f>+F89</f>
        <v>27000000</v>
      </c>
      <c r="Q89" s="94">
        <f>+K89</f>
        <v>14914302.52</v>
      </c>
      <c r="R89" s="93">
        <f>+Q89/P89</f>
        <v>0.55238157481481476</v>
      </c>
      <c r="S89" s="93"/>
    </row>
    <row r="90" spans="1:19" s="99" customFormat="1" x14ac:dyDescent="0.25">
      <c r="A90" s="134" t="s">
        <v>439</v>
      </c>
      <c r="B90" s="190" t="s">
        <v>433</v>
      </c>
      <c r="C90" s="134" t="s">
        <v>341</v>
      </c>
      <c r="D90" s="134" t="s">
        <v>342</v>
      </c>
      <c r="E90" s="187">
        <v>10400000</v>
      </c>
      <c r="F90" s="187">
        <v>10400000</v>
      </c>
      <c r="G90" s="187">
        <v>10400000</v>
      </c>
      <c r="H90" s="187">
        <v>0</v>
      </c>
      <c r="I90" s="187">
        <v>0</v>
      </c>
      <c r="J90" s="187">
        <v>0</v>
      </c>
      <c r="K90" s="187">
        <v>3270322</v>
      </c>
      <c r="L90" s="187">
        <v>3270322</v>
      </c>
      <c r="M90" s="187">
        <v>7129678</v>
      </c>
      <c r="N90" s="187">
        <v>7129678</v>
      </c>
      <c r="O90" s="93">
        <f t="shared" si="5"/>
        <v>0.31445403846153847</v>
      </c>
      <c r="P90" s="94">
        <f>+F90</f>
        <v>10400000</v>
      </c>
      <c r="Q90" s="94">
        <f>+K90</f>
        <v>3270322</v>
      </c>
      <c r="R90" s="93">
        <f>+Q90/P90</f>
        <v>0.31445403846153847</v>
      </c>
      <c r="S90" s="93"/>
    </row>
    <row r="91" spans="1:19" s="99" customFormat="1" x14ac:dyDescent="0.25">
      <c r="A91" s="134" t="s">
        <v>439</v>
      </c>
      <c r="B91" s="190" t="s">
        <v>433</v>
      </c>
      <c r="C91" s="134" t="s">
        <v>343</v>
      </c>
      <c r="D91" s="134" t="s">
        <v>344</v>
      </c>
      <c r="E91" s="187">
        <v>5160000</v>
      </c>
      <c r="F91" s="187">
        <v>5160000</v>
      </c>
      <c r="G91" s="187">
        <v>5160000</v>
      </c>
      <c r="H91" s="187">
        <v>0</v>
      </c>
      <c r="I91" s="187">
        <v>0</v>
      </c>
      <c r="J91" s="187">
        <v>0</v>
      </c>
      <c r="K91" s="187">
        <v>5160000</v>
      </c>
      <c r="L91" s="187">
        <v>5160000</v>
      </c>
      <c r="M91" s="187">
        <v>0</v>
      </c>
      <c r="N91" s="187">
        <v>0</v>
      </c>
      <c r="O91" s="93">
        <f t="shared" si="5"/>
        <v>1</v>
      </c>
      <c r="P91" s="94"/>
      <c r="Q91" s="94"/>
      <c r="R91" s="93"/>
    </row>
    <row r="92" spans="1:19" s="99" customFormat="1" x14ac:dyDescent="0.25">
      <c r="A92" s="134" t="s">
        <v>439</v>
      </c>
      <c r="B92" s="190" t="s">
        <v>433</v>
      </c>
      <c r="C92" s="134" t="s">
        <v>347</v>
      </c>
      <c r="D92" s="134" t="s">
        <v>394</v>
      </c>
      <c r="E92" s="187">
        <v>5160000</v>
      </c>
      <c r="F92" s="187">
        <v>5160000</v>
      </c>
      <c r="G92" s="187">
        <v>5160000</v>
      </c>
      <c r="H92" s="187">
        <v>0</v>
      </c>
      <c r="I92" s="187">
        <v>0</v>
      </c>
      <c r="J92" s="187">
        <v>0</v>
      </c>
      <c r="K92" s="187">
        <v>5160000</v>
      </c>
      <c r="L92" s="187">
        <v>5160000</v>
      </c>
      <c r="M92" s="187">
        <v>0</v>
      </c>
      <c r="N92" s="187">
        <v>0</v>
      </c>
      <c r="O92" s="93">
        <f t="shared" si="5"/>
        <v>1</v>
      </c>
      <c r="P92" s="94"/>
      <c r="Q92" s="94"/>
      <c r="R92" s="93"/>
    </row>
    <row r="93" spans="1:19" x14ac:dyDescent="0.25">
      <c r="A93" s="49" t="s">
        <v>439</v>
      </c>
      <c r="B93" s="191" t="s">
        <v>433</v>
      </c>
      <c r="C93" s="49" t="s">
        <v>358</v>
      </c>
      <c r="D93" s="49" t="s">
        <v>359</v>
      </c>
      <c r="E93" s="188">
        <v>14925000</v>
      </c>
      <c r="F93" s="188">
        <v>14925000</v>
      </c>
      <c r="G93" s="188">
        <v>14925000</v>
      </c>
      <c r="H93" s="188">
        <v>0</v>
      </c>
      <c r="I93" s="188">
        <v>0</v>
      </c>
      <c r="J93" s="188">
        <v>0</v>
      </c>
      <c r="K93" s="188">
        <v>14913280</v>
      </c>
      <c r="L93" s="188">
        <v>14913280</v>
      </c>
      <c r="M93" s="188">
        <v>11720</v>
      </c>
      <c r="N93" s="188">
        <v>11720</v>
      </c>
      <c r="O93" s="22">
        <f t="shared" si="5"/>
        <v>0.99921474036850921</v>
      </c>
      <c r="P93" s="94"/>
      <c r="Q93" s="94"/>
      <c r="R93" s="93"/>
    </row>
    <row r="94" spans="1:19" x14ac:dyDescent="0.25">
      <c r="A94" s="49" t="s">
        <v>439</v>
      </c>
      <c r="B94" s="191" t="s">
        <v>433</v>
      </c>
      <c r="C94" s="49" t="s">
        <v>361</v>
      </c>
      <c r="D94" s="49" t="s">
        <v>362</v>
      </c>
      <c r="E94" s="188">
        <v>14925000</v>
      </c>
      <c r="F94" s="188">
        <v>14925000</v>
      </c>
      <c r="G94" s="188">
        <v>14925000</v>
      </c>
      <c r="H94" s="188">
        <v>0</v>
      </c>
      <c r="I94" s="188">
        <v>0</v>
      </c>
      <c r="J94" s="188">
        <v>0</v>
      </c>
      <c r="K94" s="188">
        <v>14913280</v>
      </c>
      <c r="L94" s="188">
        <v>14913280</v>
      </c>
      <c r="M94" s="188">
        <v>11720</v>
      </c>
      <c r="N94" s="188">
        <v>11720</v>
      </c>
      <c r="O94" s="22">
        <f t="shared" si="5"/>
        <v>0.99921474036850921</v>
      </c>
      <c r="P94" s="94"/>
      <c r="Q94" s="94"/>
      <c r="R94" s="93"/>
    </row>
    <row r="95" spans="1:19" x14ac:dyDescent="0.25">
      <c r="A95" s="19"/>
      <c r="B95" s="108"/>
      <c r="C95" s="19"/>
      <c r="D95" s="19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22"/>
      <c r="P95" s="94"/>
      <c r="Q95" s="94"/>
      <c r="R95" s="93"/>
    </row>
    <row r="96" spans="1:19" x14ac:dyDescent="0.25">
      <c r="A96" s="19"/>
      <c r="B96" s="108"/>
      <c r="C96" s="19"/>
      <c r="D96" s="19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22"/>
      <c r="P96" s="94"/>
      <c r="Q96" s="94"/>
      <c r="R96" s="93"/>
    </row>
    <row r="97" spans="1:18" x14ac:dyDescent="0.25">
      <c r="A97" s="19"/>
      <c r="B97" s="108"/>
      <c r="C97" s="19"/>
      <c r="D97" s="1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22"/>
      <c r="P97" s="94"/>
      <c r="Q97" s="94"/>
      <c r="R97" s="93"/>
    </row>
    <row r="98" spans="1:18" x14ac:dyDescent="0.25">
      <c r="A98" s="19"/>
      <c r="B98" s="108"/>
      <c r="C98" s="19"/>
      <c r="D98" s="19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22"/>
      <c r="P98" s="94"/>
      <c r="Q98" s="94"/>
      <c r="R98" s="93"/>
    </row>
    <row r="99" spans="1:18" x14ac:dyDescent="0.25">
      <c r="A99" s="19"/>
      <c r="B99" s="108"/>
      <c r="C99" s="19"/>
      <c r="D99" s="19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22"/>
      <c r="P99" s="94"/>
      <c r="Q99" s="94"/>
      <c r="R99" s="93"/>
    </row>
    <row r="100" spans="1:18" x14ac:dyDescent="0.25">
      <c r="A100" s="19"/>
      <c r="B100" s="108"/>
      <c r="C100" s="19"/>
      <c r="D100" s="19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3"/>
      <c r="P100" s="94"/>
      <c r="Q100" s="94"/>
      <c r="R100" s="93"/>
    </row>
    <row r="101" spans="1:18" ht="15.6" customHeight="1" thickBot="1" x14ac:dyDescent="0.3">
      <c r="A101" s="19"/>
      <c r="B101" s="108"/>
      <c r="C101" s="208" t="s">
        <v>26</v>
      </c>
      <c r="D101" s="208"/>
      <c r="E101" s="208"/>
      <c r="F101" s="208"/>
      <c r="G101" s="208"/>
      <c r="H101" s="100"/>
      <c r="I101" s="100"/>
      <c r="J101" s="100"/>
      <c r="K101" s="100"/>
      <c r="L101" s="100"/>
      <c r="M101" s="100"/>
      <c r="N101" s="100"/>
      <c r="O101" s="93"/>
      <c r="P101" s="94"/>
      <c r="Q101" s="94"/>
      <c r="R101" s="93"/>
    </row>
    <row r="102" spans="1:18" s="65" customFormat="1" ht="31.5" thickTop="1" thickBot="1" x14ac:dyDescent="0.25">
      <c r="B102" s="107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.75" thickTop="1" x14ac:dyDescent="0.25">
      <c r="C103" s="15" t="s">
        <v>22</v>
      </c>
      <c r="D103" s="56">
        <f>+F8</f>
        <v>928188416</v>
      </c>
      <c r="E103" s="30">
        <f>+K8</f>
        <v>509602377.97000003</v>
      </c>
      <c r="F103" s="8">
        <f>+D103-E103</f>
        <v>418586038.02999997</v>
      </c>
      <c r="G103" s="54">
        <f t="shared" ref="G103:G108" si="9">+E103/D103</f>
        <v>0.54902902167871914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505524962</v>
      </c>
      <c r="E104" s="26">
        <f>+K27</f>
        <v>250618049.37</v>
      </c>
      <c r="F104" s="8">
        <f>+D104-E104</f>
        <v>254906912.63</v>
      </c>
      <c r="G104" s="54">
        <f t="shared" si="9"/>
        <v>0.49575801040265943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+F61</f>
        <v>17871429</v>
      </c>
      <c r="E105" s="26">
        <f>+K61</f>
        <v>9409221.7100000009</v>
      </c>
      <c r="F105" s="8">
        <f>+D105-E105</f>
        <v>8462207.2899999991</v>
      </c>
      <c r="G105" s="54">
        <f t="shared" si="9"/>
        <v>0.52649520695854823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+F75</f>
        <v>18000000</v>
      </c>
      <c r="E106" s="26">
        <f>+K75</f>
        <v>0</v>
      </c>
      <c r="F106" s="8">
        <f>+D106-E106</f>
        <v>18000000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+E81</f>
        <v>534116178</v>
      </c>
      <c r="E107" s="26">
        <f>+K81</f>
        <v>247689424.55000001</v>
      </c>
      <c r="F107" s="8">
        <f>+D107-E107</f>
        <v>286426753.44999999</v>
      </c>
      <c r="G107" s="54">
        <f t="shared" si="9"/>
        <v>0.46373698223759852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2003700985</v>
      </c>
      <c r="E108" s="57">
        <f>SUM(E103:E107)</f>
        <v>1017319073.6000001</v>
      </c>
      <c r="F108" s="57">
        <f>SUM(F103:F107)</f>
        <v>986381911.39999986</v>
      </c>
      <c r="G108" s="47">
        <f t="shared" si="9"/>
        <v>0.50772000473913037</v>
      </c>
      <c r="H108" s="10"/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07" t="s">
        <v>27</v>
      </c>
      <c r="D110" s="207"/>
      <c r="E110" s="207"/>
      <c r="F110" s="207"/>
      <c r="G110" s="207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 t="shared" ref="D112:E114" si="10">+D104</f>
        <v>505524962</v>
      </c>
      <c r="E112" s="8">
        <f t="shared" si="10"/>
        <v>250618049.37</v>
      </c>
      <c r="F112" s="8">
        <f>+D112-E112</f>
        <v>254906912.63</v>
      </c>
      <c r="G112" s="54">
        <f>+E112/D112</f>
        <v>0.49575801040265943</v>
      </c>
      <c r="H112" s="10"/>
      <c r="I112" s="10"/>
      <c r="J112" s="10"/>
    </row>
    <row r="113" spans="1:10" x14ac:dyDescent="0.25">
      <c r="C113" s="15" t="s">
        <v>23</v>
      </c>
      <c r="D113" s="8">
        <f t="shared" si="10"/>
        <v>17871429</v>
      </c>
      <c r="E113" s="8">
        <f t="shared" si="10"/>
        <v>9409221.7100000009</v>
      </c>
      <c r="F113" s="8">
        <f>+D113-E113</f>
        <v>8462207.2899999991</v>
      </c>
      <c r="G113" s="54">
        <f>+E113/D113</f>
        <v>0.52649520695854823</v>
      </c>
      <c r="H113" s="10"/>
      <c r="I113" s="10"/>
      <c r="J113" s="10"/>
    </row>
    <row r="114" spans="1:10" x14ac:dyDescent="0.25">
      <c r="C114" s="15" t="s">
        <v>24</v>
      </c>
      <c r="D114" s="8">
        <f t="shared" si="10"/>
        <v>18000000</v>
      </c>
      <c r="E114" s="8">
        <f t="shared" si="10"/>
        <v>0</v>
      </c>
      <c r="F114" s="8">
        <f>+D114-E114</f>
        <v>18000000</v>
      </c>
      <c r="G114" s="54"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+P81</f>
        <v>375500000</v>
      </c>
      <c r="E115" s="8">
        <f>+Q81</f>
        <v>155916934.52000001</v>
      </c>
      <c r="F115" s="8">
        <f>+D115-E115</f>
        <v>219583065.47999999</v>
      </c>
      <c r="G115" s="54">
        <f>+E115/D115</f>
        <v>0.41522485890812255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916896391</v>
      </c>
      <c r="E116" s="52">
        <f>SUM(E112:E115)</f>
        <v>415944205.60000002</v>
      </c>
      <c r="F116" s="52">
        <f>SUM(F112:F115)</f>
        <v>500952185.39999998</v>
      </c>
      <c r="G116" s="53">
        <f>+E116/D116</f>
        <v>0.45364362831263455</v>
      </c>
      <c r="H116" s="10"/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5" t="s">
        <v>51</v>
      </c>
      <c r="D125" s="86" t="s">
        <v>52</v>
      </c>
      <c r="E125" s="86" t="s">
        <v>53</v>
      </c>
      <c r="F125" s="85" t="s">
        <v>7</v>
      </c>
      <c r="G125" s="85" t="s">
        <v>19</v>
      </c>
      <c r="H125" s="10"/>
      <c r="I125" s="10"/>
      <c r="J125" s="10"/>
    </row>
    <row r="126" spans="1:10" x14ac:dyDescent="0.25">
      <c r="A126" s="10"/>
      <c r="C126" s="87" t="s">
        <v>22</v>
      </c>
      <c r="D126" s="88">
        <f>+G126/F126</f>
        <v>0.54902902167871914</v>
      </c>
      <c r="E126" s="88">
        <f>+(100%/12)*9</f>
        <v>0.75</v>
      </c>
      <c r="F126" s="89">
        <f>+D103</f>
        <v>928188416</v>
      </c>
      <c r="G126" s="89">
        <f>+E103</f>
        <v>509602377.97000003</v>
      </c>
      <c r="H126" s="10"/>
      <c r="I126" s="10"/>
      <c r="J126" s="10"/>
    </row>
    <row r="127" spans="1:10" x14ac:dyDescent="0.25">
      <c r="A127" s="10"/>
      <c r="C127" s="87" t="s">
        <v>109</v>
      </c>
      <c r="D127" s="88">
        <f>+G127/F127</f>
        <v>0.49575801040265943</v>
      </c>
      <c r="E127" s="88">
        <f t="shared" ref="E127:E130" si="11">+(100%/12)*9</f>
        <v>0.75</v>
      </c>
      <c r="F127" s="89">
        <f t="shared" ref="F127:G130" si="12">+D104</f>
        <v>505524962</v>
      </c>
      <c r="G127" s="89">
        <f t="shared" si="12"/>
        <v>250618049.37</v>
      </c>
      <c r="H127" s="10"/>
      <c r="I127" s="10"/>
      <c r="J127" s="10"/>
    </row>
    <row r="128" spans="1:10" x14ac:dyDescent="0.25">
      <c r="A128" s="10"/>
      <c r="C128" s="87" t="s">
        <v>23</v>
      </c>
      <c r="D128" s="88">
        <f>+G128/F128</f>
        <v>0.52649520695854823</v>
      </c>
      <c r="E128" s="88">
        <f t="shared" si="11"/>
        <v>0.75</v>
      </c>
      <c r="F128" s="89">
        <f t="shared" si="12"/>
        <v>17871429</v>
      </c>
      <c r="G128" s="89">
        <f t="shared" si="12"/>
        <v>9409221.7100000009</v>
      </c>
      <c r="H128" s="10"/>
      <c r="I128" s="10"/>
      <c r="J128" s="10"/>
    </row>
    <row r="129" spans="1:10" x14ac:dyDescent="0.25">
      <c r="A129" s="10"/>
      <c r="C129" s="87" t="s">
        <v>24</v>
      </c>
      <c r="D129" s="88">
        <f>+G129/F129</f>
        <v>0</v>
      </c>
      <c r="E129" s="88">
        <f t="shared" si="11"/>
        <v>0.75</v>
      </c>
      <c r="F129" s="89">
        <f t="shared" si="12"/>
        <v>18000000</v>
      </c>
      <c r="G129" s="89">
        <f t="shared" si="12"/>
        <v>0</v>
      </c>
      <c r="H129" s="10"/>
      <c r="I129" s="10"/>
      <c r="J129" s="10"/>
    </row>
    <row r="130" spans="1:10" x14ac:dyDescent="0.25">
      <c r="A130" s="10"/>
      <c r="C130" s="87" t="s">
        <v>25</v>
      </c>
      <c r="D130" s="88">
        <f>+G130/F130</f>
        <v>0.46373698223759852</v>
      </c>
      <c r="E130" s="88">
        <f t="shared" si="11"/>
        <v>0.75</v>
      </c>
      <c r="F130" s="89">
        <f t="shared" si="12"/>
        <v>534116178</v>
      </c>
      <c r="G130" s="89">
        <f t="shared" si="12"/>
        <v>247689424.55000001</v>
      </c>
      <c r="H130" s="10"/>
      <c r="I130" s="10"/>
      <c r="J130" s="10"/>
    </row>
    <row r="131" spans="1:10" x14ac:dyDescent="0.25">
      <c r="A131" s="10"/>
      <c r="C131" s="87"/>
      <c r="D131" s="88"/>
      <c r="E131" s="88"/>
      <c r="F131" s="89"/>
      <c r="G131" s="89"/>
      <c r="H131" s="10"/>
      <c r="I131" s="10"/>
      <c r="J131" s="10"/>
    </row>
    <row r="132" spans="1:10" x14ac:dyDescent="0.25">
      <c r="A132" s="10"/>
      <c r="C132" s="87"/>
      <c r="D132" s="88"/>
      <c r="E132" s="88"/>
      <c r="F132" s="89"/>
      <c r="G132" s="89"/>
      <c r="H132" s="10"/>
      <c r="I132" s="10"/>
      <c r="J132" s="10"/>
    </row>
    <row r="133" spans="1:10" x14ac:dyDescent="0.25">
      <c r="A133" s="10"/>
      <c r="C133" s="87"/>
      <c r="D133" s="88"/>
      <c r="E133" s="88"/>
      <c r="F133" s="89"/>
      <c r="G133" s="89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Normal="100" zoomScalePageLayoutView="50" workbookViewId="0">
      <pane ySplit="6" topLeftCell="A7" activePane="bottomLeft" state="frozen"/>
      <selection pane="bottomLeft" activeCell="H158" sqref="H158"/>
    </sheetView>
  </sheetViews>
  <sheetFormatPr baseColWidth="10" defaultColWidth="12" defaultRowHeight="12.75" x14ac:dyDescent="0.2"/>
  <cols>
    <col min="1" max="1" width="10.42578125" style="21" customWidth="1"/>
    <col min="2" max="2" width="10.42578125" style="108" customWidth="1"/>
    <col min="3" max="3" width="14.5703125" style="21" customWidth="1"/>
    <col min="4" max="4" width="21.5703125" style="103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3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3" customWidth="1"/>
    <col min="17" max="17" width="21.42578125" style="103" customWidth="1"/>
    <col min="18" max="18" width="15.42578125" style="21" customWidth="1"/>
    <col min="19" max="16384" width="12" style="21"/>
  </cols>
  <sheetData>
    <row r="1" spans="1:18" s="119" customForma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8" s="119" customFormat="1" x14ac:dyDescent="0.2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8" s="119" customFormat="1" x14ac:dyDescent="0.2">
      <c r="A3" s="201" t="s">
        <v>38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8" s="17" customFormat="1" x14ac:dyDescent="0.2">
      <c r="A4" s="200" t="s">
        <v>443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5" spans="1:18" s="17" customFormat="1" x14ac:dyDescent="0.2">
      <c r="A5" s="119"/>
      <c r="B5" s="105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8" s="126" customFormat="1" ht="39" thickBot="1" x14ac:dyDescent="0.25">
      <c r="A6" s="120" t="s">
        <v>12</v>
      </c>
      <c r="B6" s="121" t="s">
        <v>432</v>
      </c>
      <c r="C6" s="120" t="s">
        <v>41</v>
      </c>
      <c r="D6" s="122" t="s">
        <v>40</v>
      </c>
      <c r="E6" s="122" t="s">
        <v>13</v>
      </c>
      <c r="F6" s="122" t="s">
        <v>14</v>
      </c>
      <c r="G6" s="122" t="s">
        <v>15</v>
      </c>
      <c r="H6" s="122" t="s">
        <v>16</v>
      </c>
      <c r="I6" s="122" t="s">
        <v>17</v>
      </c>
      <c r="J6" s="122" t="s">
        <v>18</v>
      </c>
      <c r="K6" s="122" t="s">
        <v>19</v>
      </c>
      <c r="L6" s="123" t="s">
        <v>20</v>
      </c>
      <c r="M6" s="123" t="s">
        <v>42</v>
      </c>
      <c r="N6" s="123" t="s">
        <v>43</v>
      </c>
      <c r="O6" s="124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440</v>
      </c>
      <c r="B7" s="189" t="s">
        <v>433</v>
      </c>
      <c r="C7" s="133" t="s">
        <v>437</v>
      </c>
      <c r="D7" s="133" t="s">
        <v>437</v>
      </c>
      <c r="E7" s="186">
        <v>4238942013</v>
      </c>
      <c r="F7" s="186">
        <v>4338915133</v>
      </c>
      <c r="G7" s="186">
        <v>4094150762</v>
      </c>
      <c r="H7" s="186">
        <v>156528522.62</v>
      </c>
      <c r="I7" s="186">
        <v>258466754.44999999</v>
      </c>
      <c r="J7" s="186">
        <v>36092831.82</v>
      </c>
      <c r="K7" s="186">
        <v>2531960357.3600001</v>
      </c>
      <c r="L7" s="186">
        <v>2530023628.98</v>
      </c>
      <c r="M7" s="186">
        <v>1355866666.75</v>
      </c>
      <c r="N7" s="186">
        <v>1111102295.75</v>
      </c>
      <c r="O7" s="93">
        <f>+K7/F7</f>
        <v>0.58354687283532081</v>
      </c>
      <c r="P7" s="28">
        <f>+P27+P72+P95+P106</f>
        <v>923950506</v>
      </c>
      <c r="Q7" s="28">
        <f>+Q27+Q72+Q95+Q106</f>
        <v>416877216.43000001</v>
      </c>
      <c r="R7" s="97">
        <f>+Q7/P7</f>
        <v>0.45118998660952087</v>
      </c>
    </row>
    <row r="8" spans="1:18" s="104" customFormat="1" x14ac:dyDescent="0.2">
      <c r="A8" s="133" t="s">
        <v>440</v>
      </c>
      <c r="B8" s="189" t="s">
        <v>433</v>
      </c>
      <c r="C8" s="133" t="s">
        <v>54</v>
      </c>
      <c r="D8" s="133" t="s">
        <v>22</v>
      </c>
      <c r="E8" s="186">
        <v>3257231948</v>
      </c>
      <c r="F8" s="186">
        <v>3231699948</v>
      </c>
      <c r="G8" s="186">
        <v>3175322608</v>
      </c>
      <c r="H8" s="186">
        <v>0</v>
      </c>
      <c r="I8" s="186">
        <v>163201506.49000001</v>
      </c>
      <c r="J8" s="186">
        <v>0</v>
      </c>
      <c r="K8" s="186">
        <v>1956375278.9100001</v>
      </c>
      <c r="L8" s="186">
        <v>1956375278.9100001</v>
      </c>
      <c r="M8" s="186">
        <v>1112123162.5999999</v>
      </c>
      <c r="N8" s="186">
        <v>1055745822.6</v>
      </c>
      <c r="O8" s="93">
        <f t="shared" ref="O8:O71" si="0">+K8/F8</f>
        <v>0.60537033461932033</v>
      </c>
      <c r="P8" s="28"/>
      <c r="Q8" s="28"/>
      <c r="R8" s="97"/>
    </row>
    <row r="9" spans="1:18" s="104" customFormat="1" x14ac:dyDescent="0.2">
      <c r="A9" s="134" t="s">
        <v>440</v>
      </c>
      <c r="B9" s="190" t="s">
        <v>433</v>
      </c>
      <c r="C9" s="134" t="s">
        <v>55</v>
      </c>
      <c r="D9" s="134" t="s">
        <v>56</v>
      </c>
      <c r="E9" s="187">
        <v>1219195000</v>
      </c>
      <c r="F9" s="187">
        <v>1197395000</v>
      </c>
      <c r="G9" s="187">
        <v>1176123100</v>
      </c>
      <c r="H9" s="187">
        <v>0</v>
      </c>
      <c r="I9" s="187">
        <v>0</v>
      </c>
      <c r="J9" s="187">
        <v>0</v>
      </c>
      <c r="K9" s="187">
        <v>825208354.60000002</v>
      </c>
      <c r="L9" s="187">
        <v>825208354.60000002</v>
      </c>
      <c r="M9" s="187">
        <v>372186645.39999998</v>
      </c>
      <c r="N9" s="187">
        <v>350914745.39999998</v>
      </c>
      <c r="O9" s="93">
        <f t="shared" si="0"/>
        <v>0.68916970139344158</v>
      </c>
      <c r="P9" s="94"/>
      <c r="Q9" s="94"/>
      <c r="R9" s="93"/>
    </row>
    <row r="10" spans="1:18" s="103" customFormat="1" x14ac:dyDescent="0.2">
      <c r="A10" s="134" t="s">
        <v>440</v>
      </c>
      <c r="B10" s="190" t="s">
        <v>433</v>
      </c>
      <c r="C10" s="134" t="s">
        <v>57</v>
      </c>
      <c r="D10" s="134" t="s">
        <v>58</v>
      </c>
      <c r="E10" s="187">
        <v>1211790000</v>
      </c>
      <c r="F10" s="187">
        <v>1189990000</v>
      </c>
      <c r="G10" s="187">
        <v>1168718100</v>
      </c>
      <c r="H10" s="187">
        <v>0</v>
      </c>
      <c r="I10" s="187">
        <v>0</v>
      </c>
      <c r="J10" s="187">
        <v>0</v>
      </c>
      <c r="K10" s="187">
        <v>820443387.91999996</v>
      </c>
      <c r="L10" s="187">
        <v>820443387.91999996</v>
      </c>
      <c r="M10" s="187">
        <v>369546612.07999998</v>
      </c>
      <c r="N10" s="187">
        <v>348274712.07999998</v>
      </c>
      <c r="O10" s="93">
        <f t="shared" si="0"/>
        <v>0.68945401887410818</v>
      </c>
      <c r="P10" s="94"/>
      <c r="Q10" s="94"/>
      <c r="R10" s="93"/>
    </row>
    <row r="11" spans="1:18" s="103" customFormat="1" x14ac:dyDescent="0.2">
      <c r="A11" s="134" t="s">
        <v>440</v>
      </c>
      <c r="B11" s="190" t="s">
        <v>433</v>
      </c>
      <c r="C11" s="134" t="s">
        <v>59</v>
      </c>
      <c r="D11" s="134" t="s">
        <v>60</v>
      </c>
      <c r="E11" s="187">
        <v>7405000</v>
      </c>
      <c r="F11" s="187">
        <v>7405000</v>
      </c>
      <c r="G11" s="187">
        <v>7405000</v>
      </c>
      <c r="H11" s="187">
        <v>0</v>
      </c>
      <c r="I11" s="187">
        <v>0</v>
      </c>
      <c r="J11" s="187">
        <v>0</v>
      </c>
      <c r="K11" s="187">
        <v>4764966.68</v>
      </c>
      <c r="L11" s="187">
        <v>4764966.68</v>
      </c>
      <c r="M11" s="187">
        <v>2640033.3199999998</v>
      </c>
      <c r="N11" s="187">
        <v>2640033.3199999998</v>
      </c>
      <c r="O11" s="93">
        <f t="shared" si="0"/>
        <v>0.64347963268062114</v>
      </c>
      <c r="P11" s="94"/>
      <c r="Q11" s="94"/>
      <c r="R11" s="93"/>
    </row>
    <row r="12" spans="1:18" s="103" customFormat="1" x14ac:dyDescent="0.2">
      <c r="A12" s="134" t="s">
        <v>440</v>
      </c>
      <c r="B12" s="190" t="s">
        <v>433</v>
      </c>
      <c r="C12" s="134" t="s">
        <v>61</v>
      </c>
      <c r="D12" s="134" t="s">
        <v>62</v>
      </c>
      <c r="E12" s="187">
        <v>6039131</v>
      </c>
      <c r="F12" s="187">
        <v>7839131</v>
      </c>
      <c r="G12" s="187">
        <v>7839131</v>
      </c>
      <c r="H12" s="187">
        <v>0</v>
      </c>
      <c r="I12" s="187">
        <v>0</v>
      </c>
      <c r="J12" s="187">
        <v>0</v>
      </c>
      <c r="K12" s="187">
        <v>2278963</v>
      </c>
      <c r="L12" s="187">
        <v>2278963</v>
      </c>
      <c r="M12" s="187">
        <v>5560168</v>
      </c>
      <c r="N12" s="187">
        <v>5560168</v>
      </c>
      <c r="O12" s="93">
        <f t="shared" si="0"/>
        <v>0.29071627964885394</v>
      </c>
      <c r="P12" s="94"/>
      <c r="Q12" s="94"/>
      <c r="R12" s="93"/>
    </row>
    <row r="13" spans="1:18" s="103" customFormat="1" x14ac:dyDescent="0.2">
      <c r="A13" s="134" t="s">
        <v>440</v>
      </c>
      <c r="B13" s="190" t="s">
        <v>433</v>
      </c>
      <c r="C13" s="134" t="s">
        <v>63</v>
      </c>
      <c r="D13" s="134" t="s">
        <v>64</v>
      </c>
      <c r="E13" s="187">
        <v>6039131</v>
      </c>
      <c r="F13" s="187">
        <v>7839131</v>
      </c>
      <c r="G13" s="187">
        <v>7839131</v>
      </c>
      <c r="H13" s="187">
        <v>0</v>
      </c>
      <c r="I13" s="187">
        <v>0</v>
      </c>
      <c r="J13" s="187">
        <v>0</v>
      </c>
      <c r="K13" s="187">
        <v>2278963</v>
      </c>
      <c r="L13" s="187">
        <v>2278963</v>
      </c>
      <c r="M13" s="187">
        <v>5560168</v>
      </c>
      <c r="N13" s="187">
        <v>5560168</v>
      </c>
      <c r="O13" s="93">
        <f t="shared" si="0"/>
        <v>0.29071627964885394</v>
      </c>
      <c r="P13" s="94"/>
      <c r="Q13" s="94"/>
      <c r="R13" s="93"/>
    </row>
    <row r="14" spans="1:18" s="103" customFormat="1" x14ac:dyDescent="0.2">
      <c r="A14" s="134" t="s">
        <v>440</v>
      </c>
      <c r="B14" s="190" t="s">
        <v>433</v>
      </c>
      <c r="C14" s="134" t="s">
        <v>65</v>
      </c>
      <c r="D14" s="134" t="s">
        <v>66</v>
      </c>
      <c r="E14" s="187">
        <v>1539183941</v>
      </c>
      <c r="F14" s="187">
        <v>1537517941</v>
      </c>
      <c r="G14" s="187">
        <v>1510941464</v>
      </c>
      <c r="H14" s="187">
        <v>0</v>
      </c>
      <c r="I14" s="187">
        <v>0</v>
      </c>
      <c r="J14" s="187">
        <v>0</v>
      </c>
      <c r="K14" s="187">
        <v>811670554.79999995</v>
      </c>
      <c r="L14" s="187">
        <v>811670554.79999995</v>
      </c>
      <c r="M14" s="187">
        <v>725847386.20000005</v>
      </c>
      <c r="N14" s="187">
        <v>699270909.20000005</v>
      </c>
      <c r="O14" s="93">
        <f t="shared" si="0"/>
        <v>0.52790964785236283</v>
      </c>
      <c r="P14" s="94"/>
      <c r="Q14" s="94"/>
      <c r="R14" s="93"/>
    </row>
    <row r="15" spans="1:18" s="103" customFormat="1" x14ac:dyDescent="0.2">
      <c r="A15" s="134" t="s">
        <v>440</v>
      </c>
      <c r="B15" s="190" t="s">
        <v>433</v>
      </c>
      <c r="C15" s="134" t="s">
        <v>67</v>
      </c>
      <c r="D15" s="134" t="s">
        <v>68</v>
      </c>
      <c r="E15" s="187">
        <v>566508408</v>
      </c>
      <c r="F15" s="187">
        <v>566508408</v>
      </c>
      <c r="G15" s="187">
        <v>554300182</v>
      </c>
      <c r="H15" s="187">
        <v>0</v>
      </c>
      <c r="I15" s="187">
        <v>0</v>
      </c>
      <c r="J15" s="187">
        <v>0</v>
      </c>
      <c r="K15" s="187">
        <v>306287867</v>
      </c>
      <c r="L15" s="187">
        <v>306287867</v>
      </c>
      <c r="M15" s="187">
        <v>260220541</v>
      </c>
      <c r="N15" s="187">
        <v>248012315</v>
      </c>
      <c r="O15" s="93">
        <f t="shared" si="0"/>
        <v>0.54065899583259147</v>
      </c>
      <c r="P15" s="94"/>
      <c r="Q15" s="94"/>
      <c r="R15" s="93"/>
    </row>
    <row r="16" spans="1:18" s="103" customFormat="1" x14ac:dyDescent="0.2">
      <c r="A16" s="134" t="s">
        <v>440</v>
      </c>
      <c r="B16" s="190" t="s">
        <v>433</v>
      </c>
      <c r="C16" s="134" t="s">
        <v>69</v>
      </c>
      <c r="D16" s="134" t="s">
        <v>70</v>
      </c>
      <c r="E16" s="187">
        <v>452790120</v>
      </c>
      <c r="F16" s="187">
        <v>452790120</v>
      </c>
      <c r="G16" s="187">
        <v>444943105</v>
      </c>
      <c r="H16" s="187">
        <v>0</v>
      </c>
      <c r="I16" s="187">
        <v>0</v>
      </c>
      <c r="J16" s="187">
        <v>0</v>
      </c>
      <c r="K16" s="187">
        <v>266523459.90000001</v>
      </c>
      <c r="L16" s="187">
        <v>266523459.90000001</v>
      </c>
      <c r="M16" s="187">
        <v>186266660.09999999</v>
      </c>
      <c r="N16" s="187">
        <v>178419645.09999999</v>
      </c>
      <c r="O16" s="93">
        <f t="shared" si="0"/>
        <v>0.58862472507129793</v>
      </c>
      <c r="P16" s="94"/>
      <c r="Q16" s="94"/>
      <c r="R16" s="93"/>
    </row>
    <row r="17" spans="1:18" s="103" customFormat="1" x14ac:dyDescent="0.2">
      <c r="A17" s="134" t="s">
        <v>440</v>
      </c>
      <c r="B17" s="190" t="s">
        <v>433</v>
      </c>
      <c r="C17" s="134" t="s">
        <v>73</v>
      </c>
      <c r="D17" s="134" t="s">
        <v>74</v>
      </c>
      <c r="E17" s="187">
        <v>172383331</v>
      </c>
      <c r="F17" s="187">
        <v>172383331</v>
      </c>
      <c r="G17" s="187">
        <v>172383331</v>
      </c>
      <c r="H17" s="187">
        <v>0</v>
      </c>
      <c r="I17" s="187">
        <v>0</v>
      </c>
      <c r="J17" s="187">
        <v>0</v>
      </c>
      <c r="K17" s="187">
        <v>169140964.44</v>
      </c>
      <c r="L17" s="187">
        <v>169140964.44</v>
      </c>
      <c r="M17" s="187">
        <v>3242366.56</v>
      </c>
      <c r="N17" s="187">
        <v>3242366.56</v>
      </c>
      <c r="O17" s="93">
        <f t="shared" si="0"/>
        <v>0.9811909507654194</v>
      </c>
      <c r="P17" s="94"/>
      <c r="Q17" s="94"/>
      <c r="R17" s="93"/>
    </row>
    <row r="18" spans="1:18" s="103" customFormat="1" x14ac:dyDescent="0.2">
      <c r="A18" s="134" t="s">
        <v>440</v>
      </c>
      <c r="B18" s="190" t="s">
        <v>433</v>
      </c>
      <c r="C18" s="134" t="s">
        <v>75</v>
      </c>
      <c r="D18" s="134" t="s">
        <v>76</v>
      </c>
      <c r="E18" s="187">
        <v>138000000</v>
      </c>
      <c r="F18" s="187">
        <v>138000000</v>
      </c>
      <c r="G18" s="187">
        <v>135154204</v>
      </c>
      <c r="H18" s="187">
        <v>0</v>
      </c>
      <c r="I18" s="187">
        <v>0</v>
      </c>
      <c r="J18" s="187">
        <v>0</v>
      </c>
      <c r="K18" s="187">
        <v>69718263.459999993</v>
      </c>
      <c r="L18" s="187">
        <v>69718263.459999993</v>
      </c>
      <c r="M18" s="187">
        <v>68281736.540000007</v>
      </c>
      <c r="N18" s="187">
        <v>65435940.539999999</v>
      </c>
      <c r="O18" s="93">
        <f t="shared" si="0"/>
        <v>0.50520480768115938</v>
      </c>
      <c r="P18" s="94"/>
      <c r="Q18" s="94"/>
      <c r="R18" s="93"/>
    </row>
    <row r="19" spans="1:18" s="103" customFormat="1" x14ac:dyDescent="0.2">
      <c r="A19" s="134" t="s">
        <v>440</v>
      </c>
      <c r="B19" s="190" t="s">
        <v>434</v>
      </c>
      <c r="C19" s="134" t="s">
        <v>71</v>
      </c>
      <c r="D19" s="134" t="s">
        <v>72</v>
      </c>
      <c r="E19" s="187">
        <v>209502082</v>
      </c>
      <c r="F19" s="187">
        <v>207836082</v>
      </c>
      <c r="G19" s="187">
        <v>204160642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207836082</v>
      </c>
      <c r="N19" s="187">
        <v>204160642</v>
      </c>
      <c r="O19" s="93">
        <f t="shared" si="0"/>
        <v>0</v>
      </c>
      <c r="P19" s="94"/>
      <c r="Q19" s="94"/>
      <c r="R19" s="93"/>
    </row>
    <row r="20" spans="1:18" s="103" customFormat="1" x14ac:dyDescent="0.2">
      <c r="A20" s="134" t="s">
        <v>440</v>
      </c>
      <c r="B20" s="190" t="s">
        <v>433</v>
      </c>
      <c r="C20" s="134" t="s">
        <v>77</v>
      </c>
      <c r="D20" s="134" t="s">
        <v>78</v>
      </c>
      <c r="E20" s="187">
        <v>248573993</v>
      </c>
      <c r="F20" s="187">
        <v>246623993</v>
      </c>
      <c r="G20" s="187">
        <v>242322007</v>
      </c>
      <c r="H20" s="187">
        <v>0</v>
      </c>
      <c r="I20" s="187">
        <v>82043168.450000003</v>
      </c>
      <c r="J20" s="187">
        <v>0</v>
      </c>
      <c r="K20" s="187">
        <v>160278838.55000001</v>
      </c>
      <c r="L20" s="187">
        <v>160278838.55000001</v>
      </c>
      <c r="M20" s="187">
        <v>4301986</v>
      </c>
      <c r="N20" s="187">
        <v>0</v>
      </c>
      <c r="O20" s="93">
        <f t="shared" si="0"/>
        <v>0.64989150731169942</v>
      </c>
      <c r="P20" s="94"/>
      <c r="Q20" s="94"/>
      <c r="R20" s="93"/>
    </row>
    <row r="21" spans="1:18" s="103" customFormat="1" x14ac:dyDescent="0.2">
      <c r="A21" s="134" t="s">
        <v>440</v>
      </c>
      <c r="B21" s="190" t="s">
        <v>433</v>
      </c>
      <c r="C21" s="134" t="s">
        <v>82</v>
      </c>
      <c r="D21" s="134" t="s">
        <v>401</v>
      </c>
      <c r="E21" s="187">
        <v>235826609</v>
      </c>
      <c r="F21" s="187">
        <v>233976609</v>
      </c>
      <c r="G21" s="187">
        <v>229895237</v>
      </c>
      <c r="H21" s="187">
        <v>0</v>
      </c>
      <c r="I21" s="187">
        <v>77833354.75</v>
      </c>
      <c r="J21" s="187">
        <v>0</v>
      </c>
      <c r="K21" s="187">
        <v>152061882.25</v>
      </c>
      <c r="L21" s="187">
        <v>152061882.25</v>
      </c>
      <c r="M21" s="187">
        <v>4081372</v>
      </c>
      <c r="N21" s="187">
        <v>0</v>
      </c>
      <c r="O21" s="93">
        <f t="shared" si="0"/>
        <v>0.64990206884312951</v>
      </c>
      <c r="P21" s="94"/>
      <c r="Q21" s="94"/>
      <c r="R21" s="93"/>
    </row>
    <row r="22" spans="1:18" s="103" customFormat="1" x14ac:dyDescent="0.2">
      <c r="A22" s="134" t="s">
        <v>440</v>
      </c>
      <c r="B22" s="190" t="s">
        <v>433</v>
      </c>
      <c r="C22" s="134" t="s">
        <v>87</v>
      </c>
      <c r="D22" s="134" t="s">
        <v>388</v>
      </c>
      <c r="E22" s="187">
        <v>12747384</v>
      </c>
      <c r="F22" s="187">
        <v>12647384</v>
      </c>
      <c r="G22" s="187">
        <v>12426770</v>
      </c>
      <c r="H22" s="187">
        <v>0</v>
      </c>
      <c r="I22" s="187">
        <v>4209813.7</v>
      </c>
      <c r="J22" s="187">
        <v>0</v>
      </c>
      <c r="K22" s="187">
        <v>8216956.2999999998</v>
      </c>
      <c r="L22" s="187">
        <v>8216956.2999999998</v>
      </c>
      <c r="M22" s="187">
        <v>220614</v>
      </c>
      <c r="N22" s="187">
        <v>0</v>
      </c>
      <c r="O22" s="93">
        <f t="shared" si="0"/>
        <v>0.64969611897606649</v>
      </c>
      <c r="P22" s="94"/>
      <c r="Q22" s="94"/>
      <c r="R22" s="93"/>
    </row>
    <row r="23" spans="1:18" s="103" customFormat="1" x14ac:dyDescent="0.2">
      <c r="A23" s="134" t="s">
        <v>440</v>
      </c>
      <c r="B23" s="190" t="s">
        <v>433</v>
      </c>
      <c r="C23" s="134" t="s">
        <v>89</v>
      </c>
      <c r="D23" s="134" t="s">
        <v>90</v>
      </c>
      <c r="E23" s="187">
        <v>244239883</v>
      </c>
      <c r="F23" s="187">
        <v>242323883</v>
      </c>
      <c r="G23" s="187">
        <v>238096906</v>
      </c>
      <c r="H23" s="187">
        <v>0</v>
      </c>
      <c r="I23" s="187">
        <v>81158338.040000007</v>
      </c>
      <c r="J23" s="187">
        <v>0</v>
      </c>
      <c r="K23" s="187">
        <v>156938567.96000001</v>
      </c>
      <c r="L23" s="187">
        <v>156938567.96000001</v>
      </c>
      <c r="M23" s="187">
        <v>4226977</v>
      </c>
      <c r="N23" s="187">
        <v>0</v>
      </c>
      <c r="O23" s="93">
        <f t="shared" si="0"/>
        <v>0.64763970441989005</v>
      </c>
      <c r="P23" s="94"/>
      <c r="Q23" s="94"/>
      <c r="R23" s="93"/>
    </row>
    <row r="24" spans="1:18" s="103" customFormat="1" x14ac:dyDescent="0.2">
      <c r="A24" s="134" t="s">
        <v>440</v>
      </c>
      <c r="B24" s="190" t="s">
        <v>433</v>
      </c>
      <c r="C24" s="134" t="s">
        <v>94</v>
      </c>
      <c r="D24" s="134" t="s">
        <v>402</v>
      </c>
      <c r="E24" s="187">
        <v>129513424</v>
      </c>
      <c r="F24" s="187">
        <v>128497424</v>
      </c>
      <c r="G24" s="187">
        <v>126255979</v>
      </c>
      <c r="H24" s="187">
        <v>0</v>
      </c>
      <c r="I24" s="187">
        <v>43269540.609999999</v>
      </c>
      <c r="J24" s="187">
        <v>0</v>
      </c>
      <c r="K24" s="187">
        <v>82986438.390000001</v>
      </c>
      <c r="L24" s="187">
        <v>82986438.390000001</v>
      </c>
      <c r="M24" s="187">
        <v>2241445</v>
      </c>
      <c r="N24" s="187">
        <v>0</v>
      </c>
      <c r="O24" s="93">
        <f t="shared" si="0"/>
        <v>0.6458218056573648</v>
      </c>
      <c r="P24" s="94"/>
      <c r="Q24" s="94"/>
      <c r="R24" s="93"/>
    </row>
    <row r="25" spans="1:18" s="103" customFormat="1" x14ac:dyDescent="0.2">
      <c r="A25" s="134" t="s">
        <v>440</v>
      </c>
      <c r="B25" s="190" t="s">
        <v>433</v>
      </c>
      <c r="C25" s="134" t="s">
        <v>99</v>
      </c>
      <c r="D25" s="134" t="s">
        <v>403</v>
      </c>
      <c r="E25" s="187">
        <v>38242153</v>
      </c>
      <c r="F25" s="187">
        <v>37942153</v>
      </c>
      <c r="G25" s="187">
        <v>37280309</v>
      </c>
      <c r="H25" s="187">
        <v>0</v>
      </c>
      <c r="I25" s="187">
        <v>12629570.960000001</v>
      </c>
      <c r="J25" s="187">
        <v>0</v>
      </c>
      <c r="K25" s="187">
        <v>24650738.039999999</v>
      </c>
      <c r="L25" s="187">
        <v>24650738.039999999</v>
      </c>
      <c r="M25" s="187">
        <v>661844</v>
      </c>
      <c r="N25" s="187">
        <v>0</v>
      </c>
      <c r="O25" s="93">
        <f t="shared" si="0"/>
        <v>0.64969265291824629</v>
      </c>
      <c r="P25" s="94"/>
      <c r="Q25" s="94"/>
      <c r="R25" s="93"/>
    </row>
    <row r="26" spans="1:18" s="103" customFormat="1" x14ac:dyDescent="0.2">
      <c r="A26" s="134" t="s">
        <v>440</v>
      </c>
      <c r="B26" s="190" t="s">
        <v>433</v>
      </c>
      <c r="C26" s="134" t="s">
        <v>104</v>
      </c>
      <c r="D26" s="134" t="s">
        <v>404</v>
      </c>
      <c r="E26" s="187">
        <v>76484306</v>
      </c>
      <c r="F26" s="187">
        <v>75884306</v>
      </c>
      <c r="G26" s="187">
        <v>74560618</v>
      </c>
      <c r="H26" s="187">
        <v>0</v>
      </c>
      <c r="I26" s="187">
        <v>25259226.469999999</v>
      </c>
      <c r="J26" s="187">
        <v>0</v>
      </c>
      <c r="K26" s="187">
        <v>49301391.530000001</v>
      </c>
      <c r="L26" s="187">
        <v>49301391.530000001</v>
      </c>
      <c r="M26" s="187">
        <v>1323688</v>
      </c>
      <c r="N26" s="187">
        <v>0</v>
      </c>
      <c r="O26" s="93">
        <f t="shared" si="0"/>
        <v>0.64969153872211738</v>
      </c>
      <c r="P26" s="94"/>
      <c r="Q26" s="94"/>
      <c r="R26" s="93"/>
    </row>
    <row r="27" spans="1:18" s="104" customFormat="1" x14ac:dyDescent="0.2">
      <c r="A27" s="133" t="s">
        <v>440</v>
      </c>
      <c r="B27" s="189" t="s">
        <v>433</v>
      </c>
      <c r="C27" s="133" t="s">
        <v>108</v>
      </c>
      <c r="D27" s="133" t="s">
        <v>109</v>
      </c>
      <c r="E27" s="186">
        <v>610711344</v>
      </c>
      <c r="F27" s="186">
        <v>614711344</v>
      </c>
      <c r="G27" s="186">
        <v>500186305</v>
      </c>
      <c r="H27" s="186">
        <v>101914283.98999999</v>
      </c>
      <c r="I27" s="186">
        <v>51891209.100000001</v>
      </c>
      <c r="J27" s="186">
        <v>31350430.52</v>
      </c>
      <c r="K27" s="186">
        <v>293686350.18000001</v>
      </c>
      <c r="L27" s="186">
        <v>291761394.68000001</v>
      </c>
      <c r="M27" s="186">
        <v>135869070.21000001</v>
      </c>
      <c r="N27" s="186">
        <v>21344031.210000001</v>
      </c>
      <c r="O27" s="93">
        <f t="shared" si="0"/>
        <v>0.47776302332237425</v>
      </c>
      <c r="P27" s="28">
        <f>+F27</f>
        <v>614711344</v>
      </c>
      <c r="Q27" s="28">
        <f t="shared" ref="Q27:Q36" si="1">+K27</f>
        <v>293686350.18000001</v>
      </c>
      <c r="R27" s="97">
        <f t="shared" ref="R27:R36" si="2">+Q27/P27</f>
        <v>0.47776302332237425</v>
      </c>
    </row>
    <row r="28" spans="1:18" s="103" customFormat="1" x14ac:dyDescent="0.2">
      <c r="A28" s="134" t="s">
        <v>440</v>
      </c>
      <c r="B28" s="190" t="s">
        <v>433</v>
      </c>
      <c r="C28" s="134" t="s">
        <v>110</v>
      </c>
      <c r="D28" s="134" t="s">
        <v>111</v>
      </c>
      <c r="E28" s="187">
        <v>500000</v>
      </c>
      <c r="F28" s="187">
        <v>500000</v>
      </c>
      <c r="G28" s="187">
        <v>50000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500000</v>
      </c>
      <c r="N28" s="187">
        <v>50000</v>
      </c>
      <c r="O28" s="93">
        <f t="shared" si="0"/>
        <v>0</v>
      </c>
      <c r="P28" s="94">
        <f t="shared" ref="P28:P36" si="3">+F28</f>
        <v>500000</v>
      </c>
      <c r="Q28" s="94">
        <f t="shared" si="1"/>
        <v>0</v>
      </c>
      <c r="R28" s="93">
        <f t="shared" si="2"/>
        <v>0</v>
      </c>
    </row>
    <row r="29" spans="1:18" s="104" customFormat="1" x14ac:dyDescent="0.2">
      <c r="A29" s="134" t="s">
        <v>440</v>
      </c>
      <c r="B29" s="190" t="s">
        <v>433</v>
      </c>
      <c r="C29" s="134" t="s">
        <v>118</v>
      </c>
      <c r="D29" s="134" t="s">
        <v>119</v>
      </c>
      <c r="E29" s="187">
        <v>500000</v>
      </c>
      <c r="F29" s="187">
        <v>500000</v>
      </c>
      <c r="G29" s="187">
        <v>50000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500000</v>
      </c>
      <c r="N29" s="187">
        <v>50000</v>
      </c>
      <c r="O29" s="93">
        <f t="shared" si="0"/>
        <v>0</v>
      </c>
      <c r="P29" s="94">
        <f t="shared" si="3"/>
        <v>500000</v>
      </c>
      <c r="Q29" s="94">
        <f t="shared" si="1"/>
        <v>0</v>
      </c>
      <c r="R29" s="93">
        <f t="shared" si="2"/>
        <v>0</v>
      </c>
    </row>
    <row r="30" spans="1:18" s="103" customFormat="1" x14ac:dyDescent="0.2">
      <c r="A30" s="134" t="s">
        <v>440</v>
      </c>
      <c r="B30" s="190" t="s">
        <v>433</v>
      </c>
      <c r="C30" s="134" t="s">
        <v>120</v>
      </c>
      <c r="D30" s="134" t="s">
        <v>121</v>
      </c>
      <c r="E30" s="187">
        <v>95922173</v>
      </c>
      <c r="F30" s="187">
        <v>96422173</v>
      </c>
      <c r="G30" s="187">
        <v>86116628</v>
      </c>
      <c r="H30" s="187">
        <v>0</v>
      </c>
      <c r="I30" s="187">
        <v>5299523.1500000004</v>
      </c>
      <c r="J30" s="187">
        <v>0</v>
      </c>
      <c r="K30" s="187">
        <v>77109896.099999994</v>
      </c>
      <c r="L30" s="187">
        <v>77101273.599999994</v>
      </c>
      <c r="M30" s="187">
        <v>14012753.75</v>
      </c>
      <c r="N30" s="187">
        <v>3707208.75</v>
      </c>
      <c r="O30" s="93">
        <f t="shared" si="0"/>
        <v>0.79971124587702447</v>
      </c>
      <c r="P30" s="94">
        <f t="shared" si="3"/>
        <v>96422173</v>
      </c>
      <c r="Q30" s="94">
        <f t="shared" si="1"/>
        <v>77109896.099999994</v>
      </c>
      <c r="R30" s="93">
        <f t="shared" si="2"/>
        <v>0.79971124587702447</v>
      </c>
    </row>
    <row r="31" spans="1:18" s="103" customFormat="1" x14ac:dyDescent="0.2">
      <c r="A31" s="134" t="s">
        <v>440</v>
      </c>
      <c r="B31" s="190" t="s">
        <v>433</v>
      </c>
      <c r="C31" s="134" t="s">
        <v>122</v>
      </c>
      <c r="D31" s="134" t="s">
        <v>123</v>
      </c>
      <c r="E31" s="187">
        <v>21661539</v>
      </c>
      <c r="F31" s="187">
        <v>21661539</v>
      </c>
      <c r="G31" s="187">
        <v>21246154</v>
      </c>
      <c r="H31" s="187">
        <v>0</v>
      </c>
      <c r="I31" s="187">
        <v>3764052.89</v>
      </c>
      <c r="J31" s="187">
        <v>0</v>
      </c>
      <c r="K31" s="187">
        <v>14036966.609999999</v>
      </c>
      <c r="L31" s="187">
        <v>14036966.609999999</v>
      </c>
      <c r="M31" s="187">
        <v>3860519.5</v>
      </c>
      <c r="N31" s="187">
        <v>3445134.5</v>
      </c>
      <c r="O31" s="93">
        <f t="shared" si="0"/>
        <v>0.64801335722267928</v>
      </c>
      <c r="P31" s="94">
        <f t="shared" si="3"/>
        <v>21661539</v>
      </c>
      <c r="Q31" s="94">
        <f t="shared" si="1"/>
        <v>14036966.609999999</v>
      </c>
      <c r="R31" s="93">
        <f t="shared" si="2"/>
        <v>0.64801335722267928</v>
      </c>
    </row>
    <row r="32" spans="1:18" s="103" customFormat="1" x14ac:dyDescent="0.2">
      <c r="A32" s="134" t="s">
        <v>440</v>
      </c>
      <c r="B32" s="190" t="s">
        <v>433</v>
      </c>
      <c r="C32" s="134" t="s">
        <v>124</v>
      </c>
      <c r="D32" s="134" t="s">
        <v>125</v>
      </c>
      <c r="E32" s="187">
        <v>46727273</v>
      </c>
      <c r="F32" s="187">
        <v>46727273</v>
      </c>
      <c r="G32" s="187">
        <v>39045454</v>
      </c>
      <c r="H32" s="187">
        <v>0</v>
      </c>
      <c r="I32" s="187">
        <v>1006674.64</v>
      </c>
      <c r="J32" s="187">
        <v>0</v>
      </c>
      <c r="K32" s="187">
        <v>37843634.899999999</v>
      </c>
      <c r="L32" s="187">
        <v>37835012.399999999</v>
      </c>
      <c r="M32" s="187">
        <v>7876963.46</v>
      </c>
      <c r="N32" s="187">
        <v>195144.46</v>
      </c>
      <c r="O32" s="93">
        <f t="shared" si="0"/>
        <v>0.80988323243258808</v>
      </c>
      <c r="P32" s="94">
        <f t="shared" si="3"/>
        <v>46727273</v>
      </c>
      <c r="Q32" s="94">
        <f t="shared" si="1"/>
        <v>37843634.899999999</v>
      </c>
      <c r="R32" s="93">
        <f t="shared" si="2"/>
        <v>0.80988323243258808</v>
      </c>
    </row>
    <row r="33" spans="1:18" s="104" customFormat="1" x14ac:dyDescent="0.2">
      <c r="A33" s="134" t="s">
        <v>440</v>
      </c>
      <c r="B33" s="190" t="s">
        <v>433</v>
      </c>
      <c r="C33" s="134" t="s">
        <v>126</v>
      </c>
      <c r="D33" s="134" t="s">
        <v>127</v>
      </c>
      <c r="E33" s="187">
        <v>72000</v>
      </c>
      <c r="F33" s="187">
        <v>72000</v>
      </c>
      <c r="G33" s="187">
        <v>54000</v>
      </c>
      <c r="H33" s="187">
        <v>0</v>
      </c>
      <c r="I33" s="187">
        <v>0</v>
      </c>
      <c r="J33" s="187">
        <v>0</v>
      </c>
      <c r="K33" s="187">
        <v>16400</v>
      </c>
      <c r="L33" s="187">
        <v>16400</v>
      </c>
      <c r="M33" s="187">
        <v>55600</v>
      </c>
      <c r="N33" s="187">
        <v>37600</v>
      </c>
      <c r="O33" s="93">
        <f t="shared" si="0"/>
        <v>0.22777777777777777</v>
      </c>
      <c r="P33" s="94">
        <f t="shared" si="3"/>
        <v>72000</v>
      </c>
      <c r="Q33" s="94">
        <f t="shared" si="1"/>
        <v>16400</v>
      </c>
      <c r="R33" s="93">
        <f t="shared" si="2"/>
        <v>0.22777777777777777</v>
      </c>
    </row>
    <row r="34" spans="1:18" s="103" customFormat="1" x14ac:dyDescent="0.2">
      <c r="A34" s="134" t="s">
        <v>440</v>
      </c>
      <c r="B34" s="190" t="s">
        <v>433</v>
      </c>
      <c r="C34" s="134" t="s">
        <v>128</v>
      </c>
      <c r="D34" s="134" t="s">
        <v>129</v>
      </c>
      <c r="E34" s="187">
        <v>24976745</v>
      </c>
      <c r="F34" s="187">
        <v>24976745</v>
      </c>
      <c r="G34" s="187">
        <v>23007558</v>
      </c>
      <c r="H34" s="187">
        <v>0</v>
      </c>
      <c r="I34" s="187">
        <v>397725.88</v>
      </c>
      <c r="J34" s="187">
        <v>0</v>
      </c>
      <c r="K34" s="187">
        <v>22609716.98</v>
      </c>
      <c r="L34" s="187">
        <v>22609716.98</v>
      </c>
      <c r="M34" s="187">
        <v>1969302.14</v>
      </c>
      <c r="N34" s="187">
        <v>115.14</v>
      </c>
      <c r="O34" s="93">
        <f t="shared" si="0"/>
        <v>0.90523072482022782</v>
      </c>
      <c r="P34" s="94">
        <f t="shared" si="3"/>
        <v>24976745</v>
      </c>
      <c r="Q34" s="94">
        <f t="shared" si="1"/>
        <v>22609716.98</v>
      </c>
      <c r="R34" s="93">
        <f t="shared" si="2"/>
        <v>0.90523072482022782</v>
      </c>
    </row>
    <row r="35" spans="1:18" s="103" customFormat="1" x14ac:dyDescent="0.2">
      <c r="A35" s="134" t="s">
        <v>440</v>
      </c>
      <c r="B35" s="190" t="s">
        <v>433</v>
      </c>
      <c r="C35" s="134" t="s">
        <v>130</v>
      </c>
      <c r="D35" s="134" t="s">
        <v>131</v>
      </c>
      <c r="E35" s="187">
        <v>2484616</v>
      </c>
      <c r="F35" s="187">
        <v>2984616</v>
      </c>
      <c r="G35" s="187">
        <v>2763462</v>
      </c>
      <c r="H35" s="187">
        <v>0</v>
      </c>
      <c r="I35" s="187">
        <v>131069.74</v>
      </c>
      <c r="J35" s="187">
        <v>0</v>
      </c>
      <c r="K35" s="187">
        <v>2603177.61</v>
      </c>
      <c r="L35" s="187">
        <v>2603177.61</v>
      </c>
      <c r="M35" s="187">
        <v>250368.65</v>
      </c>
      <c r="N35" s="187">
        <v>29214.65</v>
      </c>
      <c r="O35" s="93">
        <f t="shared" si="0"/>
        <v>0.87219850392814346</v>
      </c>
      <c r="P35" s="94">
        <f t="shared" si="3"/>
        <v>2984616</v>
      </c>
      <c r="Q35" s="94">
        <f t="shared" si="1"/>
        <v>2603177.61</v>
      </c>
      <c r="R35" s="93">
        <f t="shared" si="2"/>
        <v>0.87219850392814346</v>
      </c>
    </row>
    <row r="36" spans="1:18" s="103" customFormat="1" x14ac:dyDescent="0.2">
      <c r="A36" s="134" t="s">
        <v>440</v>
      </c>
      <c r="B36" s="190" t="s">
        <v>433</v>
      </c>
      <c r="C36" s="134" t="s">
        <v>132</v>
      </c>
      <c r="D36" s="134" t="s">
        <v>133</v>
      </c>
      <c r="E36" s="187">
        <v>29064483</v>
      </c>
      <c r="F36" s="187">
        <v>21064483</v>
      </c>
      <c r="G36" s="187">
        <v>17746120</v>
      </c>
      <c r="H36" s="187">
        <v>0</v>
      </c>
      <c r="I36" s="187">
        <v>8150000</v>
      </c>
      <c r="J36" s="187">
        <v>0</v>
      </c>
      <c r="K36" s="187">
        <v>4836311.55</v>
      </c>
      <c r="L36" s="187">
        <v>4836311.55</v>
      </c>
      <c r="M36" s="187">
        <v>8078171.4500000002</v>
      </c>
      <c r="N36" s="187">
        <v>4759808.45</v>
      </c>
      <c r="O36" s="93">
        <f t="shared" si="0"/>
        <v>0.22959554953235736</v>
      </c>
      <c r="P36" s="94">
        <f t="shared" si="3"/>
        <v>21064483</v>
      </c>
      <c r="Q36" s="94">
        <f t="shared" si="1"/>
        <v>4836311.55</v>
      </c>
      <c r="R36" s="93">
        <f t="shared" si="2"/>
        <v>0.22959554953235736</v>
      </c>
    </row>
    <row r="37" spans="1:18" s="103" customFormat="1" x14ac:dyDescent="0.2">
      <c r="A37" s="134" t="s">
        <v>440</v>
      </c>
      <c r="B37" s="190" t="s">
        <v>433</v>
      </c>
      <c r="C37" s="134" t="s">
        <v>134</v>
      </c>
      <c r="D37" s="134" t="s">
        <v>135</v>
      </c>
      <c r="E37" s="187">
        <v>4560000</v>
      </c>
      <c r="F37" s="187">
        <v>1560000</v>
      </c>
      <c r="G37" s="187">
        <v>1150000</v>
      </c>
      <c r="H37" s="187">
        <v>0</v>
      </c>
      <c r="I37" s="187">
        <v>1150000</v>
      </c>
      <c r="J37" s="187">
        <v>0</v>
      </c>
      <c r="K37" s="187">
        <v>0</v>
      </c>
      <c r="L37" s="187">
        <v>0</v>
      </c>
      <c r="M37" s="187">
        <v>410000</v>
      </c>
      <c r="N37" s="187">
        <v>0</v>
      </c>
      <c r="O37" s="93">
        <f t="shared" si="0"/>
        <v>0</v>
      </c>
      <c r="P37" s="94">
        <f t="shared" ref="P37:P56" si="4">+F37</f>
        <v>1560000</v>
      </c>
      <c r="Q37" s="94">
        <f t="shared" ref="Q37:Q56" si="5">+K37</f>
        <v>0</v>
      </c>
      <c r="R37" s="93">
        <f t="shared" ref="R37:R56" si="6">+Q37/P37</f>
        <v>0</v>
      </c>
    </row>
    <row r="38" spans="1:18" s="103" customFormat="1" x14ac:dyDescent="0.2">
      <c r="A38" s="134" t="s">
        <v>440</v>
      </c>
      <c r="B38" s="190" t="s">
        <v>433</v>
      </c>
      <c r="C38" s="134" t="s">
        <v>136</v>
      </c>
      <c r="D38" s="134" t="s">
        <v>137</v>
      </c>
      <c r="E38" s="187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93">
        <v>0</v>
      </c>
      <c r="P38" s="94">
        <f t="shared" si="4"/>
        <v>0</v>
      </c>
      <c r="Q38" s="94">
        <f t="shared" si="5"/>
        <v>0</v>
      </c>
      <c r="R38" s="93">
        <v>0</v>
      </c>
    </row>
    <row r="39" spans="1:18" s="103" customFormat="1" x14ac:dyDescent="0.2">
      <c r="A39" s="134" t="s">
        <v>440</v>
      </c>
      <c r="B39" s="190" t="s">
        <v>433</v>
      </c>
      <c r="C39" s="134" t="s">
        <v>138</v>
      </c>
      <c r="D39" s="134" t="s">
        <v>139</v>
      </c>
      <c r="E39" s="187">
        <v>420000</v>
      </c>
      <c r="F39" s="187">
        <v>420000</v>
      </c>
      <c r="G39" s="187">
        <v>315000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420000</v>
      </c>
      <c r="N39" s="187">
        <v>315000</v>
      </c>
      <c r="O39" s="93">
        <f t="shared" si="0"/>
        <v>0</v>
      </c>
      <c r="P39" s="94">
        <f t="shared" si="4"/>
        <v>420000</v>
      </c>
      <c r="Q39" s="94">
        <f t="shared" si="5"/>
        <v>0</v>
      </c>
      <c r="R39" s="93">
        <f t="shared" si="6"/>
        <v>0</v>
      </c>
    </row>
    <row r="40" spans="1:18" s="103" customFormat="1" x14ac:dyDescent="0.2">
      <c r="A40" s="134" t="s">
        <v>440</v>
      </c>
      <c r="B40" s="190" t="s">
        <v>433</v>
      </c>
      <c r="C40" s="134" t="s">
        <v>140</v>
      </c>
      <c r="D40" s="134" t="s">
        <v>141</v>
      </c>
      <c r="E40" s="187">
        <v>300000</v>
      </c>
      <c r="F40" s="187">
        <v>300000</v>
      </c>
      <c r="G40" s="187">
        <v>25000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300000</v>
      </c>
      <c r="N40" s="187">
        <v>25000</v>
      </c>
      <c r="O40" s="93">
        <f t="shared" si="0"/>
        <v>0</v>
      </c>
      <c r="P40" s="94">
        <f t="shared" si="4"/>
        <v>300000</v>
      </c>
      <c r="Q40" s="94">
        <f t="shared" si="5"/>
        <v>0</v>
      </c>
      <c r="R40" s="93">
        <f t="shared" si="6"/>
        <v>0</v>
      </c>
    </row>
    <row r="41" spans="1:18" s="103" customFormat="1" x14ac:dyDescent="0.2">
      <c r="A41" s="134" t="s">
        <v>440</v>
      </c>
      <c r="B41" s="190" t="s">
        <v>433</v>
      </c>
      <c r="C41" s="134" t="s">
        <v>142</v>
      </c>
      <c r="D41" s="134" t="s">
        <v>143</v>
      </c>
      <c r="E41" s="187">
        <v>300000</v>
      </c>
      <c r="F41" s="187">
        <v>300000</v>
      </c>
      <c r="G41" s="187">
        <v>25000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300000</v>
      </c>
      <c r="N41" s="187">
        <v>25000</v>
      </c>
      <c r="O41" s="93">
        <f t="shared" si="0"/>
        <v>0</v>
      </c>
      <c r="P41" s="94">
        <f t="shared" si="4"/>
        <v>300000</v>
      </c>
      <c r="Q41" s="94">
        <f t="shared" si="5"/>
        <v>0</v>
      </c>
      <c r="R41" s="93">
        <f t="shared" si="6"/>
        <v>0</v>
      </c>
    </row>
    <row r="42" spans="1:18" s="103" customFormat="1" x14ac:dyDescent="0.2">
      <c r="A42" s="134" t="s">
        <v>440</v>
      </c>
      <c r="B42" s="190" t="s">
        <v>433</v>
      </c>
      <c r="C42" s="134" t="s">
        <v>144</v>
      </c>
      <c r="D42" s="134" t="s">
        <v>145</v>
      </c>
      <c r="E42" s="187">
        <v>23484483</v>
      </c>
      <c r="F42" s="187">
        <v>18484483</v>
      </c>
      <c r="G42" s="187">
        <v>16231120</v>
      </c>
      <c r="H42" s="187">
        <v>0</v>
      </c>
      <c r="I42" s="187">
        <v>7000000</v>
      </c>
      <c r="J42" s="187">
        <v>0</v>
      </c>
      <c r="K42" s="187">
        <v>4836311.55</v>
      </c>
      <c r="L42" s="187">
        <v>4836311.55</v>
      </c>
      <c r="M42" s="187">
        <v>6648171.4500000002</v>
      </c>
      <c r="N42" s="187">
        <v>4394808.45</v>
      </c>
      <c r="O42" s="93">
        <f t="shared" si="0"/>
        <v>0.26164169968940976</v>
      </c>
      <c r="P42" s="94">
        <f t="shared" si="4"/>
        <v>18484483</v>
      </c>
      <c r="Q42" s="94">
        <f t="shared" si="5"/>
        <v>4836311.55</v>
      </c>
      <c r="R42" s="93">
        <f t="shared" si="6"/>
        <v>0.26164169968940976</v>
      </c>
    </row>
    <row r="43" spans="1:18" s="103" customFormat="1" x14ac:dyDescent="0.2">
      <c r="A43" s="134" t="s">
        <v>440</v>
      </c>
      <c r="B43" s="190" t="s">
        <v>433</v>
      </c>
      <c r="C43" s="134" t="s">
        <v>146</v>
      </c>
      <c r="D43" s="134" t="s">
        <v>147</v>
      </c>
      <c r="E43" s="187">
        <v>162311760</v>
      </c>
      <c r="F43" s="187">
        <v>187111760</v>
      </c>
      <c r="G43" s="187">
        <v>125587667</v>
      </c>
      <c r="H43" s="187">
        <v>1500000</v>
      </c>
      <c r="I43" s="187">
        <v>10808514.93</v>
      </c>
      <c r="J43" s="187">
        <v>11236330</v>
      </c>
      <c r="K43" s="187">
        <v>96010385.129999995</v>
      </c>
      <c r="L43" s="187">
        <v>96010385.129999995</v>
      </c>
      <c r="M43" s="187">
        <v>67556529.939999998</v>
      </c>
      <c r="N43" s="187">
        <v>6032436.9400000004</v>
      </c>
      <c r="O43" s="93">
        <f t="shared" si="0"/>
        <v>0.51311785603427595</v>
      </c>
      <c r="P43" s="94">
        <f t="shared" si="4"/>
        <v>187111760</v>
      </c>
      <c r="Q43" s="94">
        <f t="shared" si="5"/>
        <v>96010385.129999995</v>
      </c>
      <c r="R43" s="93">
        <f t="shared" si="6"/>
        <v>0.51311785603427595</v>
      </c>
    </row>
    <row r="44" spans="1:18" s="103" customFormat="1" x14ac:dyDescent="0.2">
      <c r="A44" s="134" t="s">
        <v>440</v>
      </c>
      <c r="B44" s="190" t="s">
        <v>433</v>
      </c>
      <c r="C44" s="134" t="s">
        <v>150</v>
      </c>
      <c r="D44" s="134" t="s">
        <v>409</v>
      </c>
      <c r="E44" s="187">
        <v>25000000</v>
      </c>
      <c r="F44" s="187">
        <v>5000000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5000000</v>
      </c>
      <c r="N44" s="187">
        <v>0</v>
      </c>
      <c r="O44" s="93">
        <f t="shared" si="0"/>
        <v>0</v>
      </c>
      <c r="P44" s="94">
        <f t="shared" si="4"/>
        <v>5000000</v>
      </c>
      <c r="Q44" s="94">
        <f t="shared" si="5"/>
        <v>0</v>
      </c>
      <c r="R44" s="93">
        <f t="shared" si="6"/>
        <v>0</v>
      </c>
    </row>
    <row r="45" spans="1:18" s="103" customFormat="1" x14ac:dyDescent="0.2">
      <c r="A45" s="134" t="s">
        <v>440</v>
      </c>
      <c r="B45" s="190" t="s">
        <v>433</v>
      </c>
      <c r="C45" s="134" t="s">
        <v>153</v>
      </c>
      <c r="D45" s="134" t="s">
        <v>410</v>
      </c>
      <c r="E45" s="187">
        <v>14266305</v>
      </c>
      <c r="F45" s="187">
        <v>14266305</v>
      </c>
      <c r="G45" s="187">
        <v>14200576</v>
      </c>
      <c r="H45" s="187">
        <v>0</v>
      </c>
      <c r="I45" s="187">
        <v>5200000</v>
      </c>
      <c r="J45" s="187">
        <v>0</v>
      </c>
      <c r="K45" s="187">
        <v>3000000</v>
      </c>
      <c r="L45" s="187">
        <v>3000000</v>
      </c>
      <c r="M45" s="187">
        <v>6066305</v>
      </c>
      <c r="N45" s="187">
        <v>6000576</v>
      </c>
      <c r="O45" s="93">
        <f t="shared" si="0"/>
        <v>0.21028570467265351</v>
      </c>
      <c r="P45" s="94">
        <f t="shared" si="4"/>
        <v>14266305</v>
      </c>
      <c r="Q45" s="94">
        <f t="shared" si="5"/>
        <v>3000000</v>
      </c>
      <c r="R45" s="93">
        <f t="shared" si="6"/>
        <v>0.21028570467265351</v>
      </c>
    </row>
    <row r="46" spans="1:18" s="103" customFormat="1" x14ac:dyDescent="0.2">
      <c r="A46" s="134" t="s">
        <v>440</v>
      </c>
      <c r="B46" s="190" t="s">
        <v>433</v>
      </c>
      <c r="C46" s="134" t="s">
        <v>154</v>
      </c>
      <c r="D46" s="134" t="s">
        <v>155</v>
      </c>
      <c r="E46" s="187">
        <v>100000000</v>
      </c>
      <c r="F46" s="187">
        <v>140800000</v>
      </c>
      <c r="G46" s="187">
        <v>92280000</v>
      </c>
      <c r="H46" s="187">
        <v>1500000</v>
      </c>
      <c r="I46" s="187">
        <v>621270</v>
      </c>
      <c r="J46" s="187">
        <v>9955500</v>
      </c>
      <c r="K46" s="187">
        <v>80202730</v>
      </c>
      <c r="L46" s="187">
        <v>80202730</v>
      </c>
      <c r="M46" s="187">
        <v>48520500</v>
      </c>
      <c r="N46" s="187">
        <v>500</v>
      </c>
      <c r="O46" s="93">
        <f t="shared" si="0"/>
        <v>0.56962166193181818</v>
      </c>
      <c r="P46" s="94">
        <f t="shared" si="4"/>
        <v>140800000</v>
      </c>
      <c r="Q46" s="94">
        <f t="shared" si="5"/>
        <v>80202730</v>
      </c>
      <c r="R46" s="93">
        <f t="shared" si="6"/>
        <v>0.56962166193181818</v>
      </c>
    </row>
    <row r="47" spans="1:18" s="103" customFormat="1" x14ac:dyDescent="0.2">
      <c r="A47" s="134" t="s">
        <v>440</v>
      </c>
      <c r="B47" s="190" t="s">
        <v>433</v>
      </c>
      <c r="C47" s="134" t="s">
        <v>156</v>
      </c>
      <c r="D47" s="134" t="s">
        <v>157</v>
      </c>
      <c r="E47" s="187">
        <v>23045455</v>
      </c>
      <c r="F47" s="187">
        <v>27045455</v>
      </c>
      <c r="G47" s="187">
        <v>19107091</v>
      </c>
      <c r="H47" s="187">
        <v>0</v>
      </c>
      <c r="I47" s="187">
        <v>4987244.93</v>
      </c>
      <c r="J47" s="187">
        <v>1280830</v>
      </c>
      <c r="K47" s="187">
        <v>12807655.130000001</v>
      </c>
      <c r="L47" s="187">
        <v>12807655.130000001</v>
      </c>
      <c r="M47" s="187">
        <v>7969724.9400000004</v>
      </c>
      <c r="N47" s="187">
        <v>31360.94</v>
      </c>
      <c r="O47" s="93">
        <f t="shared" si="0"/>
        <v>0.47356034978890171</v>
      </c>
      <c r="P47" s="94">
        <f t="shared" si="4"/>
        <v>27045455</v>
      </c>
      <c r="Q47" s="94">
        <f t="shared" si="5"/>
        <v>12807655.130000001</v>
      </c>
      <c r="R47" s="93">
        <f t="shared" si="6"/>
        <v>0.47356034978890171</v>
      </c>
    </row>
    <row r="48" spans="1:18" s="103" customFormat="1" x14ac:dyDescent="0.2">
      <c r="A48" s="134" t="s">
        <v>440</v>
      </c>
      <c r="B48" s="190" t="s">
        <v>433</v>
      </c>
      <c r="C48" s="134" t="s">
        <v>158</v>
      </c>
      <c r="D48" s="134" t="s">
        <v>159</v>
      </c>
      <c r="E48" s="187">
        <v>19720000</v>
      </c>
      <c r="F48" s="187">
        <v>19720000</v>
      </c>
      <c r="G48" s="187">
        <v>13505000</v>
      </c>
      <c r="H48" s="187">
        <v>0</v>
      </c>
      <c r="I48" s="187">
        <v>3137390.74</v>
      </c>
      <c r="J48" s="187">
        <v>0</v>
      </c>
      <c r="K48" s="187">
        <v>8183789.2599999998</v>
      </c>
      <c r="L48" s="187">
        <v>8055789.2599999998</v>
      </c>
      <c r="M48" s="187">
        <v>8398820</v>
      </c>
      <c r="N48" s="187">
        <v>2183820</v>
      </c>
      <c r="O48" s="93">
        <f t="shared" si="0"/>
        <v>0.41499945537525351</v>
      </c>
      <c r="P48" s="94">
        <f t="shared" si="4"/>
        <v>19720000</v>
      </c>
      <c r="Q48" s="94">
        <f t="shared" si="5"/>
        <v>8183789.2599999998</v>
      </c>
      <c r="R48" s="93">
        <f t="shared" si="6"/>
        <v>0.41499945537525351</v>
      </c>
    </row>
    <row r="49" spans="1:18" s="103" customFormat="1" x14ac:dyDescent="0.2">
      <c r="A49" s="134" t="s">
        <v>440</v>
      </c>
      <c r="B49" s="190" t="s">
        <v>433</v>
      </c>
      <c r="C49" s="134" t="s">
        <v>160</v>
      </c>
      <c r="D49" s="134" t="s">
        <v>161</v>
      </c>
      <c r="E49" s="187">
        <v>800000</v>
      </c>
      <c r="F49" s="187">
        <v>800000</v>
      </c>
      <c r="G49" s="187">
        <v>700000</v>
      </c>
      <c r="H49" s="187">
        <v>0</v>
      </c>
      <c r="I49" s="187">
        <v>19522.900000000001</v>
      </c>
      <c r="J49" s="187">
        <v>0</v>
      </c>
      <c r="K49" s="187">
        <v>673607.1</v>
      </c>
      <c r="L49" s="187">
        <v>673607.1</v>
      </c>
      <c r="M49" s="187">
        <v>106870</v>
      </c>
      <c r="N49" s="187">
        <v>6870</v>
      </c>
      <c r="O49" s="93">
        <f t="shared" si="0"/>
        <v>0.84200887499999999</v>
      </c>
      <c r="P49" s="94">
        <f t="shared" si="4"/>
        <v>800000</v>
      </c>
      <c r="Q49" s="94">
        <f t="shared" si="5"/>
        <v>673607.1</v>
      </c>
      <c r="R49" s="93">
        <f t="shared" si="6"/>
        <v>0.84200887499999999</v>
      </c>
    </row>
    <row r="50" spans="1:18" s="103" customFormat="1" x14ac:dyDescent="0.2">
      <c r="A50" s="134" t="s">
        <v>440</v>
      </c>
      <c r="B50" s="190" t="s">
        <v>433</v>
      </c>
      <c r="C50" s="134" t="s">
        <v>162</v>
      </c>
      <c r="D50" s="134" t="s">
        <v>163</v>
      </c>
      <c r="E50" s="187">
        <v>9920000</v>
      </c>
      <c r="F50" s="187">
        <v>9920000</v>
      </c>
      <c r="G50" s="187">
        <v>8440000</v>
      </c>
      <c r="H50" s="187">
        <v>0</v>
      </c>
      <c r="I50" s="187">
        <v>1782500</v>
      </c>
      <c r="J50" s="187">
        <v>0</v>
      </c>
      <c r="K50" s="187">
        <v>5245550</v>
      </c>
      <c r="L50" s="187">
        <v>5117550</v>
      </c>
      <c r="M50" s="187">
        <v>2891950</v>
      </c>
      <c r="N50" s="187">
        <v>1411950</v>
      </c>
      <c r="O50" s="93">
        <f t="shared" si="0"/>
        <v>0.52878528225806454</v>
      </c>
      <c r="P50" s="94">
        <f t="shared" si="4"/>
        <v>9920000</v>
      </c>
      <c r="Q50" s="94">
        <f t="shared" si="5"/>
        <v>5245550</v>
      </c>
      <c r="R50" s="93">
        <f t="shared" si="6"/>
        <v>0.52878528225806454</v>
      </c>
    </row>
    <row r="51" spans="1:18" s="103" customFormat="1" x14ac:dyDescent="0.2">
      <c r="A51" s="134" t="s">
        <v>440</v>
      </c>
      <c r="B51" s="190" t="s">
        <v>433</v>
      </c>
      <c r="C51" s="134" t="s">
        <v>164</v>
      </c>
      <c r="D51" s="134" t="s">
        <v>165</v>
      </c>
      <c r="E51" s="187">
        <v>6000000</v>
      </c>
      <c r="F51" s="187">
        <v>6000000</v>
      </c>
      <c r="G51" s="187">
        <v>3000000</v>
      </c>
      <c r="H51" s="187">
        <v>0</v>
      </c>
      <c r="I51" s="187">
        <v>735367.84</v>
      </c>
      <c r="J51" s="187">
        <v>0</v>
      </c>
      <c r="K51" s="187">
        <v>2264632.16</v>
      </c>
      <c r="L51" s="187">
        <v>2264632.16</v>
      </c>
      <c r="M51" s="187">
        <v>3000000</v>
      </c>
      <c r="N51" s="187">
        <v>0</v>
      </c>
      <c r="O51" s="93">
        <f t="shared" si="0"/>
        <v>0.37743869333333335</v>
      </c>
      <c r="P51" s="94">
        <f t="shared" si="4"/>
        <v>6000000</v>
      </c>
      <c r="Q51" s="94">
        <f t="shared" si="5"/>
        <v>2264632.16</v>
      </c>
      <c r="R51" s="93">
        <f t="shared" si="6"/>
        <v>0.37743869333333335</v>
      </c>
    </row>
    <row r="52" spans="1:18" s="103" customFormat="1" x14ac:dyDescent="0.2">
      <c r="A52" s="134" t="s">
        <v>440</v>
      </c>
      <c r="B52" s="190" t="s">
        <v>433</v>
      </c>
      <c r="C52" s="134" t="s">
        <v>166</v>
      </c>
      <c r="D52" s="134" t="s">
        <v>167</v>
      </c>
      <c r="E52" s="187">
        <v>3000000</v>
      </c>
      <c r="F52" s="187">
        <v>3000000</v>
      </c>
      <c r="G52" s="187">
        <v>1365000</v>
      </c>
      <c r="H52" s="187">
        <v>0</v>
      </c>
      <c r="I52" s="187">
        <v>600000</v>
      </c>
      <c r="J52" s="187">
        <v>0</v>
      </c>
      <c r="K52" s="187">
        <v>0</v>
      </c>
      <c r="L52" s="187">
        <v>0</v>
      </c>
      <c r="M52" s="187">
        <v>2400000</v>
      </c>
      <c r="N52" s="187">
        <v>765000</v>
      </c>
      <c r="O52" s="93">
        <f t="shared" si="0"/>
        <v>0</v>
      </c>
      <c r="P52" s="94">
        <f t="shared" si="4"/>
        <v>3000000</v>
      </c>
      <c r="Q52" s="94">
        <f t="shared" si="5"/>
        <v>0</v>
      </c>
      <c r="R52" s="93">
        <f t="shared" si="6"/>
        <v>0</v>
      </c>
    </row>
    <row r="53" spans="1:18" s="103" customFormat="1" x14ac:dyDescent="0.2">
      <c r="A53" s="134" t="s">
        <v>440</v>
      </c>
      <c r="B53" s="190" t="s">
        <v>433</v>
      </c>
      <c r="C53" s="134" t="s">
        <v>168</v>
      </c>
      <c r="D53" s="134" t="s">
        <v>169</v>
      </c>
      <c r="E53" s="187">
        <v>16000000</v>
      </c>
      <c r="F53" s="187">
        <v>9500000</v>
      </c>
      <c r="G53" s="187">
        <v>5700000</v>
      </c>
      <c r="H53" s="187">
        <v>0</v>
      </c>
      <c r="I53" s="187">
        <v>0</v>
      </c>
      <c r="J53" s="187">
        <v>0</v>
      </c>
      <c r="K53" s="187">
        <v>5641143</v>
      </c>
      <c r="L53" s="187">
        <v>5641143</v>
      </c>
      <c r="M53" s="187">
        <v>3858857</v>
      </c>
      <c r="N53" s="187">
        <v>58857</v>
      </c>
      <c r="O53" s="93">
        <f t="shared" si="0"/>
        <v>0.5938045263157895</v>
      </c>
      <c r="P53" s="94">
        <f t="shared" si="4"/>
        <v>9500000</v>
      </c>
      <c r="Q53" s="94">
        <f t="shared" si="5"/>
        <v>5641143</v>
      </c>
      <c r="R53" s="93">
        <f t="shared" si="6"/>
        <v>0.5938045263157895</v>
      </c>
    </row>
    <row r="54" spans="1:18" s="103" customFormat="1" x14ac:dyDescent="0.2">
      <c r="A54" s="134" t="s">
        <v>440</v>
      </c>
      <c r="B54" s="190" t="s">
        <v>433</v>
      </c>
      <c r="C54" s="134" t="s">
        <v>170</v>
      </c>
      <c r="D54" s="134" t="s">
        <v>171</v>
      </c>
      <c r="E54" s="187">
        <v>16000000</v>
      </c>
      <c r="F54" s="187">
        <v>9500000</v>
      </c>
      <c r="G54" s="187">
        <v>5700000</v>
      </c>
      <c r="H54" s="187">
        <v>0</v>
      </c>
      <c r="I54" s="187">
        <v>0</v>
      </c>
      <c r="J54" s="187">
        <v>0</v>
      </c>
      <c r="K54" s="187">
        <v>5641143</v>
      </c>
      <c r="L54" s="187">
        <v>5641143</v>
      </c>
      <c r="M54" s="187">
        <v>3858857</v>
      </c>
      <c r="N54" s="187">
        <v>58857</v>
      </c>
      <c r="O54" s="93">
        <f t="shared" si="0"/>
        <v>0.5938045263157895</v>
      </c>
      <c r="P54" s="94">
        <f t="shared" si="4"/>
        <v>9500000</v>
      </c>
      <c r="Q54" s="94">
        <f t="shared" si="5"/>
        <v>5641143</v>
      </c>
      <c r="R54" s="93">
        <f t="shared" si="6"/>
        <v>0.5938045263157895</v>
      </c>
    </row>
    <row r="55" spans="1:18" s="103" customFormat="1" x14ac:dyDescent="0.2">
      <c r="A55" s="134" t="s">
        <v>440</v>
      </c>
      <c r="B55" s="190" t="s">
        <v>433</v>
      </c>
      <c r="C55" s="134" t="s">
        <v>172</v>
      </c>
      <c r="D55" s="134" t="s">
        <v>173</v>
      </c>
      <c r="E55" s="187">
        <v>3507883</v>
      </c>
      <c r="F55" s="187">
        <v>3507883</v>
      </c>
      <c r="G55" s="187">
        <v>3353941</v>
      </c>
      <c r="H55" s="187">
        <v>160000</v>
      </c>
      <c r="I55" s="187">
        <v>174000</v>
      </c>
      <c r="J55" s="187">
        <v>0</v>
      </c>
      <c r="K55" s="187">
        <v>2120000</v>
      </c>
      <c r="L55" s="187">
        <v>2120000</v>
      </c>
      <c r="M55" s="187">
        <v>1053883</v>
      </c>
      <c r="N55" s="187">
        <v>899941</v>
      </c>
      <c r="O55" s="93">
        <f t="shared" si="0"/>
        <v>0.60435310983861201</v>
      </c>
      <c r="P55" s="94">
        <f t="shared" si="4"/>
        <v>3507883</v>
      </c>
      <c r="Q55" s="94">
        <f t="shared" si="5"/>
        <v>2120000</v>
      </c>
      <c r="R55" s="93">
        <f t="shared" si="6"/>
        <v>0.60435310983861201</v>
      </c>
    </row>
    <row r="56" spans="1:18" s="103" customFormat="1" x14ac:dyDescent="0.2">
      <c r="A56" s="134" t="s">
        <v>440</v>
      </c>
      <c r="B56" s="190" t="s">
        <v>433</v>
      </c>
      <c r="C56" s="134" t="s">
        <v>174</v>
      </c>
      <c r="D56" s="134" t="s">
        <v>175</v>
      </c>
      <c r="E56" s="187">
        <v>3200000</v>
      </c>
      <c r="F56" s="187">
        <v>3200000</v>
      </c>
      <c r="G56" s="187">
        <v>3100000</v>
      </c>
      <c r="H56" s="187">
        <v>160000</v>
      </c>
      <c r="I56" s="187">
        <v>0</v>
      </c>
      <c r="J56" s="187">
        <v>0</v>
      </c>
      <c r="K56" s="187">
        <v>2120000</v>
      </c>
      <c r="L56" s="187">
        <v>2120000</v>
      </c>
      <c r="M56" s="187">
        <v>920000</v>
      </c>
      <c r="N56" s="187">
        <v>820000</v>
      </c>
      <c r="O56" s="93">
        <f t="shared" si="0"/>
        <v>0.66249999999999998</v>
      </c>
      <c r="P56" s="94">
        <f t="shared" si="4"/>
        <v>3200000</v>
      </c>
      <c r="Q56" s="94">
        <f t="shared" si="5"/>
        <v>2120000</v>
      </c>
      <c r="R56" s="93">
        <f t="shared" si="6"/>
        <v>0.66249999999999998</v>
      </c>
    </row>
    <row r="57" spans="1:18" s="103" customFormat="1" x14ac:dyDescent="0.2">
      <c r="A57" s="134" t="s">
        <v>440</v>
      </c>
      <c r="B57" s="190" t="s">
        <v>433</v>
      </c>
      <c r="C57" s="134" t="s">
        <v>176</v>
      </c>
      <c r="D57" s="134" t="s">
        <v>177</v>
      </c>
      <c r="E57" s="187">
        <v>307883</v>
      </c>
      <c r="F57" s="187">
        <v>307883</v>
      </c>
      <c r="G57" s="187">
        <v>253941</v>
      </c>
      <c r="H57" s="187">
        <v>0</v>
      </c>
      <c r="I57" s="187">
        <v>174000</v>
      </c>
      <c r="J57" s="187">
        <v>0</v>
      </c>
      <c r="K57" s="187">
        <v>0</v>
      </c>
      <c r="L57" s="187">
        <v>0</v>
      </c>
      <c r="M57" s="187">
        <v>133883</v>
      </c>
      <c r="N57" s="187">
        <v>79941</v>
      </c>
      <c r="O57" s="93">
        <f t="shared" si="0"/>
        <v>0</v>
      </c>
      <c r="P57" s="94">
        <f t="shared" ref="P57:P90" si="7">+F57</f>
        <v>307883</v>
      </c>
      <c r="Q57" s="94">
        <f t="shared" ref="Q57:Q90" si="8">+K57</f>
        <v>0</v>
      </c>
      <c r="R57" s="93">
        <f t="shared" ref="R57:R90" si="9">+Q57/P57</f>
        <v>0</v>
      </c>
    </row>
    <row r="58" spans="1:18" s="103" customFormat="1" x14ac:dyDescent="0.2">
      <c r="A58" s="134" t="s">
        <v>440</v>
      </c>
      <c r="B58" s="190" t="s">
        <v>433</v>
      </c>
      <c r="C58" s="134" t="s">
        <v>180</v>
      </c>
      <c r="D58" s="134" t="s">
        <v>181</v>
      </c>
      <c r="E58" s="187">
        <v>282115045</v>
      </c>
      <c r="F58" s="187">
        <v>275315045</v>
      </c>
      <c r="G58" s="187">
        <v>247709449</v>
      </c>
      <c r="H58" s="187">
        <v>100254283.98999999</v>
      </c>
      <c r="I58" s="187">
        <v>24321780.280000001</v>
      </c>
      <c r="J58" s="187">
        <v>20114100.52</v>
      </c>
      <c r="K58" s="187">
        <v>99588227.140000001</v>
      </c>
      <c r="L58" s="187">
        <v>97799894.140000001</v>
      </c>
      <c r="M58" s="187">
        <v>31036653.07</v>
      </c>
      <c r="N58" s="187">
        <v>3431057.07</v>
      </c>
      <c r="O58" s="93">
        <f t="shared" si="0"/>
        <v>0.36172460949237262</v>
      </c>
      <c r="P58" s="94">
        <f t="shared" si="7"/>
        <v>275315045</v>
      </c>
      <c r="Q58" s="94">
        <f t="shared" si="8"/>
        <v>99588227.140000001</v>
      </c>
      <c r="R58" s="93">
        <f t="shared" si="9"/>
        <v>0.36172460949237262</v>
      </c>
    </row>
    <row r="59" spans="1:18" s="103" customFormat="1" x14ac:dyDescent="0.2">
      <c r="A59" s="134" t="s">
        <v>440</v>
      </c>
      <c r="B59" s="190" t="s">
        <v>433</v>
      </c>
      <c r="C59" s="134" t="s">
        <v>182</v>
      </c>
      <c r="D59" s="134" t="s">
        <v>183</v>
      </c>
      <c r="E59" s="187">
        <v>270000000</v>
      </c>
      <c r="F59" s="187">
        <v>255000000</v>
      </c>
      <c r="G59" s="187">
        <v>229976952</v>
      </c>
      <c r="H59" s="187">
        <v>99227283.989999995</v>
      </c>
      <c r="I59" s="187">
        <v>23598697.23</v>
      </c>
      <c r="J59" s="187">
        <v>19867161.510000002</v>
      </c>
      <c r="K59" s="187">
        <v>84996718.120000005</v>
      </c>
      <c r="L59" s="187">
        <v>84996718.120000005</v>
      </c>
      <c r="M59" s="187">
        <v>27310139.149999999</v>
      </c>
      <c r="N59" s="187">
        <v>2287091.15</v>
      </c>
      <c r="O59" s="93">
        <f t="shared" si="0"/>
        <v>0.33332046321568631</v>
      </c>
      <c r="P59" s="94">
        <f t="shared" si="7"/>
        <v>255000000</v>
      </c>
      <c r="Q59" s="94">
        <f t="shared" si="8"/>
        <v>84996718.120000005</v>
      </c>
      <c r="R59" s="93">
        <f t="shared" si="9"/>
        <v>0.33332046321568631</v>
      </c>
    </row>
    <row r="60" spans="1:18" s="103" customFormat="1" x14ac:dyDescent="0.2">
      <c r="A60" s="134" t="s">
        <v>440</v>
      </c>
      <c r="B60" s="190" t="s">
        <v>433</v>
      </c>
      <c r="C60" s="134" t="s">
        <v>184</v>
      </c>
      <c r="D60" s="134" t="s">
        <v>185</v>
      </c>
      <c r="E60" s="187">
        <v>457143</v>
      </c>
      <c r="F60" s="187">
        <v>1957143</v>
      </c>
      <c r="G60" s="187">
        <v>1414571</v>
      </c>
      <c r="H60" s="187">
        <v>0</v>
      </c>
      <c r="I60" s="187">
        <v>241932</v>
      </c>
      <c r="J60" s="187">
        <v>246939.01</v>
      </c>
      <c r="K60" s="187">
        <v>810417</v>
      </c>
      <c r="L60" s="187">
        <v>810417</v>
      </c>
      <c r="M60" s="187">
        <v>657854.99</v>
      </c>
      <c r="N60" s="187">
        <v>115282.99</v>
      </c>
      <c r="O60" s="93">
        <f t="shared" si="0"/>
        <v>0.41408164860717894</v>
      </c>
      <c r="P60" s="94">
        <f t="shared" si="7"/>
        <v>1957143</v>
      </c>
      <c r="Q60" s="94">
        <f t="shared" si="8"/>
        <v>810417</v>
      </c>
      <c r="R60" s="93">
        <f t="shared" si="9"/>
        <v>0.41408164860717894</v>
      </c>
    </row>
    <row r="61" spans="1:18" s="103" customFormat="1" x14ac:dyDescent="0.2">
      <c r="A61" s="134" t="s">
        <v>440</v>
      </c>
      <c r="B61" s="190" t="s">
        <v>433</v>
      </c>
      <c r="C61" s="134" t="s">
        <v>186</v>
      </c>
      <c r="D61" s="134" t="s">
        <v>187</v>
      </c>
      <c r="E61" s="187">
        <v>2357143</v>
      </c>
      <c r="F61" s="187">
        <v>2357143</v>
      </c>
      <c r="G61" s="187">
        <v>1767857</v>
      </c>
      <c r="H61" s="187">
        <v>0</v>
      </c>
      <c r="I61" s="187">
        <v>481151.05</v>
      </c>
      <c r="J61" s="187">
        <v>0</v>
      </c>
      <c r="K61" s="187">
        <v>1050664.02</v>
      </c>
      <c r="L61" s="187">
        <v>1050664.02</v>
      </c>
      <c r="M61" s="187">
        <v>825327.93</v>
      </c>
      <c r="N61" s="187">
        <v>236041.93</v>
      </c>
      <c r="O61" s="93">
        <f t="shared" si="0"/>
        <v>0.4457362238947743</v>
      </c>
      <c r="P61" s="94">
        <f t="shared" si="7"/>
        <v>2357143</v>
      </c>
      <c r="Q61" s="94">
        <f t="shared" si="8"/>
        <v>1050664.02</v>
      </c>
      <c r="R61" s="93">
        <f t="shared" si="9"/>
        <v>0.4457362238947743</v>
      </c>
    </row>
    <row r="62" spans="1:18" s="103" customFormat="1" x14ac:dyDescent="0.2">
      <c r="A62" s="134" t="s">
        <v>440</v>
      </c>
      <c r="B62" s="190" t="s">
        <v>433</v>
      </c>
      <c r="C62" s="134" t="s">
        <v>188</v>
      </c>
      <c r="D62" s="134" t="s">
        <v>189</v>
      </c>
      <c r="E62" s="187">
        <v>768000</v>
      </c>
      <c r="F62" s="187">
        <v>768000</v>
      </c>
      <c r="G62" s="187">
        <v>384000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768000</v>
      </c>
      <c r="N62" s="187">
        <v>384000</v>
      </c>
      <c r="O62" s="93">
        <f t="shared" si="0"/>
        <v>0</v>
      </c>
      <c r="P62" s="94">
        <f t="shared" si="7"/>
        <v>768000</v>
      </c>
      <c r="Q62" s="94">
        <f t="shared" si="8"/>
        <v>0</v>
      </c>
      <c r="R62" s="93">
        <f t="shared" si="9"/>
        <v>0</v>
      </c>
    </row>
    <row r="63" spans="1:18" s="103" customFormat="1" x14ac:dyDescent="0.2">
      <c r="A63" s="134" t="s">
        <v>440</v>
      </c>
      <c r="B63" s="190" t="s">
        <v>433</v>
      </c>
      <c r="C63" s="134" t="s">
        <v>190</v>
      </c>
      <c r="D63" s="134" t="s">
        <v>191</v>
      </c>
      <c r="E63" s="187">
        <v>3282759</v>
      </c>
      <c r="F63" s="187">
        <v>3282759</v>
      </c>
      <c r="G63" s="187">
        <v>2614069</v>
      </c>
      <c r="H63" s="187">
        <v>1027000</v>
      </c>
      <c r="I63" s="187">
        <v>0</v>
      </c>
      <c r="J63" s="187">
        <v>0</v>
      </c>
      <c r="K63" s="187">
        <v>1370700</v>
      </c>
      <c r="L63" s="187">
        <v>915700</v>
      </c>
      <c r="M63" s="187">
        <v>885059</v>
      </c>
      <c r="N63" s="187">
        <v>216369</v>
      </c>
      <c r="O63" s="93">
        <f t="shared" si="0"/>
        <v>0.41754511982146725</v>
      </c>
      <c r="P63" s="94">
        <f t="shared" si="7"/>
        <v>3282759</v>
      </c>
      <c r="Q63" s="94">
        <f t="shared" si="8"/>
        <v>1370700</v>
      </c>
      <c r="R63" s="93">
        <f t="shared" si="9"/>
        <v>0.41754511982146725</v>
      </c>
    </row>
    <row r="64" spans="1:18" s="103" customFormat="1" x14ac:dyDescent="0.2">
      <c r="A64" s="134" t="s">
        <v>440</v>
      </c>
      <c r="B64" s="190" t="s">
        <v>433</v>
      </c>
      <c r="C64" s="134" t="s">
        <v>192</v>
      </c>
      <c r="D64" s="134" t="s">
        <v>193</v>
      </c>
      <c r="E64" s="187">
        <v>5000000</v>
      </c>
      <c r="F64" s="187">
        <v>11700000</v>
      </c>
      <c r="G64" s="187">
        <v>11427000</v>
      </c>
      <c r="H64" s="187">
        <v>0</v>
      </c>
      <c r="I64" s="187">
        <v>0</v>
      </c>
      <c r="J64" s="187">
        <v>0</v>
      </c>
      <c r="K64" s="187">
        <v>11359728</v>
      </c>
      <c r="L64" s="187">
        <v>10026395</v>
      </c>
      <c r="M64" s="187">
        <v>340272</v>
      </c>
      <c r="N64" s="187">
        <v>67272</v>
      </c>
      <c r="O64" s="93">
        <f t="shared" si="0"/>
        <v>0.97091692307692312</v>
      </c>
      <c r="P64" s="94">
        <f t="shared" si="7"/>
        <v>11700000</v>
      </c>
      <c r="Q64" s="94">
        <f t="shared" si="8"/>
        <v>11359728</v>
      </c>
      <c r="R64" s="93">
        <f t="shared" si="9"/>
        <v>0.97091692307692312</v>
      </c>
    </row>
    <row r="65" spans="1:18" s="103" customFormat="1" x14ac:dyDescent="0.2">
      <c r="A65" s="134" t="s">
        <v>440</v>
      </c>
      <c r="B65" s="190" t="s">
        <v>433</v>
      </c>
      <c r="C65" s="134" t="s">
        <v>194</v>
      </c>
      <c r="D65" s="134" t="s">
        <v>195</v>
      </c>
      <c r="E65" s="187">
        <v>250000</v>
      </c>
      <c r="F65" s="187">
        <v>250000</v>
      </c>
      <c r="G65" s="187">
        <v>125000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250000</v>
      </c>
      <c r="N65" s="187">
        <v>125000</v>
      </c>
      <c r="O65" s="93">
        <f t="shared" si="0"/>
        <v>0</v>
      </c>
      <c r="P65" s="94">
        <f t="shared" si="7"/>
        <v>250000</v>
      </c>
      <c r="Q65" s="94">
        <f t="shared" si="8"/>
        <v>0</v>
      </c>
      <c r="R65" s="93">
        <f t="shared" si="9"/>
        <v>0</v>
      </c>
    </row>
    <row r="66" spans="1:18" s="103" customFormat="1" x14ac:dyDescent="0.2">
      <c r="A66" s="134" t="s">
        <v>440</v>
      </c>
      <c r="B66" s="190" t="s">
        <v>433</v>
      </c>
      <c r="C66" s="134" t="s">
        <v>196</v>
      </c>
      <c r="D66" s="134" t="s">
        <v>197</v>
      </c>
      <c r="E66" s="187">
        <v>500000</v>
      </c>
      <c r="F66" s="187">
        <v>500000</v>
      </c>
      <c r="G66" s="187">
        <v>200000</v>
      </c>
      <c r="H66" s="187">
        <v>0</v>
      </c>
      <c r="I66" s="187">
        <v>0</v>
      </c>
      <c r="J66" s="187">
        <v>0</v>
      </c>
      <c r="K66" s="187">
        <v>166598</v>
      </c>
      <c r="L66" s="187">
        <v>166598</v>
      </c>
      <c r="M66" s="187">
        <v>333402</v>
      </c>
      <c r="N66" s="187">
        <v>33402</v>
      </c>
      <c r="O66" s="93">
        <f t="shared" si="0"/>
        <v>0.33319599999999999</v>
      </c>
      <c r="P66" s="94">
        <f t="shared" si="7"/>
        <v>500000</v>
      </c>
      <c r="Q66" s="94">
        <f t="shared" si="8"/>
        <v>166598</v>
      </c>
      <c r="R66" s="93">
        <f t="shared" si="9"/>
        <v>0.33319599999999999</v>
      </c>
    </row>
    <row r="67" spans="1:18" s="103" customFormat="1" x14ac:dyDescent="0.2">
      <c r="A67" s="134" t="s">
        <v>440</v>
      </c>
      <c r="B67" s="190" t="s">
        <v>433</v>
      </c>
      <c r="C67" s="134" t="s">
        <v>200</v>
      </c>
      <c r="D67" s="134" t="s">
        <v>201</v>
      </c>
      <c r="E67" s="187">
        <v>500000</v>
      </c>
      <c r="F67" s="187">
        <v>500000</v>
      </c>
      <c r="G67" s="187">
        <v>200000</v>
      </c>
      <c r="H67" s="187">
        <v>0</v>
      </c>
      <c r="I67" s="187">
        <v>0</v>
      </c>
      <c r="J67" s="187">
        <v>0</v>
      </c>
      <c r="K67" s="187">
        <v>166598</v>
      </c>
      <c r="L67" s="187">
        <v>166598</v>
      </c>
      <c r="M67" s="187">
        <v>333402</v>
      </c>
      <c r="N67" s="187">
        <v>33402</v>
      </c>
      <c r="O67" s="93">
        <f t="shared" si="0"/>
        <v>0.33319599999999999</v>
      </c>
      <c r="P67" s="94">
        <f t="shared" si="7"/>
        <v>500000</v>
      </c>
      <c r="Q67" s="94">
        <f t="shared" si="8"/>
        <v>166598</v>
      </c>
      <c r="R67" s="93">
        <f t="shared" si="9"/>
        <v>0.33319599999999999</v>
      </c>
    </row>
    <row r="68" spans="1:18" s="103" customFormat="1" x14ac:dyDescent="0.2">
      <c r="A68" s="134" t="s">
        <v>440</v>
      </c>
      <c r="B68" s="190" t="s">
        <v>433</v>
      </c>
      <c r="C68" s="134" t="s">
        <v>202</v>
      </c>
      <c r="D68" s="134" t="s">
        <v>203</v>
      </c>
      <c r="E68" s="187">
        <v>1070000</v>
      </c>
      <c r="F68" s="187">
        <v>1070000</v>
      </c>
      <c r="G68" s="187">
        <v>217500</v>
      </c>
      <c r="H68" s="187">
        <v>0</v>
      </c>
      <c r="I68" s="187">
        <v>0</v>
      </c>
      <c r="J68" s="187">
        <v>0</v>
      </c>
      <c r="K68" s="187">
        <v>30000</v>
      </c>
      <c r="L68" s="187">
        <v>30000</v>
      </c>
      <c r="M68" s="187">
        <v>1040000</v>
      </c>
      <c r="N68" s="187">
        <v>187500</v>
      </c>
      <c r="O68" s="93">
        <f t="shared" si="0"/>
        <v>2.8037383177570093E-2</v>
      </c>
      <c r="P68" s="94">
        <f t="shared" si="7"/>
        <v>1070000</v>
      </c>
      <c r="Q68" s="94">
        <f t="shared" si="8"/>
        <v>30000</v>
      </c>
      <c r="R68" s="93">
        <f t="shared" si="9"/>
        <v>2.8037383177570093E-2</v>
      </c>
    </row>
    <row r="69" spans="1:18" s="103" customFormat="1" x14ac:dyDescent="0.2">
      <c r="A69" s="134" t="s">
        <v>440</v>
      </c>
      <c r="B69" s="190" t="s">
        <v>433</v>
      </c>
      <c r="C69" s="134" t="s">
        <v>204</v>
      </c>
      <c r="D69" s="134" t="s">
        <v>205</v>
      </c>
      <c r="E69" s="187">
        <v>300000</v>
      </c>
      <c r="F69" s="187">
        <v>300000</v>
      </c>
      <c r="G69" s="187">
        <v>90000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300000</v>
      </c>
      <c r="N69" s="187">
        <v>90000</v>
      </c>
      <c r="O69" s="93">
        <f t="shared" si="0"/>
        <v>0</v>
      </c>
      <c r="P69" s="94">
        <f t="shared" si="7"/>
        <v>300000</v>
      </c>
      <c r="Q69" s="94">
        <f t="shared" si="8"/>
        <v>0</v>
      </c>
      <c r="R69" s="93">
        <f t="shared" si="9"/>
        <v>0</v>
      </c>
    </row>
    <row r="70" spans="1:18" s="103" customFormat="1" x14ac:dyDescent="0.2">
      <c r="A70" s="134" t="s">
        <v>440</v>
      </c>
      <c r="B70" s="190" t="s">
        <v>433</v>
      </c>
      <c r="C70" s="134" t="s">
        <v>206</v>
      </c>
      <c r="D70" s="134" t="s">
        <v>207</v>
      </c>
      <c r="E70" s="187">
        <v>570000</v>
      </c>
      <c r="F70" s="187">
        <v>570000</v>
      </c>
      <c r="G70" s="187">
        <v>27500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570000</v>
      </c>
      <c r="N70" s="187">
        <v>27500</v>
      </c>
      <c r="O70" s="93">
        <f t="shared" si="0"/>
        <v>0</v>
      </c>
      <c r="P70" s="94">
        <f>+F70</f>
        <v>570000</v>
      </c>
      <c r="Q70" s="94">
        <f>+K70</f>
        <v>0</v>
      </c>
      <c r="R70" s="93">
        <f t="shared" si="9"/>
        <v>0</v>
      </c>
    </row>
    <row r="71" spans="1:18" s="104" customFormat="1" x14ac:dyDescent="0.2">
      <c r="A71" s="134" t="s">
        <v>440</v>
      </c>
      <c r="B71" s="190" t="s">
        <v>433</v>
      </c>
      <c r="C71" s="134" t="s">
        <v>208</v>
      </c>
      <c r="D71" s="134" t="s">
        <v>209</v>
      </c>
      <c r="E71" s="187">
        <v>200000</v>
      </c>
      <c r="F71" s="187">
        <v>200000</v>
      </c>
      <c r="G71" s="187">
        <v>100000</v>
      </c>
      <c r="H71" s="187">
        <v>0</v>
      </c>
      <c r="I71" s="187">
        <v>0</v>
      </c>
      <c r="J71" s="187">
        <v>0</v>
      </c>
      <c r="K71" s="187">
        <v>30000</v>
      </c>
      <c r="L71" s="187">
        <v>30000</v>
      </c>
      <c r="M71" s="187">
        <v>170000</v>
      </c>
      <c r="N71" s="187">
        <v>70000</v>
      </c>
      <c r="O71" s="93">
        <f t="shared" si="0"/>
        <v>0.15</v>
      </c>
      <c r="P71" s="94">
        <f t="shared" si="7"/>
        <v>200000</v>
      </c>
      <c r="Q71" s="94">
        <f t="shared" si="8"/>
        <v>30000</v>
      </c>
      <c r="R71" s="93">
        <f t="shared" si="9"/>
        <v>0.15</v>
      </c>
    </row>
    <row r="72" spans="1:18" s="104" customFormat="1" x14ac:dyDescent="0.2">
      <c r="A72" s="133" t="s">
        <v>440</v>
      </c>
      <c r="B72" s="189" t="s">
        <v>433</v>
      </c>
      <c r="C72" s="133" t="s">
        <v>210</v>
      </c>
      <c r="D72" s="133" t="s">
        <v>211</v>
      </c>
      <c r="E72" s="186">
        <v>77864162</v>
      </c>
      <c r="F72" s="186">
        <v>73739162</v>
      </c>
      <c r="G72" s="186">
        <v>27194170</v>
      </c>
      <c r="H72" s="186">
        <v>0</v>
      </c>
      <c r="I72" s="186">
        <v>5542759.0800000001</v>
      </c>
      <c r="J72" s="186">
        <v>0</v>
      </c>
      <c r="K72" s="186">
        <v>9600940.8000000007</v>
      </c>
      <c r="L72" s="186">
        <v>9600940.8000000007</v>
      </c>
      <c r="M72" s="186">
        <v>58595462.119999997</v>
      </c>
      <c r="N72" s="186">
        <v>12050470.119999999</v>
      </c>
      <c r="O72" s="93">
        <f t="shared" ref="O72:O90" si="10">+K72/F72</f>
        <v>0.13020138200105938</v>
      </c>
      <c r="P72" s="28">
        <f t="shared" si="7"/>
        <v>73739162</v>
      </c>
      <c r="Q72" s="28">
        <f t="shared" si="8"/>
        <v>9600940.8000000007</v>
      </c>
      <c r="R72" s="97">
        <f t="shared" si="9"/>
        <v>0.13020138200105938</v>
      </c>
    </row>
    <row r="73" spans="1:18" s="103" customFormat="1" x14ac:dyDescent="0.2">
      <c r="A73" s="134" t="s">
        <v>440</v>
      </c>
      <c r="B73" s="190" t="s">
        <v>433</v>
      </c>
      <c r="C73" s="134" t="s">
        <v>212</v>
      </c>
      <c r="D73" s="134" t="s">
        <v>213</v>
      </c>
      <c r="E73" s="187">
        <v>13625000</v>
      </c>
      <c r="F73" s="187">
        <v>13625000</v>
      </c>
      <c r="G73" s="187">
        <v>5607299</v>
      </c>
      <c r="H73" s="187">
        <v>0</v>
      </c>
      <c r="I73" s="187">
        <v>610188</v>
      </c>
      <c r="J73" s="187">
        <v>0</v>
      </c>
      <c r="K73" s="187">
        <v>2168563.54</v>
      </c>
      <c r="L73" s="187">
        <v>2168563.54</v>
      </c>
      <c r="M73" s="187">
        <v>10846248.460000001</v>
      </c>
      <c r="N73" s="187">
        <v>2828547.46</v>
      </c>
      <c r="O73" s="93">
        <f t="shared" si="10"/>
        <v>0.15916062678899082</v>
      </c>
      <c r="P73" s="94">
        <f t="shared" si="7"/>
        <v>13625000</v>
      </c>
      <c r="Q73" s="94">
        <f t="shared" si="8"/>
        <v>2168563.54</v>
      </c>
      <c r="R73" s="93">
        <f t="shared" si="9"/>
        <v>0.15916062678899082</v>
      </c>
    </row>
    <row r="74" spans="1:18" s="103" customFormat="1" x14ac:dyDescent="0.2">
      <c r="A74" s="134" t="s">
        <v>440</v>
      </c>
      <c r="B74" s="190" t="s">
        <v>433</v>
      </c>
      <c r="C74" s="134" t="s">
        <v>214</v>
      </c>
      <c r="D74" s="134" t="s">
        <v>215</v>
      </c>
      <c r="E74" s="187">
        <v>3025000</v>
      </c>
      <c r="F74" s="187">
        <v>3025000</v>
      </c>
      <c r="G74" s="187">
        <v>2669799</v>
      </c>
      <c r="H74" s="187">
        <v>0</v>
      </c>
      <c r="I74" s="187">
        <v>420153</v>
      </c>
      <c r="J74" s="187">
        <v>0</v>
      </c>
      <c r="K74" s="187">
        <v>1885663</v>
      </c>
      <c r="L74" s="187">
        <v>1885663</v>
      </c>
      <c r="M74" s="187">
        <v>719184</v>
      </c>
      <c r="N74" s="187">
        <v>363983</v>
      </c>
      <c r="O74" s="93">
        <f t="shared" si="10"/>
        <v>0.62335966942148757</v>
      </c>
      <c r="P74" s="94">
        <f t="shared" si="7"/>
        <v>3025000</v>
      </c>
      <c r="Q74" s="94">
        <f t="shared" si="8"/>
        <v>1885663</v>
      </c>
      <c r="R74" s="93">
        <f t="shared" si="9"/>
        <v>0.62335966942148757</v>
      </c>
    </row>
    <row r="75" spans="1:18" s="104" customFormat="1" x14ac:dyDescent="0.2">
      <c r="A75" s="134" t="s">
        <v>440</v>
      </c>
      <c r="B75" s="190" t="s">
        <v>433</v>
      </c>
      <c r="C75" s="134" t="s">
        <v>216</v>
      </c>
      <c r="D75" s="134" t="s">
        <v>217</v>
      </c>
      <c r="E75" s="187">
        <v>350000</v>
      </c>
      <c r="F75" s="187">
        <v>350000</v>
      </c>
      <c r="G75" s="187">
        <v>50000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350000</v>
      </c>
      <c r="N75" s="187">
        <v>50000</v>
      </c>
      <c r="O75" s="93">
        <f t="shared" si="10"/>
        <v>0</v>
      </c>
      <c r="P75" s="94">
        <f t="shared" si="7"/>
        <v>350000</v>
      </c>
      <c r="Q75" s="94">
        <f t="shared" si="8"/>
        <v>0</v>
      </c>
      <c r="R75" s="93">
        <f t="shared" si="9"/>
        <v>0</v>
      </c>
    </row>
    <row r="76" spans="1:18" s="103" customFormat="1" x14ac:dyDescent="0.2">
      <c r="A76" s="134" t="s">
        <v>440</v>
      </c>
      <c r="B76" s="190" t="s">
        <v>433</v>
      </c>
      <c r="C76" s="134" t="s">
        <v>218</v>
      </c>
      <c r="D76" s="134" t="s">
        <v>219</v>
      </c>
      <c r="E76" s="187">
        <v>8250000</v>
      </c>
      <c r="F76" s="187">
        <v>8250000</v>
      </c>
      <c r="G76" s="187">
        <v>2387500</v>
      </c>
      <c r="H76" s="187">
        <v>0</v>
      </c>
      <c r="I76" s="187">
        <v>190035</v>
      </c>
      <c r="J76" s="187">
        <v>0</v>
      </c>
      <c r="K76" s="187">
        <v>85797.54</v>
      </c>
      <c r="L76" s="187">
        <v>85797.54</v>
      </c>
      <c r="M76" s="187">
        <v>7974167.46</v>
      </c>
      <c r="N76" s="187">
        <v>2111667.46</v>
      </c>
      <c r="O76" s="93">
        <f t="shared" si="10"/>
        <v>1.0399701818181818E-2</v>
      </c>
      <c r="P76" s="94">
        <f t="shared" si="7"/>
        <v>8250000</v>
      </c>
      <c r="Q76" s="94">
        <f t="shared" si="8"/>
        <v>85797.54</v>
      </c>
      <c r="R76" s="93">
        <f t="shared" si="9"/>
        <v>1.0399701818181818E-2</v>
      </c>
    </row>
    <row r="77" spans="1:18" s="103" customFormat="1" x14ac:dyDescent="0.2">
      <c r="A77" s="134" t="s">
        <v>440</v>
      </c>
      <c r="B77" s="190" t="s">
        <v>433</v>
      </c>
      <c r="C77" s="134" t="s">
        <v>220</v>
      </c>
      <c r="D77" s="134" t="s">
        <v>221</v>
      </c>
      <c r="E77" s="187">
        <v>2000000</v>
      </c>
      <c r="F77" s="187">
        <v>2000000</v>
      </c>
      <c r="G77" s="187">
        <v>500000</v>
      </c>
      <c r="H77" s="187">
        <v>0</v>
      </c>
      <c r="I77" s="187">
        <v>0</v>
      </c>
      <c r="J77" s="187">
        <v>0</v>
      </c>
      <c r="K77" s="187">
        <v>197103</v>
      </c>
      <c r="L77" s="187">
        <v>197103</v>
      </c>
      <c r="M77" s="187">
        <v>1802897</v>
      </c>
      <c r="N77" s="187">
        <v>302897</v>
      </c>
      <c r="O77" s="93">
        <f t="shared" si="10"/>
        <v>9.85515E-2</v>
      </c>
      <c r="P77" s="94">
        <f t="shared" si="7"/>
        <v>2000000</v>
      </c>
      <c r="Q77" s="94">
        <f t="shared" si="8"/>
        <v>197103</v>
      </c>
      <c r="R77" s="93">
        <f t="shared" si="9"/>
        <v>9.85515E-2</v>
      </c>
    </row>
    <row r="78" spans="1:18" s="103" customFormat="1" x14ac:dyDescent="0.2">
      <c r="A78" s="134" t="s">
        <v>440</v>
      </c>
      <c r="B78" s="190" t="s">
        <v>433</v>
      </c>
      <c r="C78" s="134" t="s">
        <v>228</v>
      </c>
      <c r="D78" s="134" t="s">
        <v>229</v>
      </c>
      <c r="E78" s="187">
        <v>10000000</v>
      </c>
      <c r="F78" s="187">
        <v>11800000</v>
      </c>
      <c r="G78" s="187">
        <v>4821000</v>
      </c>
      <c r="H78" s="187">
        <v>0</v>
      </c>
      <c r="I78" s="187">
        <v>485085</v>
      </c>
      <c r="J78" s="187">
        <v>0</v>
      </c>
      <c r="K78" s="187">
        <v>16415</v>
      </c>
      <c r="L78" s="187">
        <v>16415</v>
      </c>
      <c r="M78" s="187">
        <v>11298500</v>
      </c>
      <c r="N78" s="187">
        <v>4319500</v>
      </c>
      <c r="O78" s="93">
        <f t="shared" si="10"/>
        <v>1.3911016949152543E-3</v>
      </c>
      <c r="P78" s="94">
        <f t="shared" si="7"/>
        <v>11800000</v>
      </c>
      <c r="Q78" s="94">
        <f t="shared" si="8"/>
        <v>16415</v>
      </c>
      <c r="R78" s="93">
        <f t="shared" si="9"/>
        <v>1.3911016949152543E-3</v>
      </c>
    </row>
    <row r="79" spans="1:18" s="103" customFormat="1" x14ac:dyDescent="0.2">
      <c r="A79" s="134" t="s">
        <v>440</v>
      </c>
      <c r="B79" s="190" t="s">
        <v>433</v>
      </c>
      <c r="C79" s="134" t="s">
        <v>230</v>
      </c>
      <c r="D79" s="134" t="s">
        <v>231</v>
      </c>
      <c r="E79" s="187">
        <v>1500000</v>
      </c>
      <c r="F79" s="187">
        <v>1500000</v>
      </c>
      <c r="G79" s="187">
        <v>1216000</v>
      </c>
      <c r="H79" s="187">
        <v>0</v>
      </c>
      <c r="I79" s="187">
        <v>449285</v>
      </c>
      <c r="J79" s="187">
        <v>0</v>
      </c>
      <c r="K79" s="187">
        <v>16415</v>
      </c>
      <c r="L79" s="187">
        <v>16415</v>
      </c>
      <c r="M79" s="187">
        <v>1034300</v>
      </c>
      <c r="N79" s="187">
        <v>750300</v>
      </c>
      <c r="O79" s="93">
        <f t="shared" si="10"/>
        <v>1.0943333333333333E-2</v>
      </c>
      <c r="P79" s="94">
        <f t="shared" si="7"/>
        <v>1500000</v>
      </c>
      <c r="Q79" s="94">
        <f t="shared" si="8"/>
        <v>16415</v>
      </c>
      <c r="R79" s="93">
        <f t="shared" si="9"/>
        <v>1.0943333333333333E-2</v>
      </c>
    </row>
    <row r="80" spans="1:18" s="103" customFormat="1" x14ac:dyDescent="0.2">
      <c r="A80" s="134" t="s">
        <v>440</v>
      </c>
      <c r="B80" s="190" t="s">
        <v>433</v>
      </c>
      <c r="C80" s="134" t="s">
        <v>234</v>
      </c>
      <c r="D80" s="134" t="s">
        <v>235</v>
      </c>
      <c r="E80" s="187">
        <v>500000</v>
      </c>
      <c r="F80" s="187">
        <v>500000</v>
      </c>
      <c r="G80" s="187">
        <v>100000</v>
      </c>
      <c r="H80" s="187">
        <v>0</v>
      </c>
      <c r="I80" s="187">
        <v>35800</v>
      </c>
      <c r="J80" s="187">
        <v>0</v>
      </c>
      <c r="K80" s="187">
        <v>0</v>
      </c>
      <c r="L80" s="187">
        <v>0</v>
      </c>
      <c r="M80" s="187">
        <v>464200</v>
      </c>
      <c r="N80" s="187">
        <v>64200</v>
      </c>
      <c r="O80" s="93">
        <f t="shared" si="10"/>
        <v>0</v>
      </c>
      <c r="P80" s="94">
        <f t="shared" si="7"/>
        <v>500000</v>
      </c>
      <c r="Q80" s="94">
        <f t="shared" si="8"/>
        <v>0</v>
      </c>
      <c r="R80" s="93">
        <f t="shared" si="9"/>
        <v>0</v>
      </c>
    </row>
    <row r="81" spans="1:18" s="103" customFormat="1" x14ac:dyDescent="0.2">
      <c r="A81" s="134" t="s">
        <v>440</v>
      </c>
      <c r="B81" s="190" t="s">
        <v>433</v>
      </c>
      <c r="C81" s="134" t="s">
        <v>236</v>
      </c>
      <c r="D81" s="134" t="s">
        <v>237</v>
      </c>
      <c r="E81" s="187">
        <v>4500000</v>
      </c>
      <c r="F81" s="187">
        <v>6300000</v>
      </c>
      <c r="G81" s="187">
        <v>1125000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6300000</v>
      </c>
      <c r="N81" s="187">
        <v>1125000</v>
      </c>
      <c r="O81" s="93">
        <f t="shared" si="10"/>
        <v>0</v>
      </c>
      <c r="P81" s="94">
        <f t="shared" si="7"/>
        <v>6300000</v>
      </c>
      <c r="Q81" s="94">
        <f t="shared" si="8"/>
        <v>0</v>
      </c>
      <c r="R81" s="93">
        <f t="shared" si="9"/>
        <v>0</v>
      </c>
    </row>
    <row r="82" spans="1:18" s="103" customFormat="1" x14ac:dyDescent="0.2">
      <c r="A82" s="134" t="s">
        <v>440</v>
      </c>
      <c r="B82" s="190" t="s">
        <v>433</v>
      </c>
      <c r="C82" s="134" t="s">
        <v>238</v>
      </c>
      <c r="D82" s="134" t="s">
        <v>239</v>
      </c>
      <c r="E82" s="187">
        <v>1500000</v>
      </c>
      <c r="F82" s="187">
        <v>1500000</v>
      </c>
      <c r="G82" s="187">
        <v>1125000</v>
      </c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1500000</v>
      </c>
      <c r="N82" s="187">
        <v>1125000</v>
      </c>
      <c r="O82" s="93">
        <f t="shared" si="10"/>
        <v>0</v>
      </c>
      <c r="P82" s="94">
        <f t="shared" si="7"/>
        <v>1500000</v>
      </c>
      <c r="Q82" s="94">
        <f t="shared" si="8"/>
        <v>0</v>
      </c>
      <c r="R82" s="93">
        <f t="shared" si="9"/>
        <v>0</v>
      </c>
    </row>
    <row r="83" spans="1:18" s="103" customFormat="1" x14ac:dyDescent="0.2">
      <c r="A83" s="134" t="s">
        <v>440</v>
      </c>
      <c r="B83" s="190" t="s">
        <v>433</v>
      </c>
      <c r="C83" s="134" t="s">
        <v>240</v>
      </c>
      <c r="D83" s="134" t="s">
        <v>241</v>
      </c>
      <c r="E83" s="187">
        <v>2000000</v>
      </c>
      <c r="F83" s="187">
        <v>2000000</v>
      </c>
      <c r="G83" s="187">
        <v>1255000</v>
      </c>
      <c r="H83" s="187">
        <v>0</v>
      </c>
      <c r="I83" s="187">
        <v>0</v>
      </c>
      <c r="J83" s="187">
        <v>0</v>
      </c>
      <c r="K83" s="187">
        <v>0</v>
      </c>
      <c r="L83" s="187">
        <v>0</v>
      </c>
      <c r="M83" s="187">
        <v>2000000</v>
      </c>
      <c r="N83" s="187">
        <v>1255000</v>
      </c>
      <c r="O83" s="93">
        <f t="shared" si="10"/>
        <v>0</v>
      </c>
      <c r="P83" s="94">
        <f t="shared" si="7"/>
        <v>2000000</v>
      </c>
      <c r="Q83" s="94">
        <f t="shared" si="8"/>
        <v>0</v>
      </c>
      <c r="R83" s="93">
        <f t="shared" si="9"/>
        <v>0</v>
      </c>
    </row>
    <row r="84" spans="1:18" s="103" customFormat="1" x14ac:dyDescent="0.2">
      <c r="A84" s="134" t="s">
        <v>440</v>
      </c>
      <c r="B84" s="190" t="s">
        <v>433</v>
      </c>
      <c r="C84" s="134" t="s">
        <v>242</v>
      </c>
      <c r="D84" s="134" t="s">
        <v>243</v>
      </c>
      <c r="E84" s="187">
        <v>3300000</v>
      </c>
      <c r="F84" s="187">
        <v>1500000</v>
      </c>
      <c r="G84" s="187">
        <v>1362500</v>
      </c>
      <c r="H84" s="187">
        <v>0</v>
      </c>
      <c r="I84" s="187">
        <v>2.73</v>
      </c>
      <c r="J84" s="187">
        <v>0</v>
      </c>
      <c r="K84" s="187">
        <v>840059.73</v>
      </c>
      <c r="L84" s="187">
        <v>840059.73</v>
      </c>
      <c r="M84" s="187">
        <v>659937.54</v>
      </c>
      <c r="N84" s="187">
        <v>522437.54</v>
      </c>
      <c r="O84" s="93">
        <f t="shared" si="10"/>
        <v>0.56003981999999997</v>
      </c>
      <c r="P84" s="94">
        <f t="shared" si="7"/>
        <v>1500000</v>
      </c>
      <c r="Q84" s="94">
        <f t="shared" si="8"/>
        <v>840059.73</v>
      </c>
      <c r="R84" s="93">
        <f t="shared" si="9"/>
        <v>0.56003981999999997</v>
      </c>
    </row>
    <row r="85" spans="1:18" s="103" customFormat="1" x14ac:dyDescent="0.2">
      <c r="A85" s="134" t="s">
        <v>440</v>
      </c>
      <c r="B85" s="190" t="s">
        <v>433</v>
      </c>
      <c r="C85" s="134" t="s">
        <v>244</v>
      </c>
      <c r="D85" s="134" t="s">
        <v>245</v>
      </c>
      <c r="E85" s="187">
        <v>550000</v>
      </c>
      <c r="F85" s="187">
        <v>550000</v>
      </c>
      <c r="G85" s="187">
        <v>412500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550000</v>
      </c>
      <c r="N85" s="187">
        <v>412500</v>
      </c>
      <c r="O85" s="93">
        <f t="shared" si="10"/>
        <v>0</v>
      </c>
      <c r="P85" s="94">
        <f t="shared" si="7"/>
        <v>550000</v>
      </c>
      <c r="Q85" s="94">
        <f t="shared" si="8"/>
        <v>0</v>
      </c>
      <c r="R85" s="93">
        <f t="shared" si="9"/>
        <v>0</v>
      </c>
    </row>
    <row r="86" spans="1:18" s="103" customFormat="1" x14ac:dyDescent="0.2">
      <c r="A86" s="134" t="s">
        <v>440</v>
      </c>
      <c r="B86" s="190" t="s">
        <v>433</v>
      </c>
      <c r="C86" s="134" t="s">
        <v>246</v>
      </c>
      <c r="D86" s="134" t="s">
        <v>247</v>
      </c>
      <c r="E86" s="187">
        <v>2750000</v>
      </c>
      <c r="F86" s="187">
        <v>950000</v>
      </c>
      <c r="G86" s="187">
        <v>950000</v>
      </c>
      <c r="H86" s="187">
        <v>0</v>
      </c>
      <c r="I86" s="187">
        <v>2.73</v>
      </c>
      <c r="J86" s="187">
        <v>0</v>
      </c>
      <c r="K86" s="187">
        <v>840059.73</v>
      </c>
      <c r="L86" s="187">
        <v>840059.73</v>
      </c>
      <c r="M86" s="187">
        <v>109937.54</v>
      </c>
      <c r="N86" s="187">
        <v>109937.54</v>
      </c>
      <c r="O86" s="93">
        <f t="shared" si="10"/>
        <v>0.88427339999999999</v>
      </c>
      <c r="P86" s="94">
        <f t="shared" si="7"/>
        <v>950000</v>
      </c>
      <c r="Q86" s="94">
        <f t="shared" si="8"/>
        <v>840059.73</v>
      </c>
      <c r="R86" s="93">
        <f t="shared" si="9"/>
        <v>0.88427339999999999</v>
      </c>
    </row>
    <row r="87" spans="1:18" s="103" customFormat="1" x14ac:dyDescent="0.2">
      <c r="A87" s="134" t="s">
        <v>440</v>
      </c>
      <c r="B87" s="190" t="s">
        <v>433</v>
      </c>
      <c r="C87" s="134" t="s">
        <v>248</v>
      </c>
      <c r="D87" s="134" t="s">
        <v>413</v>
      </c>
      <c r="E87" s="187">
        <v>50939162</v>
      </c>
      <c r="F87" s="187">
        <v>46814162</v>
      </c>
      <c r="G87" s="187">
        <v>15403371</v>
      </c>
      <c r="H87" s="187">
        <v>0</v>
      </c>
      <c r="I87" s="187">
        <v>4447483.3499999996</v>
      </c>
      <c r="J87" s="187">
        <v>0</v>
      </c>
      <c r="K87" s="187">
        <v>6575902.5300000003</v>
      </c>
      <c r="L87" s="187">
        <v>6575902.5300000003</v>
      </c>
      <c r="M87" s="187">
        <v>35790776.119999997</v>
      </c>
      <c r="N87" s="187">
        <v>4379985.12</v>
      </c>
      <c r="O87" s="93">
        <f t="shared" si="10"/>
        <v>0.14046823117329324</v>
      </c>
      <c r="P87" s="94">
        <f t="shared" si="7"/>
        <v>46814162</v>
      </c>
      <c r="Q87" s="94">
        <f t="shared" si="8"/>
        <v>6575902.5300000003</v>
      </c>
      <c r="R87" s="93">
        <f t="shared" si="9"/>
        <v>0.14046823117329324</v>
      </c>
    </row>
    <row r="88" spans="1:18" s="103" customFormat="1" x14ac:dyDescent="0.2">
      <c r="A88" s="134" t="s">
        <v>440</v>
      </c>
      <c r="B88" s="190" t="s">
        <v>433</v>
      </c>
      <c r="C88" s="134" t="s">
        <v>249</v>
      </c>
      <c r="D88" s="134" t="s">
        <v>250</v>
      </c>
      <c r="E88" s="187">
        <v>2000000</v>
      </c>
      <c r="F88" s="187">
        <v>2000000</v>
      </c>
      <c r="G88" s="187">
        <v>1500000</v>
      </c>
      <c r="H88" s="187">
        <v>0</v>
      </c>
      <c r="I88" s="187">
        <v>0</v>
      </c>
      <c r="J88" s="187">
        <v>0</v>
      </c>
      <c r="K88" s="187">
        <v>238608.49</v>
      </c>
      <c r="L88" s="187">
        <v>238608.49</v>
      </c>
      <c r="M88" s="187">
        <v>1761391.51</v>
      </c>
      <c r="N88" s="187">
        <v>1261391.51</v>
      </c>
      <c r="O88" s="93">
        <f t="shared" si="10"/>
        <v>0.11930424499999999</v>
      </c>
      <c r="P88" s="94">
        <f t="shared" si="7"/>
        <v>2000000</v>
      </c>
      <c r="Q88" s="94">
        <f t="shared" si="8"/>
        <v>238608.49</v>
      </c>
      <c r="R88" s="93">
        <f t="shared" si="9"/>
        <v>0.11930424499999999</v>
      </c>
    </row>
    <row r="89" spans="1:18" s="103" customFormat="1" x14ac:dyDescent="0.2">
      <c r="A89" s="134" t="s">
        <v>440</v>
      </c>
      <c r="B89" s="190" t="s">
        <v>433</v>
      </c>
      <c r="C89" s="134" t="s">
        <v>251</v>
      </c>
      <c r="D89" s="134" t="s">
        <v>252</v>
      </c>
      <c r="E89" s="187">
        <v>750000</v>
      </c>
      <c r="F89" s="187">
        <v>750000</v>
      </c>
      <c r="G89" s="187">
        <v>562500</v>
      </c>
      <c r="H89" s="187">
        <v>0</v>
      </c>
      <c r="I89" s="187">
        <v>0</v>
      </c>
      <c r="J89" s="187">
        <v>0</v>
      </c>
      <c r="K89" s="187">
        <v>0</v>
      </c>
      <c r="L89" s="187">
        <v>0</v>
      </c>
      <c r="M89" s="187">
        <v>750000</v>
      </c>
      <c r="N89" s="187">
        <v>562500</v>
      </c>
      <c r="O89" s="93">
        <f t="shared" si="10"/>
        <v>0</v>
      </c>
      <c r="P89" s="94">
        <f t="shared" si="7"/>
        <v>750000</v>
      </c>
      <c r="Q89" s="94">
        <f t="shared" si="8"/>
        <v>0</v>
      </c>
      <c r="R89" s="93">
        <f t="shared" si="9"/>
        <v>0</v>
      </c>
    </row>
    <row r="90" spans="1:18" s="103" customFormat="1" x14ac:dyDescent="0.2">
      <c r="A90" s="134" t="s">
        <v>440</v>
      </c>
      <c r="B90" s="190" t="s">
        <v>433</v>
      </c>
      <c r="C90" s="134" t="s">
        <v>253</v>
      </c>
      <c r="D90" s="134" t="s">
        <v>254</v>
      </c>
      <c r="E90" s="187">
        <v>42654546</v>
      </c>
      <c r="F90" s="187">
        <v>38529546</v>
      </c>
      <c r="G90" s="187">
        <v>11077809</v>
      </c>
      <c r="H90" s="187">
        <v>0</v>
      </c>
      <c r="I90" s="187">
        <v>4167048.35</v>
      </c>
      <c r="J90" s="187">
        <v>0</v>
      </c>
      <c r="K90" s="187">
        <v>6124766.54</v>
      </c>
      <c r="L90" s="187">
        <v>6124766.54</v>
      </c>
      <c r="M90" s="187">
        <v>28237731.109999999</v>
      </c>
      <c r="N90" s="187">
        <v>785994.11</v>
      </c>
      <c r="O90" s="93">
        <f t="shared" si="10"/>
        <v>0.1589628525599549</v>
      </c>
      <c r="P90" s="94">
        <f t="shared" si="7"/>
        <v>38529546</v>
      </c>
      <c r="Q90" s="94">
        <f t="shared" si="8"/>
        <v>6124766.54</v>
      </c>
      <c r="R90" s="93">
        <f t="shared" si="9"/>
        <v>0.1589628525599549</v>
      </c>
    </row>
    <row r="91" spans="1:18" s="103" customFormat="1" x14ac:dyDescent="0.2">
      <c r="A91" s="134" t="s">
        <v>440</v>
      </c>
      <c r="B91" s="190" t="s">
        <v>433</v>
      </c>
      <c r="C91" s="134" t="s">
        <v>255</v>
      </c>
      <c r="D91" s="134" t="s">
        <v>256</v>
      </c>
      <c r="E91" s="187">
        <v>2000000</v>
      </c>
      <c r="F91" s="187">
        <v>2000000</v>
      </c>
      <c r="G91" s="187">
        <v>500000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2000000</v>
      </c>
      <c r="N91" s="187">
        <v>500000</v>
      </c>
      <c r="O91" s="93">
        <f>+K91/F91</f>
        <v>0</v>
      </c>
      <c r="P91" s="94">
        <f t="shared" ref="P91:P105" si="11">+F91</f>
        <v>2000000</v>
      </c>
      <c r="Q91" s="94">
        <f t="shared" ref="Q91:Q105" si="12">+K91</f>
        <v>0</v>
      </c>
      <c r="R91" s="93">
        <f t="shared" ref="R91:R106" si="13">+Q91/P91</f>
        <v>0</v>
      </c>
    </row>
    <row r="92" spans="1:18" s="103" customFormat="1" x14ac:dyDescent="0.2">
      <c r="A92" s="134" t="s">
        <v>440</v>
      </c>
      <c r="B92" s="190" t="s">
        <v>433</v>
      </c>
      <c r="C92" s="134" t="s">
        <v>257</v>
      </c>
      <c r="D92" s="134" t="s">
        <v>258</v>
      </c>
      <c r="E92" s="187">
        <v>2584616</v>
      </c>
      <c r="F92" s="187">
        <v>2584616</v>
      </c>
      <c r="G92" s="187">
        <v>938462</v>
      </c>
      <c r="H92" s="187">
        <v>0</v>
      </c>
      <c r="I92" s="187">
        <v>40000</v>
      </c>
      <c r="J92" s="187">
        <v>0</v>
      </c>
      <c r="K92" s="187">
        <v>96000</v>
      </c>
      <c r="L92" s="187">
        <v>96000</v>
      </c>
      <c r="M92" s="187">
        <v>2448616</v>
      </c>
      <c r="N92" s="187">
        <v>802462</v>
      </c>
      <c r="O92" s="93">
        <f t="shared" ref="O92:O122" si="14">+K92/F92</f>
        <v>3.714284829932183E-2</v>
      </c>
      <c r="P92" s="94">
        <f t="shared" si="11"/>
        <v>2584616</v>
      </c>
      <c r="Q92" s="94">
        <f t="shared" si="12"/>
        <v>96000</v>
      </c>
      <c r="R92" s="93">
        <f t="shared" si="13"/>
        <v>3.714284829932183E-2</v>
      </c>
    </row>
    <row r="93" spans="1:18" s="103" customFormat="1" x14ac:dyDescent="0.2">
      <c r="A93" s="134" t="s">
        <v>440</v>
      </c>
      <c r="B93" s="190" t="s">
        <v>433</v>
      </c>
      <c r="C93" s="134" t="s">
        <v>259</v>
      </c>
      <c r="D93" s="134" t="s">
        <v>260</v>
      </c>
      <c r="E93" s="187">
        <v>750000</v>
      </c>
      <c r="F93" s="187">
        <v>750000</v>
      </c>
      <c r="G93" s="187">
        <v>624600</v>
      </c>
      <c r="H93" s="187">
        <v>0</v>
      </c>
      <c r="I93" s="187">
        <v>240435</v>
      </c>
      <c r="J93" s="187">
        <v>0</v>
      </c>
      <c r="K93" s="187">
        <v>9165</v>
      </c>
      <c r="L93" s="187">
        <v>9165</v>
      </c>
      <c r="M93" s="187">
        <v>500400</v>
      </c>
      <c r="N93" s="187">
        <v>375000</v>
      </c>
      <c r="O93" s="93">
        <f t="shared" si="14"/>
        <v>1.222E-2</v>
      </c>
      <c r="P93" s="94">
        <f t="shared" si="11"/>
        <v>750000</v>
      </c>
      <c r="Q93" s="94">
        <f t="shared" si="12"/>
        <v>9165</v>
      </c>
      <c r="R93" s="93">
        <f t="shared" si="13"/>
        <v>1.222E-2</v>
      </c>
    </row>
    <row r="94" spans="1:18" s="103" customFormat="1" x14ac:dyDescent="0.2">
      <c r="A94" s="134" t="s">
        <v>440</v>
      </c>
      <c r="B94" s="190" t="s">
        <v>433</v>
      </c>
      <c r="C94" s="134" t="s">
        <v>263</v>
      </c>
      <c r="D94" s="134" t="s">
        <v>264</v>
      </c>
      <c r="E94" s="187">
        <v>200000</v>
      </c>
      <c r="F94" s="187">
        <v>200000</v>
      </c>
      <c r="G94" s="187">
        <v>200000</v>
      </c>
      <c r="H94" s="187">
        <v>0</v>
      </c>
      <c r="I94" s="187">
        <v>0</v>
      </c>
      <c r="J94" s="187">
        <v>0</v>
      </c>
      <c r="K94" s="187">
        <v>107362.5</v>
      </c>
      <c r="L94" s="187">
        <v>107362.5</v>
      </c>
      <c r="M94" s="187">
        <v>92637.5</v>
      </c>
      <c r="N94" s="187">
        <v>92637.5</v>
      </c>
      <c r="O94" s="93">
        <f t="shared" si="14"/>
        <v>0.53681250000000003</v>
      </c>
      <c r="P94" s="94">
        <f t="shared" si="11"/>
        <v>200000</v>
      </c>
      <c r="Q94" s="94">
        <f t="shared" si="12"/>
        <v>107362.5</v>
      </c>
      <c r="R94" s="93">
        <f t="shared" si="13"/>
        <v>0.53681250000000003</v>
      </c>
    </row>
    <row r="95" spans="1:18" s="104" customFormat="1" x14ac:dyDescent="0.2">
      <c r="A95" s="133" t="s">
        <v>440</v>
      </c>
      <c r="B95" s="189" t="s">
        <v>434</v>
      </c>
      <c r="C95" s="133" t="s">
        <v>265</v>
      </c>
      <c r="D95" s="133" t="s">
        <v>266</v>
      </c>
      <c r="E95" s="186">
        <v>103500000</v>
      </c>
      <c r="F95" s="186">
        <v>103500000</v>
      </c>
      <c r="G95" s="186">
        <v>88458000</v>
      </c>
      <c r="H95" s="186">
        <v>54614238.630000003</v>
      </c>
      <c r="I95" s="186">
        <v>568778.6</v>
      </c>
      <c r="J95" s="186">
        <v>4742401.3</v>
      </c>
      <c r="K95" s="186">
        <v>9904896.6500000004</v>
      </c>
      <c r="L95" s="186">
        <v>9904896.6500000004</v>
      </c>
      <c r="M95" s="186">
        <v>33669684.82</v>
      </c>
      <c r="N95" s="186">
        <v>18627684.82</v>
      </c>
      <c r="O95" s="93">
        <f t="shared" si="14"/>
        <v>9.5699484541062807E-2</v>
      </c>
      <c r="P95" s="94">
        <f t="shared" si="11"/>
        <v>103500000</v>
      </c>
      <c r="Q95" s="94">
        <f t="shared" si="12"/>
        <v>9904896.6500000004</v>
      </c>
      <c r="R95" s="93">
        <f t="shared" si="13"/>
        <v>9.5699484541062807E-2</v>
      </c>
    </row>
    <row r="96" spans="1:18" s="103" customFormat="1" x14ac:dyDescent="0.2">
      <c r="A96" s="134" t="s">
        <v>440</v>
      </c>
      <c r="B96" s="190" t="s">
        <v>434</v>
      </c>
      <c r="C96" s="134" t="s">
        <v>267</v>
      </c>
      <c r="D96" s="134" t="s">
        <v>268</v>
      </c>
      <c r="E96" s="187">
        <v>15000000</v>
      </c>
      <c r="F96" s="187">
        <v>15000000</v>
      </c>
      <c r="G96" s="187">
        <v>7669000</v>
      </c>
      <c r="H96" s="187">
        <v>0</v>
      </c>
      <c r="I96" s="187">
        <v>568778.6</v>
      </c>
      <c r="J96" s="187">
        <v>3409068.3</v>
      </c>
      <c r="K96" s="187">
        <v>919000</v>
      </c>
      <c r="L96" s="187">
        <v>919000</v>
      </c>
      <c r="M96" s="187">
        <v>10103153.1</v>
      </c>
      <c r="N96" s="187">
        <v>2772153.1</v>
      </c>
      <c r="O96" s="93">
        <f t="shared" si="14"/>
        <v>6.1266666666666664E-2</v>
      </c>
      <c r="P96" s="94">
        <f t="shared" si="11"/>
        <v>15000000</v>
      </c>
      <c r="Q96" s="94">
        <f t="shared" si="12"/>
        <v>919000</v>
      </c>
      <c r="R96" s="93">
        <f t="shared" si="13"/>
        <v>6.1266666666666664E-2</v>
      </c>
    </row>
    <row r="97" spans="1:18" s="103" customFormat="1" x14ac:dyDescent="0.2">
      <c r="A97" s="134" t="s">
        <v>440</v>
      </c>
      <c r="B97" s="190" t="s">
        <v>434</v>
      </c>
      <c r="C97" s="134" t="s">
        <v>269</v>
      </c>
      <c r="D97" s="134" t="s">
        <v>270</v>
      </c>
      <c r="E97" s="187">
        <v>5000000</v>
      </c>
      <c r="F97" s="187">
        <v>5000000</v>
      </c>
      <c r="G97" s="187">
        <v>2169000</v>
      </c>
      <c r="H97" s="187">
        <v>0</v>
      </c>
      <c r="I97" s="187">
        <v>0</v>
      </c>
      <c r="J97" s="187">
        <v>0</v>
      </c>
      <c r="K97" s="187">
        <v>919000</v>
      </c>
      <c r="L97" s="187">
        <v>919000</v>
      </c>
      <c r="M97" s="187">
        <v>4081000</v>
      </c>
      <c r="N97" s="187">
        <v>1250000</v>
      </c>
      <c r="O97" s="93">
        <f t="shared" si="14"/>
        <v>0.18379999999999999</v>
      </c>
      <c r="P97" s="94">
        <f t="shared" si="11"/>
        <v>5000000</v>
      </c>
      <c r="Q97" s="94">
        <f t="shared" si="12"/>
        <v>919000</v>
      </c>
      <c r="R97" s="93">
        <f t="shared" si="13"/>
        <v>0.18379999999999999</v>
      </c>
    </row>
    <row r="98" spans="1:18" s="103" customFormat="1" x14ac:dyDescent="0.2">
      <c r="A98" s="134" t="s">
        <v>440</v>
      </c>
      <c r="B98" s="190" t="s">
        <v>434</v>
      </c>
      <c r="C98" s="134" t="s">
        <v>271</v>
      </c>
      <c r="D98" s="134" t="s">
        <v>272</v>
      </c>
      <c r="E98" s="187">
        <v>1000000</v>
      </c>
      <c r="F98" s="187">
        <v>1000000</v>
      </c>
      <c r="G98" s="187">
        <v>250000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1000000</v>
      </c>
      <c r="N98" s="187">
        <v>250000</v>
      </c>
      <c r="O98" s="93">
        <f t="shared" si="14"/>
        <v>0</v>
      </c>
      <c r="P98" s="94">
        <f t="shared" si="11"/>
        <v>1000000</v>
      </c>
      <c r="Q98" s="94">
        <f t="shared" si="12"/>
        <v>0</v>
      </c>
      <c r="R98" s="93">
        <f t="shared" si="13"/>
        <v>0</v>
      </c>
    </row>
    <row r="99" spans="1:18" s="103" customFormat="1" x14ac:dyDescent="0.2">
      <c r="A99" s="134" t="s">
        <v>440</v>
      </c>
      <c r="B99" s="190" t="s">
        <v>434</v>
      </c>
      <c r="C99" s="134" t="s">
        <v>273</v>
      </c>
      <c r="D99" s="134" t="s">
        <v>274</v>
      </c>
      <c r="E99" s="187">
        <v>4000000</v>
      </c>
      <c r="F99" s="187">
        <v>4000000</v>
      </c>
      <c r="G99" s="187">
        <v>4000000</v>
      </c>
      <c r="H99" s="187">
        <v>0</v>
      </c>
      <c r="I99" s="187">
        <v>568778.6</v>
      </c>
      <c r="J99" s="187">
        <v>3409068.3</v>
      </c>
      <c r="K99" s="187">
        <v>0</v>
      </c>
      <c r="L99" s="187">
        <v>0</v>
      </c>
      <c r="M99" s="187">
        <v>22153.1</v>
      </c>
      <c r="N99" s="187">
        <v>22153.1</v>
      </c>
      <c r="O99" s="93">
        <f t="shared" si="14"/>
        <v>0</v>
      </c>
      <c r="P99" s="94">
        <f t="shared" si="11"/>
        <v>4000000</v>
      </c>
      <c r="Q99" s="94">
        <f t="shared" si="12"/>
        <v>0</v>
      </c>
      <c r="R99" s="93">
        <f t="shared" si="13"/>
        <v>0</v>
      </c>
    </row>
    <row r="100" spans="1:18" s="103" customFormat="1" x14ac:dyDescent="0.2">
      <c r="A100" s="134" t="s">
        <v>440</v>
      </c>
      <c r="B100" s="190" t="s">
        <v>434</v>
      </c>
      <c r="C100" s="134" t="s">
        <v>414</v>
      </c>
      <c r="D100" s="134" t="s">
        <v>415</v>
      </c>
      <c r="E100" s="187">
        <v>2000000</v>
      </c>
      <c r="F100" s="187">
        <v>2000000</v>
      </c>
      <c r="G100" s="187">
        <v>500000</v>
      </c>
      <c r="H100" s="187">
        <v>0</v>
      </c>
      <c r="I100" s="187">
        <v>0</v>
      </c>
      <c r="J100" s="187">
        <v>0</v>
      </c>
      <c r="K100" s="187">
        <v>0</v>
      </c>
      <c r="L100" s="187">
        <v>0</v>
      </c>
      <c r="M100" s="187">
        <v>2000000</v>
      </c>
      <c r="N100" s="187">
        <v>500000</v>
      </c>
      <c r="O100" s="93">
        <f t="shared" si="14"/>
        <v>0</v>
      </c>
      <c r="P100" s="94">
        <f t="shared" si="11"/>
        <v>2000000</v>
      </c>
      <c r="Q100" s="94">
        <f t="shared" si="12"/>
        <v>0</v>
      </c>
      <c r="R100" s="93">
        <f t="shared" si="13"/>
        <v>0</v>
      </c>
    </row>
    <row r="101" spans="1:18" s="103" customFormat="1" x14ac:dyDescent="0.2">
      <c r="A101" s="134" t="s">
        <v>440</v>
      </c>
      <c r="B101" s="190" t="s">
        <v>434</v>
      </c>
      <c r="C101" s="134" t="s">
        <v>277</v>
      </c>
      <c r="D101" s="134" t="s">
        <v>278</v>
      </c>
      <c r="E101" s="187">
        <v>3000000</v>
      </c>
      <c r="F101" s="187">
        <v>3000000</v>
      </c>
      <c r="G101" s="187">
        <v>750000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3000000</v>
      </c>
      <c r="N101" s="187">
        <v>750000</v>
      </c>
      <c r="O101" s="93">
        <f t="shared" si="14"/>
        <v>0</v>
      </c>
      <c r="P101" s="94">
        <f t="shared" si="11"/>
        <v>3000000</v>
      </c>
      <c r="Q101" s="94">
        <f t="shared" si="12"/>
        <v>0</v>
      </c>
      <c r="R101" s="93">
        <f t="shared" si="13"/>
        <v>0</v>
      </c>
    </row>
    <row r="102" spans="1:18" s="103" customFormat="1" x14ac:dyDescent="0.2">
      <c r="A102" s="134" t="s">
        <v>440</v>
      </c>
      <c r="B102" s="190" t="s">
        <v>434</v>
      </c>
      <c r="C102" s="134" t="s">
        <v>279</v>
      </c>
      <c r="D102" s="134" t="s">
        <v>280</v>
      </c>
      <c r="E102" s="187">
        <v>58500000</v>
      </c>
      <c r="F102" s="187">
        <v>58500000</v>
      </c>
      <c r="G102" s="187">
        <v>58500000</v>
      </c>
      <c r="H102" s="187">
        <v>54614238.630000003</v>
      </c>
      <c r="I102" s="187">
        <v>0</v>
      </c>
      <c r="J102" s="187">
        <v>0</v>
      </c>
      <c r="K102" s="187">
        <v>0</v>
      </c>
      <c r="L102" s="187">
        <v>0</v>
      </c>
      <c r="M102" s="187">
        <v>3885761.37</v>
      </c>
      <c r="N102" s="187">
        <v>3885761.37</v>
      </c>
      <c r="O102" s="93">
        <f t="shared" si="14"/>
        <v>0</v>
      </c>
      <c r="P102" s="94">
        <f t="shared" si="11"/>
        <v>58500000</v>
      </c>
      <c r="Q102" s="94">
        <f t="shared" si="12"/>
        <v>0</v>
      </c>
      <c r="R102" s="93">
        <f t="shared" si="13"/>
        <v>0</v>
      </c>
    </row>
    <row r="103" spans="1:18" s="103" customFormat="1" x14ac:dyDescent="0.2">
      <c r="A103" s="134" t="s">
        <v>440</v>
      </c>
      <c r="B103" s="190" t="s">
        <v>434</v>
      </c>
      <c r="C103" s="134" t="s">
        <v>418</v>
      </c>
      <c r="D103" s="134" t="s">
        <v>419</v>
      </c>
      <c r="E103" s="187">
        <v>58500000</v>
      </c>
      <c r="F103" s="187">
        <v>58500000</v>
      </c>
      <c r="G103" s="187">
        <v>58500000</v>
      </c>
      <c r="H103" s="187">
        <v>54614238.630000003</v>
      </c>
      <c r="I103" s="187">
        <v>0</v>
      </c>
      <c r="J103" s="187">
        <v>0</v>
      </c>
      <c r="K103" s="187">
        <v>0</v>
      </c>
      <c r="L103" s="187">
        <v>0</v>
      </c>
      <c r="M103" s="187">
        <v>3885761.37</v>
      </c>
      <c r="N103" s="187">
        <v>3885761.37</v>
      </c>
      <c r="O103" s="93">
        <f t="shared" si="14"/>
        <v>0</v>
      </c>
      <c r="P103" s="94">
        <f t="shared" si="11"/>
        <v>58500000</v>
      </c>
      <c r="Q103" s="94">
        <f t="shared" si="12"/>
        <v>0</v>
      </c>
      <c r="R103" s="93">
        <f t="shared" si="13"/>
        <v>0</v>
      </c>
    </row>
    <row r="104" spans="1:18" s="103" customFormat="1" x14ac:dyDescent="0.2">
      <c r="A104" s="134" t="s">
        <v>440</v>
      </c>
      <c r="B104" s="190" t="s">
        <v>434</v>
      </c>
      <c r="C104" s="134" t="s">
        <v>283</v>
      </c>
      <c r="D104" s="134" t="s">
        <v>284</v>
      </c>
      <c r="E104" s="187">
        <v>30000000</v>
      </c>
      <c r="F104" s="187">
        <v>30000000</v>
      </c>
      <c r="G104" s="187">
        <v>22289000</v>
      </c>
      <c r="H104" s="187">
        <v>0</v>
      </c>
      <c r="I104" s="187">
        <v>0</v>
      </c>
      <c r="J104" s="187">
        <v>1333333</v>
      </c>
      <c r="K104" s="187">
        <v>8985896.6500000004</v>
      </c>
      <c r="L104" s="187">
        <v>8985896.6500000004</v>
      </c>
      <c r="M104" s="187">
        <v>19680770.350000001</v>
      </c>
      <c r="N104" s="187">
        <v>11969770.35</v>
      </c>
      <c r="O104" s="93">
        <f t="shared" si="14"/>
        <v>0.29952988833333333</v>
      </c>
      <c r="P104" s="94">
        <f t="shared" si="11"/>
        <v>30000000</v>
      </c>
      <c r="Q104" s="94">
        <f t="shared" si="12"/>
        <v>8985896.6500000004</v>
      </c>
      <c r="R104" s="93">
        <f t="shared" si="13"/>
        <v>0.29952988833333333</v>
      </c>
    </row>
    <row r="105" spans="1:18" s="103" customFormat="1" x14ac:dyDescent="0.2">
      <c r="A105" s="134" t="s">
        <v>440</v>
      </c>
      <c r="B105" s="190" t="s">
        <v>434</v>
      </c>
      <c r="C105" s="134" t="s">
        <v>285</v>
      </c>
      <c r="D105" s="134" t="s">
        <v>286</v>
      </c>
      <c r="E105" s="187">
        <v>30000000</v>
      </c>
      <c r="F105" s="187">
        <v>30000000</v>
      </c>
      <c r="G105" s="187">
        <v>22289000</v>
      </c>
      <c r="H105" s="187">
        <v>0</v>
      </c>
      <c r="I105" s="187">
        <v>0</v>
      </c>
      <c r="J105" s="187">
        <v>1333333</v>
      </c>
      <c r="K105" s="187">
        <v>8985896.6500000004</v>
      </c>
      <c r="L105" s="187">
        <v>8985896.6500000004</v>
      </c>
      <c r="M105" s="187">
        <v>19680770.350000001</v>
      </c>
      <c r="N105" s="187">
        <v>11969770.35</v>
      </c>
      <c r="O105" s="93">
        <f t="shared" si="14"/>
        <v>0.29952988833333333</v>
      </c>
      <c r="P105" s="94">
        <f t="shared" si="11"/>
        <v>30000000</v>
      </c>
      <c r="Q105" s="94">
        <f t="shared" si="12"/>
        <v>8985896.6500000004</v>
      </c>
      <c r="R105" s="93">
        <f t="shared" si="13"/>
        <v>0.29952988833333333</v>
      </c>
    </row>
    <row r="106" spans="1:18" s="104" customFormat="1" x14ac:dyDescent="0.2">
      <c r="A106" s="133" t="s">
        <v>440</v>
      </c>
      <c r="B106" s="189" t="s">
        <v>433</v>
      </c>
      <c r="C106" s="133" t="s">
        <v>289</v>
      </c>
      <c r="D106" s="133" t="s">
        <v>290</v>
      </c>
      <c r="E106" s="186">
        <v>189634559</v>
      </c>
      <c r="F106" s="186">
        <v>315264679</v>
      </c>
      <c r="G106" s="186">
        <v>302989679</v>
      </c>
      <c r="H106" s="186">
        <v>0</v>
      </c>
      <c r="I106" s="186">
        <v>37262501.18</v>
      </c>
      <c r="J106" s="186">
        <v>0</v>
      </c>
      <c r="K106" s="186">
        <v>262392890.81999999</v>
      </c>
      <c r="L106" s="186">
        <v>262381117.94</v>
      </c>
      <c r="M106" s="186">
        <v>15609287</v>
      </c>
      <c r="N106" s="186">
        <v>3334287</v>
      </c>
      <c r="O106" s="93">
        <f t="shared" si="14"/>
        <v>0.83229396852287407</v>
      </c>
      <c r="P106" s="28">
        <f>+P110</f>
        <v>132000000</v>
      </c>
      <c r="Q106" s="28">
        <f>+Q110</f>
        <v>103685028.8</v>
      </c>
      <c r="R106" s="93">
        <f t="shared" si="13"/>
        <v>0.78549264242424244</v>
      </c>
    </row>
    <row r="107" spans="1:18" s="103" customFormat="1" x14ac:dyDescent="0.2">
      <c r="A107" s="134" t="s">
        <v>440</v>
      </c>
      <c r="B107" s="190" t="s">
        <v>433</v>
      </c>
      <c r="C107" s="134" t="s">
        <v>291</v>
      </c>
      <c r="D107" s="134" t="s">
        <v>292</v>
      </c>
      <c r="E107" s="187">
        <v>37987205</v>
      </c>
      <c r="F107" s="187">
        <v>37821205</v>
      </c>
      <c r="G107" s="187">
        <v>37821205</v>
      </c>
      <c r="H107" s="187">
        <v>0</v>
      </c>
      <c r="I107" s="187">
        <v>24181058.449999999</v>
      </c>
      <c r="J107" s="187">
        <v>0</v>
      </c>
      <c r="K107" s="187">
        <v>13640146.550000001</v>
      </c>
      <c r="L107" s="187">
        <v>13640146.550000001</v>
      </c>
      <c r="M107" s="187">
        <v>0</v>
      </c>
      <c r="N107" s="187">
        <v>0</v>
      </c>
      <c r="O107" s="93">
        <f t="shared" si="14"/>
        <v>0.36064812186708489</v>
      </c>
      <c r="P107" s="94"/>
      <c r="Q107" s="94"/>
      <c r="R107" s="93"/>
    </row>
    <row r="108" spans="1:18" s="103" customFormat="1" x14ac:dyDescent="0.2">
      <c r="A108" s="134" t="s">
        <v>440</v>
      </c>
      <c r="B108" s="190" t="s">
        <v>433</v>
      </c>
      <c r="C108" s="134" t="s">
        <v>322</v>
      </c>
      <c r="D108" s="134" t="s">
        <v>421</v>
      </c>
      <c r="E108" s="187">
        <v>31613513</v>
      </c>
      <c r="F108" s="187">
        <v>31497513</v>
      </c>
      <c r="G108" s="187">
        <v>31497513</v>
      </c>
      <c r="H108" s="187">
        <v>0</v>
      </c>
      <c r="I108" s="187">
        <v>21965844.34</v>
      </c>
      <c r="J108" s="187">
        <v>0</v>
      </c>
      <c r="K108" s="187">
        <v>9531668.6600000001</v>
      </c>
      <c r="L108" s="187">
        <v>9531668.6600000001</v>
      </c>
      <c r="M108" s="187">
        <v>0</v>
      </c>
      <c r="N108" s="187">
        <v>0</v>
      </c>
      <c r="O108" s="93">
        <f t="shared" si="14"/>
        <v>0.30261654817000949</v>
      </c>
      <c r="P108" s="94"/>
      <c r="Q108" s="94"/>
      <c r="R108" s="93"/>
    </row>
    <row r="109" spans="1:18" s="103" customFormat="1" x14ac:dyDescent="0.2">
      <c r="A109" s="134" t="s">
        <v>440</v>
      </c>
      <c r="B109" s="190" t="s">
        <v>433</v>
      </c>
      <c r="C109" s="134" t="s">
        <v>327</v>
      </c>
      <c r="D109" s="134" t="s">
        <v>422</v>
      </c>
      <c r="E109" s="187">
        <v>6373692</v>
      </c>
      <c r="F109" s="187">
        <v>6323692</v>
      </c>
      <c r="G109" s="187">
        <v>6323692</v>
      </c>
      <c r="H109" s="187">
        <v>0</v>
      </c>
      <c r="I109" s="187">
        <v>2215214.11</v>
      </c>
      <c r="J109" s="187">
        <v>0</v>
      </c>
      <c r="K109" s="187">
        <v>4108477.89</v>
      </c>
      <c r="L109" s="187">
        <v>4108477.89</v>
      </c>
      <c r="M109" s="187">
        <v>0</v>
      </c>
      <c r="N109" s="187">
        <v>0</v>
      </c>
      <c r="O109" s="93">
        <f t="shared" si="14"/>
        <v>0.6496960778608446</v>
      </c>
      <c r="P109" s="94"/>
      <c r="Q109" s="94"/>
      <c r="R109" s="93"/>
    </row>
    <row r="110" spans="1:18" s="104" customFormat="1" x14ac:dyDescent="0.2">
      <c r="A110" s="134" t="s">
        <v>440</v>
      </c>
      <c r="B110" s="190" t="s">
        <v>433</v>
      </c>
      <c r="C110" s="134" t="s">
        <v>337</v>
      </c>
      <c r="D110" s="134" t="s">
        <v>338</v>
      </c>
      <c r="E110" s="187">
        <v>132000000</v>
      </c>
      <c r="F110" s="187">
        <v>132000000</v>
      </c>
      <c r="G110" s="187">
        <v>119850000</v>
      </c>
      <c r="H110" s="187">
        <v>0</v>
      </c>
      <c r="I110" s="187">
        <v>12830684.199999999</v>
      </c>
      <c r="J110" s="187">
        <v>0</v>
      </c>
      <c r="K110" s="187">
        <v>103685028.8</v>
      </c>
      <c r="L110" s="187">
        <v>103673255.92</v>
      </c>
      <c r="M110" s="187">
        <v>15484287</v>
      </c>
      <c r="N110" s="187">
        <v>3334287</v>
      </c>
      <c r="O110" s="93">
        <f t="shared" si="14"/>
        <v>0.78549264242424244</v>
      </c>
      <c r="P110" s="94">
        <f t="shared" ref="P110:P115" si="15">+F110</f>
        <v>132000000</v>
      </c>
      <c r="Q110" s="94">
        <f t="shared" ref="Q110:Q115" si="16">+K110</f>
        <v>103685028.8</v>
      </c>
      <c r="R110" s="93">
        <f>+Q110/P110</f>
        <v>0.78549264242424244</v>
      </c>
    </row>
    <row r="111" spans="1:18" s="103" customFormat="1" x14ac:dyDescent="0.2">
      <c r="A111" s="134" t="s">
        <v>440</v>
      </c>
      <c r="B111" s="190" t="s">
        <v>433</v>
      </c>
      <c r="C111" s="134" t="s">
        <v>339</v>
      </c>
      <c r="D111" s="134" t="s">
        <v>340</v>
      </c>
      <c r="E111" s="187">
        <v>125000000</v>
      </c>
      <c r="F111" s="187">
        <v>125000000</v>
      </c>
      <c r="G111" s="187">
        <v>112850000</v>
      </c>
      <c r="H111" s="187">
        <v>0</v>
      </c>
      <c r="I111" s="187">
        <v>12830684.199999999</v>
      </c>
      <c r="J111" s="187">
        <v>0</v>
      </c>
      <c r="K111" s="187">
        <v>96719315.799999997</v>
      </c>
      <c r="L111" s="187">
        <v>96707542.920000002</v>
      </c>
      <c r="M111" s="187">
        <v>15450000</v>
      </c>
      <c r="N111" s="187">
        <v>3300000</v>
      </c>
      <c r="O111" s="93">
        <f t="shared" si="14"/>
        <v>0.77375452639999998</v>
      </c>
      <c r="P111" s="94">
        <f t="shared" si="15"/>
        <v>125000000</v>
      </c>
      <c r="Q111" s="94">
        <f t="shared" si="16"/>
        <v>96719315.799999997</v>
      </c>
      <c r="R111" s="93">
        <f>+Q111/P111</f>
        <v>0.77375452639999998</v>
      </c>
    </row>
    <row r="112" spans="1:18" s="103" customFormat="1" x14ac:dyDescent="0.2">
      <c r="A112" s="134" t="s">
        <v>440</v>
      </c>
      <c r="B112" s="190" t="s">
        <v>433</v>
      </c>
      <c r="C112" s="134" t="s">
        <v>341</v>
      </c>
      <c r="D112" s="134" t="s">
        <v>342</v>
      </c>
      <c r="E112" s="187">
        <v>7000000</v>
      </c>
      <c r="F112" s="187">
        <v>7000000</v>
      </c>
      <c r="G112" s="187">
        <v>7000000</v>
      </c>
      <c r="H112" s="187">
        <v>0</v>
      </c>
      <c r="I112" s="187">
        <v>0</v>
      </c>
      <c r="J112" s="187">
        <v>0</v>
      </c>
      <c r="K112" s="187">
        <v>6965713</v>
      </c>
      <c r="L112" s="187">
        <v>6965713</v>
      </c>
      <c r="M112" s="187">
        <v>34287</v>
      </c>
      <c r="N112" s="187">
        <v>34287</v>
      </c>
      <c r="O112" s="93">
        <f t="shared" si="14"/>
        <v>0.99510185714285715</v>
      </c>
      <c r="P112" s="94">
        <f t="shared" si="15"/>
        <v>7000000</v>
      </c>
      <c r="Q112" s="94">
        <f t="shared" si="16"/>
        <v>6965713</v>
      </c>
      <c r="R112" s="93">
        <f>+Q112/P112</f>
        <v>0.99510185714285715</v>
      </c>
    </row>
    <row r="113" spans="1:18" s="103" customFormat="1" x14ac:dyDescent="0.2">
      <c r="A113" s="134" t="s">
        <v>440</v>
      </c>
      <c r="B113" s="190" t="s">
        <v>433</v>
      </c>
      <c r="C113" s="134" t="s">
        <v>384</v>
      </c>
      <c r="D113" s="134" t="s">
        <v>385</v>
      </c>
      <c r="E113" s="187">
        <v>0</v>
      </c>
      <c r="F113" s="187">
        <v>125671120</v>
      </c>
      <c r="G113" s="187">
        <v>125671120</v>
      </c>
      <c r="H113" s="187">
        <v>0</v>
      </c>
      <c r="I113" s="187">
        <v>0</v>
      </c>
      <c r="J113" s="187">
        <v>0</v>
      </c>
      <c r="K113" s="187">
        <v>125671120</v>
      </c>
      <c r="L113" s="187">
        <v>125671120</v>
      </c>
      <c r="M113" s="187">
        <v>0</v>
      </c>
      <c r="N113" s="187">
        <v>0</v>
      </c>
      <c r="O113" s="93">
        <v>0</v>
      </c>
      <c r="P113" s="94">
        <f t="shared" si="15"/>
        <v>125671120</v>
      </c>
      <c r="Q113" s="94">
        <f t="shared" si="16"/>
        <v>125671120</v>
      </c>
      <c r="R113" s="93">
        <v>0</v>
      </c>
    </row>
    <row r="114" spans="1:18" s="103" customFormat="1" x14ac:dyDescent="0.2">
      <c r="A114" s="134" t="s">
        <v>440</v>
      </c>
      <c r="B114" s="190" t="s">
        <v>433</v>
      </c>
      <c r="C114" s="134" t="s">
        <v>386</v>
      </c>
      <c r="D114" s="134" t="s">
        <v>387</v>
      </c>
      <c r="E114" s="187">
        <v>0</v>
      </c>
      <c r="F114" s="187">
        <v>124005120</v>
      </c>
      <c r="G114" s="187">
        <v>124005120</v>
      </c>
      <c r="H114" s="187">
        <v>0</v>
      </c>
      <c r="I114" s="187">
        <v>0</v>
      </c>
      <c r="J114" s="187">
        <v>0</v>
      </c>
      <c r="K114" s="187">
        <v>124005120</v>
      </c>
      <c r="L114" s="187">
        <v>124005120</v>
      </c>
      <c r="M114" s="187">
        <v>0</v>
      </c>
      <c r="N114" s="187">
        <v>0</v>
      </c>
      <c r="O114" s="93">
        <v>0</v>
      </c>
      <c r="P114" s="94">
        <f t="shared" si="15"/>
        <v>124005120</v>
      </c>
      <c r="Q114" s="94">
        <f t="shared" si="16"/>
        <v>124005120</v>
      </c>
      <c r="R114" s="93">
        <v>0</v>
      </c>
    </row>
    <row r="115" spans="1:18" s="103" customFormat="1" x14ac:dyDescent="0.2">
      <c r="A115" s="134" t="s">
        <v>440</v>
      </c>
      <c r="B115" s="190" t="s">
        <v>434</v>
      </c>
      <c r="C115" s="134" t="s">
        <v>386</v>
      </c>
      <c r="D115" s="134" t="s">
        <v>387</v>
      </c>
      <c r="E115" s="187">
        <v>0</v>
      </c>
      <c r="F115" s="187">
        <v>1666000</v>
      </c>
      <c r="G115" s="187">
        <v>1666000</v>
      </c>
      <c r="H115" s="187">
        <v>0</v>
      </c>
      <c r="I115" s="187">
        <v>0</v>
      </c>
      <c r="J115" s="187">
        <v>0</v>
      </c>
      <c r="K115" s="187">
        <v>1666000</v>
      </c>
      <c r="L115" s="187">
        <v>1666000</v>
      </c>
      <c r="M115" s="187">
        <v>0</v>
      </c>
      <c r="N115" s="187">
        <v>0</v>
      </c>
      <c r="O115" s="93">
        <v>0</v>
      </c>
      <c r="P115" s="94">
        <f t="shared" si="15"/>
        <v>1666000</v>
      </c>
      <c r="Q115" s="94">
        <f t="shared" si="16"/>
        <v>1666000</v>
      </c>
      <c r="R115" s="93">
        <v>0</v>
      </c>
    </row>
    <row r="116" spans="1:18" s="103" customFormat="1" x14ac:dyDescent="0.2">
      <c r="A116" s="134" t="s">
        <v>440</v>
      </c>
      <c r="B116" s="190" t="s">
        <v>433</v>
      </c>
      <c r="C116" s="134" t="s">
        <v>358</v>
      </c>
      <c r="D116" s="134" t="s">
        <v>359</v>
      </c>
      <c r="E116" s="187">
        <v>19647354</v>
      </c>
      <c r="F116" s="187">
        <v>19772354</v>
      </c>
      <c r="G116" s="187">
        <v>19647354</v>
      </c>
      <c r="H116" s="187">
        <v>0</v>
      </c>
      <c r="I116" s="187">
        <v>250758.53</v>
      </c>
      <c r="J116" s="187">
        <v>0</v>
      </c>
      <c r="K116" s="187">
        <v>19396595.469999999</v>
      </c>
      <c r="L116" s="187">
        <v>19396595.469999999</v>
      </c>
      <c r="M116" s="187">
        <v>125000</v>
      </c>
      <c r="N116" s="187">
        <v>0</v>
      </c>
      <c r="O116" s="93">
        <f t="shared" si="14"/>
        <v>0.98099576155676749</v>
      </c>
      <c r="P116" s="94"/>
      <c r="Q116" s="94"/>
      <c r="R116" s="93"/>
    </row>
    <row r="117" spans="1:18" s="103" customFormat="1" x14ac:dyDescent="0.2">
      <c r="A117" s="134" t="s">
        <v>440</v>
      </c>
      <c r="B117" s="190" t="s">
        <v>433</v>
      </c>
      <c r="C117" s="134" t="s">
        <v>363</v>
      </c>
      <c r="D117" s="134" t="s">
        <v>364</v>
      </c>
      <c r="E117" s="187">
        <v>2029800</v>
      </c>
      <c r="F117" s="187">
        <v>2029800</v>
      </c>
      <c r="G117" s="187">
        <v>2029800</v>
      </c>
      <c r="H117" s="187">
        <v>0</v>
      </c>
      <c r="I117" s="187">
        <v>12840</v>
      </c>
      <c r="J117" s="187">
        <v>0</v>
      </c>
      <c r="K117" s="187">
        <v>2016960</v>
      </c>
      <c r="L117" s="187">
        <v>2016960</v>
      </c>
      <c r="M117" s="187">
        <v>0</v>
      </c>
      <c r="N117" s="187">
        <v>0</v>
      </c>
      <c r="O117" s="93">
        <f t="shared" si="14"/>
        <v>0.99367425362104644</v>
      </c>
      <c r="P117" s="94"/>
      <c r="Q117" s="94"/>
      <c r="R117" s="93"/>
    </row>
    <row r="118" spans="1:18" s="103" customFormat="1" x14ac:dyDescent="0.2">
      <c r="A118" s="134" t="s">
        <v>440</v>
      </c>
      <c r="B118" s="190" t="s">
        <v>433</v>
      </c>
      <c r="C118" s="134" t="s">
        <v>369</v>
      </c>
      <c r="D118" s="134" t="s">
        <v>370</v>
      </c>
      <c r="E118" s="187">
        <v>4656600</v>
      </c>
      <c r="F118" s="187">
        <v>4656600</v>
      </c>
      <c r="G118" s="187">
        <v>4656600</v>
      </c>
      <c r="H118" s="187">
        <v>0</v>
      </c>
      <c r="I118" s="187">
        <v>11480</v>
      </c>
      <c r="J118" s="187">
        <v>0</v>
      </c>
      <c r="K118" s="187">
        <v>4645120</v>
      </c>
      <c r="L118" s="187">
        <v>4645120</v>
      </c>
      <c r="M118" s="187">
        <v>0</v>
      </c>
      <c r="N118" s="187">
        <v>0</v>
      </c>
      <c r="O118" s="93">
        <f t="shared" si="14"/>
        <v>0.99753468195679251</v>
      </c>
      <c r="P118" s="94"/>
      <c r="Q118" s="94"/>
      <c r="R118" s="93"/>
    </row>
    <row r="119" spans="1:18" s="103" customFormat="1" x14ac:dyDescent="0.2">
      <c r="A119" s="134" t="s">
        <v>440</v>
      </c>
      <c r="B119" s="190" t="s">
        <v>433</v>
      </c>
      <c r="C119" s="134" t="s">
        <v>375</v>
      </c>
      <c r="D119" s="134" t="s">
        <v>398</v>
      </c>
      <c r="E119" s="187">
        <v>8955000</v>
      </c>
      <c r="F119" s="187">
        <v>8955000</v>
      </c>
      <c r="G119" s="187">
        <v>8955000</v>
      </c>
      <c r="H119" s="187">
        <v>0</v>
      </c>
      <c r="I119" s="187">
        <v>31480</v>
      </c>
      <c r="J119" s="187">
        <v>0</v>
      </c>
      <c r="K119" s="187">
        <v>8923520</v>
      </c>
      <c r="L119" s="187">
        <v>8923520</v>
      </c>
      <c r="M119" s="187">
        <v>0</v>
      </c>
      <c r="N119" s="187">
        <v>0</v>
      </c>
      <c r="O119" s="93">
        <f t="shared" si="14"/>
        <v>0.99648464544946957</v>
      </c>
      <c r="P119" s="94"/>
      <c r="Q119" s="94"/>
      <c r="R119" s="93"/>
    </row>
    <row r="120" spans="1:18" x14ac:dyDescent="0.2">
      <c r="A120" s="49" t="s">
        <v>440</v>
      </c>
      <c r="B120" s="191" t="s">
        <v>433</v>
      </c>
      <c r="C120" s="49" t="s">
        <v>378</v>
      </c>
      <c r="D120" s="49" t="s">
        <v>399</v>
      </c>
      <c r="E120" s="188">
        <v>2985000</v>
      </c>
      <c r="F120" s="188">
        <v>3110000</v>
      </c>
      <c r="G120" s="188">
        <v>2985000</v>
      </c>
      <c r="H120" s="188">
        <v>0</v>
      </c>
      <c r="I120" s="188">
        <v>96610.25</v>
      </c>
      <c r="J120" s="188">
        <v>0</v>
      </c>
      <c r="K120" s="188">
        <v>2888389.75</v>
      </c>
      <c r="L120" s="188">
        <v>2888389.75</v>
      </c>
      <c r="M120" s="188">
        <v>125000</v>
      </c>
      <c r="N120" s="188">
        <v>0</v>
      </c>
      <c r="O120" s="93">
        <f t="shared" si="14"/>
        <v>0.92874268488745981</v>
      </c>
      <c r="P120" s="45"/>
      <c r="Q120" s="45"/>
      <c r="R120" s="22"/>
    </row>
    <row r="121" spans="1:18" x14ac:dyDescent="0.2">
      <c r="A121" s="49" t="s">
        <v>440</v>
      </c>
      <c r="B121" s="191" t="s">
        <v>433</v>
      </c>
      <c r="C121" s="49" t="s">
        <v>381</v>
      </c>
      <c r="D121" s="49" t="s">
        <v>400</v>
      </c>
      <c r="E121" s="188">
        <v>453804</v>
      </c>
      <c r="F121" s="188">
        <v>453804</v>
      </c>
      <c r="G121" s="188">
        <v>453804</v>
      </c>
      <c r="H121" s="188">
        <v>0</v>
      </c>
      <c r="I121" s="188">
        <v>11492.36</v>
      </c>
      <c r="J121" s="188">
        <v>0</v>
      </c>
      <c r="K121" s="188">
        <v>442311.64</v>
      </c>
      <c r="L121" s="188">
        <v>442311.64</v>
      </c>
      <c r="M121" s="188">
        <v>0</v>
      </c>
      <c r="N121" s="188">
        <v>0</v>
      </c>
      <c r="O121" s="93">
        <f t="shared" si="14"/>
        <v>0.97467549867343617</v>
      </c>
      <c r="P121" s="45"/>
      <c r="Q121" s="45"/>
      <c r="R121" s="22"/>
    </row>
    <row r="122" spans="1:18" x14ac:dyDescent="0.2">
      <c r="A122" s="49" t="s">
        <v>440</v>
      </c>
      <c r="B122" s="191" t="s">
        <v>433</v>
      </c>
      <c r="C122" s="49" t="s">
        <v>382</v>
      </c>
      <c r="D122" s="49" t="s">
        <v>383</v>
      </c>
      <c r="E122" s="188">
        <v>567150</v>
      </c>
      <c r="F122" s="188">
        <v>567150</v>
      </c>
      <c r="G122" s="188">
        <v>567150</v>
      </c>
      <c r="H122" s="188">
        <v>0</v>
      </c>
      <c r="I122" s="188">
        <v>86855.92</v>
      </c>
      <c r="J122" s="188">
        <v>0</v>
      </c>
      <c r="K122" s="188">
        <v>480294.08</v>
      </c>
      <c r="L122" s="188">
        <v>480294.08</v>
      </c>
      <c r="M122" s="188">
        <v>0</v>
      </c>
      <c r="N122" s="188">
        <v>0</v>
      </c>
      <c r="O122" s="93">
        <f t="shared" si="14"/>
        <v>0.84685547033412678</v>
      </c>
      <c r="P122" s="45"/>
      <c r="Q122" s="45"/>
      <c r="R122" s="22"/>
    </row>
    <row r="123" spans="1:18" s="55" customFormat="1" x14ac:dyDescent="0.2">
      <c r="A123" s="19"/>
      <c r="B123" s="108"/>
      <c r="C123" s="19"/>
      <c r="D123" s="19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22"/>
      <c r="P123" s="45"/>
      <c r="Q123" s="45"/>
      <c r="R123" s="22"/>
    </row>
    <row r="124" spans="1:18" s="103" customFormat="1" x14ac:dyDescent="0.2">
      <c r="A124" s="96"/>
      <c r="B124" s="110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3"/>
      <c r="P124" s="94"/>
      <c r="Q124" s="94"/>
      <c r="R124" s="93"/>
    </row>
    <row r="125" spans="1:18" s="103" customFormat="1" x14ac:dyDescent="0.2">
      <c r="A125" s="96"/>
      <c r="B125" s="110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3"/>
      <c r="P125" s="94"/>
      <c r="Q125" s="94"/>
      <c r="R125" s="93"/>
    </row>
    <row r="126" spans="1:18" x14ac:dyDescent="0.2">
      <c r="C126" s="209" t="s">
        <v>11</v>
      </c>
      <c r="D126" s="209"/>
      <c r="E126" s="209"/>
      <c r="F126" s="209"/>
      <c r="G126" s="209"/>
      <c r="K126" s="21"/>
      <c r="P126" s="21"/>
      <c r="Q126" s="21"/>
    </row>
    <row r="127" spans="1:18" s="127" customFormat="1" ht="44.45" customHeight="1" thickBot="1" x14ac:dyDescent="0.25">
      <c r="B127" s="128"/>
      <c r="C127" s="129" t="s">
        <v>44</v>
      </c>
      <c r="D127" s="129" t="s">
        <v>7</v>
      </c>
      <c r="E127" s="129" t="s">
        <v>8</v>
      </c>
      <c r="F127" s="129" t="s">
        <v>9</v>
      </c>
      <c r="G127" s="129" t="s">
        <v>21</v>
      </c>
    </row>
    <row r="128" spans="1:18" ht="13.5" thickTop="1" x14ac:dyDescent="0.2">
      <c r="C128" s="130" t="s">
        <v>22</v>
      </c>
      <c r="D128" s="100">
        <f>+F8</f>
        <v>3231699948</v>
      </c>
      <c r="E128" s="101">
        <f>+K8</f>
        <v>1956375278.9100001</v>
      </c>
      <c r="F128" s="21">
        <f>+D128-E128</f>
        <v>1275324669.0899999</v>
      </c>
      <c r="G128" s="22">
        <f t="shared" ref="G128:G133" si="17">+E128/D128</f>
        <v>0.60537033461932033</v>
      </c>
      <c r="K128" s="21"/>
      <c r="P128" s="21"/>
      <c r="Q128" s="21"/>
    </row>
    <row r="129" spans="1:17" x14ac:dyDescent="0.2">
      <c r="C129" s="130" t="s">
        <v>109</v>
      </c>
      <c r="D129" s="21">
        <f>+F27</f>
        <v>614711344</v>
      </c>
      <c r="E129" s="103">
        <f>+K27</f>
        <v>293686350.18000001</v>
      </c>
      <c r="F129" s="21">
        <f>+D129-E129</f>
        <v>321024993.81999999</v>
      </c>
      <c r="G129" s="22">
        <f t="shared" si="17"/>
        <v>0.47776302332237425</v>
      </c>
      <c r="K129" s="21"/>
      <c r="P129" s="21"/>
      <c r="Q129" s="21"/>
    </row>
    <row r="130" spans="1:17" x14ac:dyDescent="0.2">
      <c r="C130" s="130" t="s">
        <v>23</v>
      </c>
      <c r="D130" s="21">
        <f>+F72</f>
        <v>73739162</v>
      </c>
      <c r="E130" s="103">
        <f>+K72</f>
        <v>9600940.8000000007</v>
      </c>
      <c r="F130" s="21">
        <f>+D130-E130</f>
        <v>64138221.200000003</v>
      </c>
      <c r="G130" s="22">
        <f t="shared" si="17"/>
        <v>0.13020138200105938</v>
      </c>
      <c r="K130" s="21"/>
      <c r="P130" s="21"/>
      <c r="Q130" s="21"/>
    </row>
    <row r="131" spans="1:17" ht="13.7" customHeight="1" x14ac:dyDescent="0.2">
      <c r="C131" s="130" t="s">
        <v>266</v>
      </c>
      <c r="D131" s="21">
        <f>+F95</f>
        <v>103500000</v>
      </c>
      <c r="E131" s="103">
        <f>+K95</f>
        <v>9904896.6500000004</v>
      </c>
      <c r="F131" s="21">
        <f>+D131-E131</f>
        <v>93595103.349999994</v>
      </c>
      <c r="G131" s="22">
        <f>+E131/D131</f>
        <v>9.5699484541062807E-2</v>
      </c>
      <c r="K131" s="21"/>
      <c r="P131" s="21"/>
      <c r="Q131" s="21"/>
    </row>
    <row r="132" spans="1:17" x14ac:dyDescent="0.2">
      <c r="C132" s="130" t="s">
        <v>25</v>
      </c>
      <c r="D132" s="21">
        <f>+F106</f>
        <v>315264679</v>
      </c>
      <c r="E132" s="103">
        <f>+K106</f>
        <v>262392890.81999999</v>
      </c>
      <c r="F132" s="21">
        <f>+D132-E132</f>
        <v>52871788.180000007</v>
      </c>
      <c r="G132" s="22">
        <f>+E132/D132</f>
        <v>0.83229396852287407</v>
      </c>
      <c r="K132" s="21"/>
      <c r="P132" s="21"/>
      <c r="Q132" s="21"/>
    </row>
    <row r="133" spans="1:17" ht="13.5" thickBot="1" x14ac:dyDescent="0.25">
      <c r="C133" s="131" t="s">
        <v>10</v>
      </c>
      <c r="D133" s="131">
        <f>SUM(D128:D132)</f>
        <v>4338915133</v>
      </c>
      <c r="E133" s="131">
        <f>SUM(E128:E132)</f>
        <v>2531960357.3600006</v>
      </c>
      <c r="F133" s="131">
        <f>SUM(F128:F132)</f>
        <v>1806954775.6399999</v>
      </c>
      <c r="G133" s="132">
        <f t="shared" si="17"/>
        <v>0.58354687283532092</v>
      </c>
      <c r="K133" s="21"/>
      <c r="P133" s="21"/>
      <c r="Q133" s="21"/>
    </row>
    <row r="134" spans="1:17" ht="13.5" thickTop="1" x14ac:dyDescent="0.2">
      <c r="C134" s="55"/>
      <c r="D134" s="55"/>
      <c r="E134" s="133"/>
      <c r="F134" s="17"/>
      <c r="G134" s="17"/>
      <c r="H134" s="96"/>
      <c r="K134" s="21"/>
      <c r="P134" s="21"/>
      <c r="Q134" s="21"/>
    </row>
    <row r="135" spans="1:17" x14ac:dyDescent="0.2">
      <c r="C135" s="19"/>
      <c r="D135" s="21"/>
      <c r="E135" s="103"/>
      <c r="H135" s="19"/>
      <c r="I135" s="19"/>
      <c r="J135" s="19"/>
      <c r="K135" s="96"/>
      <c r="P135" s="134"/>
      <c r="Q135" s="21"/>
    </row>
    <row r="136" spans="1:17" x14ac:dyDescent="0.2">
      <c r="C136" s="19"/>
      <c r="D136" s="21"/>
      <c r="E136" s="103"/>
      <c r="H136" s="19"/>
      <c r="I136" s="19"/>
      <c r="J136" s="19"/>
      <c r="K136" s="96"/>
      <c r="Q136" s="96"/>
    </row>
    <row r="137" spans="1:17" x14ac:dyDescent="0.2">
      <c r="C137" s="210" t="s">
        <v>11</v>
      </c>
      <c r="D137" s="210"/>
      <c r="E137" s="210"/>
      <c r="F137" s="210"/>
      <c r="G137" s="210"/>
      <c r="H137" s="19"/>
      <c r="I137" s="19"/>
      <c r="J137" s="19"/>
      <c r="K137" s="96"/>
      <c r="Q137" s="96"/>
    </row>
    <row r="138" spans="1:17" ht="26.25" thickBot="1" x14ac:dyDescent="0.25">
      <c r="C138" s="135" t="s">
        <v>44</v>
      </c>
      <c r="D138" s="135" t="s">
        <v>31</v>
      </c>
      <c r="E138" s="135" t="s">
        <v>32</v>
      </c>
      <c r="F138" s="135" t="s">
        <v>36</v>
      </c>
      <c r="G138" s="135" t="s">
        <v>33</v>
      </c>
      <c r="H138" s="19"/>
      <c r="I138" s="19"/>
      <c r="J138" s="19"/>
      <c r="K138" s="96"/>
      <c r="Q138" s="96"/>
    </row>
    <row r="139" spans="1:17" ht="13.5" thickTop="1" x14ac:dyDescent="0.2">
      <c r="C139" s="130" t="s">
        <v>109</v>
      </c>
      <c r="D139" s="21">
        <f t="shared" ref="D139:E141" si="18">+D129</f>
        <v>614711344</v>
      </c>
      <c r="E139" s="21">
        <f t="shared" si="18"/>
        <v>293686350.18000001</v>
      </c>
      <c r="F139" s="21">
        <f>+D139-E139</f>
        <v>321024993.81999999</v>
      </c>
      <c r="G139" s="22">
        <f>+E139/D139</f>
        <v>0.47776302332237425</v>
      </c>
      <c r="H139" s="19"/>
      <c r="I139" s="19"/>
      <c r="J139" s="19"/>
      <c r="K139" s="96"/>
      <c r="Q139" s="96"/>
    </row>
    <row r="140" spans="1:17" x14ac:dyDescent="0.2">
      <c r="C140" s="130" t="s">
        <v>23</v>
      </c>
      <c r="D140" s="21">
        <f t="shared" si="18"/>
        <v>73739162</v>
      </c>
      <c r="E140" s="21">
        <f t="shared" si="18"/>
        <v>9600940.8000000007</v>
      </c>
      <c r="F140" s="21">
        <f>+D140-E140</f>
        <v>64138221.200000003</v>
      </c>
      <c r="G140" s="22">
        <f>+E140/D140</f>
        <v>0.13020138200105938</v>
      </c>
      <c r="H140" s="19"/>
      <c r="I140" s="19"/>
      <c r="J140" s="19"/>
      <c r="K140" s="96"/>
      <c r="Q140" s="96"/>
    </row>
    <row r="141" spans="1:17" x14ac:dyDescent="0.2">
      <c r="C141" s="130" t="s">
        <v>24</v>
      </c>
      <c r="D141" s="21">
        <f t="shared" si="18"/>
        <v>103500000</v>
      </c>
      <c r="E141" s="21">
        <f t="shared" si="18"/>
        <v>9904896.6500000004</v>
      </c>
      <c r="F141" s="21">
        <f>+D141-E141</f>
        <v>93595103.349999994</v>
      </c>
      <c r="G141" s="22">
        <f>+E141/D141</f>
        <v>9.5699484541062807E-2</v>
      </c>
      <c r="H141" s="19"/>
      <c r="I141" s="19"/>
      <c r="J141" s="19"/>
      <c r="K141" s="96"/>
      <c r="Q141" s="96"/>
    </row>
    <row r="142" spans="1:17" x14ac:dyDescent="0.2">
      <c r="C142" s="130" t="s">
        <v>25</v>
      </c>
      <c r="D142" s="21">
        <f>+P106</f>
        <v>132000000</v>
      </c>
      <c r="E142" s="21">
        <f>+Q106</f>
        <v>103685028.8</v>
      </c>
      <c r="F142" s="21">
        <f>+D142-E142</f>
        <v>28314971.200000003</v>
      </c>
      <c r="G142" s="22">
        <f>+E142/D142</f>
        <v>0.78549264242424244</v>
      </c>
      <c r="H142" s="19"/>
      <c r="I142" s="19"/>
      <c r="J142" s="19"/>
      <c r="K142" s="96"/>
      <c r="Q142" s="96"/>
    </row>
    <row r="143" spans="1:17" ht="13.5" thickBot="1" x14ac:dyDescent="0.25">
      <c r="C143" s="136" t="s">
        <v>10</v>
      </c>
      <c r="D143" s="136">
        <f>SUM(D139:D142)</f>
        <v>923950506</v>
      </c>
      <c r="E143" s="136">
        <f>SUM(E139:E142)</f>
        <v>416877216.43000001</v>
      </c>
      <c r="F143" s="136">
        <f>SUM(F139:F142)</f>
        <v>507073289.56999999</v>
      </c>
      <c r="G143" s="137">
        <f>+E143/D143</f>
        <v>0.45118998660952087</v>
      </c>
      <c r="H143" s="19"/>
      <c r="I143" s="19"/>
      <c r="J143" s="19"/>
      <c r="K143" s="96"/>
      <c r="Q143" s="96"/>
    </row>
    <row r="144" spans="1:17" ht="13.5" thickTop="1" x14ac:dyDescent="0.2">
      <c r="A144" s="19"/>
      <c r="H144" s="19"/>
      <c r="I144" s="19"/>
      <c r="J144" s="19"/>
      <c r="K144" s="96"/>
      <c r="Q144" s="96"/>
    </row>
    <row r="145" spans="1:17" x14ac:dyDescent="0.2">
      <c r="A145" s="19"/>
      <c r="H145" s="19"/>
      <c r="I145" s="19"/>
      <c r="J145" s="19"/>
      <c r="K145" s="96"/>
      <c r="Q145" s="96"/>
    </row>
    <row r="146" spans="1:17" x14ac:dyDescent="0.2">
      <c r="A146" s="19"/>
      <c r="H146" s="19"/>
      <c r="I146" s="19"/>
      <c r="J146" s="19"/>
      <c r="K146" s="96"/>
      <c r="Q146" s="96"/>
    </row>
    <row r="147" spans="1:17" x14ac:dyDescent="0.2">
      <c r="A147" s="19"/>
      <c r="H147" s="19"/>
      <c r="I147" s="19"/>
      <c r="J147" s="19"/>
      <c r="K147" s="96"/>
      <c r="Q147" s="96"/>
    </row>
    <row r="148" spans="1:17" x14ac:dyDescent="0.2">
      <c r="A148" s="1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38"/>
      <c r="B152" s="139"/>
      <c r="C152" s="140"/>
      <c r="D152" s="141"/>
      <c r="H152" s="19"/>
      <c r="I152" s="19"/>
      <c r="J152" s="19"/>
      <c r="K152" s="96"/>
      <c r="Q152" s="96"/>
    </row>
    <row r="153" spans="1:17" x14ac:dyDescent="0.2">
      <c r="A153" s="138"/>
      <c r="B153" s="139"/>
      <c r="C153" s="140"/>
      <c r="D153" s="141"/>
      <c r="H153" s="19"/>
      <c r="I153" s="19"/>
      <c r="J153" s="19"/>
      <c r="K153" s="96"/>
      <c r="Q153" s="96"/>
    </row>
    <row r="154" spans="1:17" x14ac:dyDescent="0.2">
      <c r="A154" s="138"/>
      <c r="B154" s="139"/>
      <c r="C154" s="140"/>
      <c r="D154" s="141"/>
      <c r="H154" s="19"/>
      <c r="I154" s="19"/>
      <c r="J154" s="19"/>
      <c r="K154" s="96"/>
      <c r="Q154" s="96"/>
    </row>
    <row r="155" spans="1:17" x14ac:dyDescent="0.2">
      <c r="A155" s="138"/>
      <c r="B155" s="139"/>
      <c r="C155" s="85" t="s">
        <v>51</v>
      </c>
      <c r="D155" s="142" t="s">
        <v>52</v>
      </c>
      <c r="E155" s="142" t="s">
        <v>53</v>
      </c>
      <c r="F155" s="85" t="s">
        <v>7</v>
      </c>
      <c r="G155" s="85" t="s">
        <v>19</v>
      </c>
      <c r="H155" s="19"/>
      <c r="I155" s="19"/>
      <c r="J155" s="19"/>
      <c r="K155" s="96"/>
      <c r="Q155" s="96"/>
    </row>
    <row r="156" spans="1:17" x14ac:dyDescent="0.2">
      <c r="A156" s="138"/>
      <c r="B156" s="139"/>
      <c r="C156" s="87" t="s">
        <v>22</v>
      </c>
      <c r="D156" s="88">
        <f>+G156/F156</f>
        <v>0.60537033461932033</v>
      </c>
      <c r="E156" s="88">
        <f>+(100%/12)*9</f>
        <v>0.75</v>
      </c>
      <c r="F156" s="89">
        <f t="shared" ref="F156:G160" si="19">+D128</f>
        <v>3231699948</v>
      </c>
      <c r="G156" s="89">
        <f t="shared" si="19"/>
        <v>1956375278.9100001</v>
      </c>
      <c r="H156" s="19"/>
      <c r="I156" s="19"/>
      <c r="J156" s="19"/>
      <c r="K156" s="96"/>
      <c r="Q156" s="96"/>
    </row>
    <row r="157" spans="1:17" x14ac:dyDescent="0.2">
      <c r="A157" s="19"/>
      <c r="C157" s="87" t="s">
        <v>109</v>
      </c>
      <c r="D157" s="88">
        <f>+G157/F157</f>
        <v>0.47776302332237425</v>
      </c>
      <c r="E157" s="88">
        <f t="shared" ref="E157:E160" si="20">+(100%/12)*9</f>
        <v>0.75</v>
      </c>
      <c r="F157" s="89">
        <f t="shared" si="19"/>
        <v>614711344</v>
      </c>
      <c r="G157" s="89">
        <f t="shared" si="19"/>
        <v>293686350.18000001</v>
      </c>
      <c r="H157" s="19"/>
      <c r="I157" s="19"/>
      <c r="J157" s="19"/>
      <c r="K157" s="96"/>
      <c r="Q157" s="96"/>
    </row>
    <row r="158" spans="1:17" x14ac:dyDescent="0.2">
      <c r="A158" s="19"/>
      <c r="C158" s="87" t="s">
        <v>23</v>
      </c>
      <c r="D158" s="88">
        <f>+G158/F158</f>
        <v>0.13020138200105938</v>
      </c>
      <c r="E158" s="88">
        <f t="shared" si="20"/>
        <v>0.75</v>
      </c>
      <c r="F158" s="89">
        <f t="shared" si="19"/>
        <v>73739162</v>
      </c>
      <c r="G158" s="89">
        <f t="shared" si="19"/>
        <v>9600940.8000000007</v>
      </c>
      <c r="H158" s="19"/>
      <c r="I158" s="19"/>
      <c r="J158" s="19"/>
      <c r="K158" s="96"/>
      <c r="Q158" s="96"/>
    </row>
    <row r="159" spans="1:17" x14ac:dyDescent="0.2">
      <c r="A159" s="19"/>
      <c r="C159" s="87" t="s">
        <v>24</v>
      </c>
      <c r="D159" s="88">
        <f>+G159/F159</f>
        <v>9.5699484541062807E-2</v>
      </c>
      <c r="E159" s="88">
        <f t="shared" si="20"/>
        <v>0.75</v>
      </c>
      <c r="F159" s="89">
        <f t="shared" si="19"/>
        <v>103500000</v>
      </c>
      <c r="G159" s="89">
        <f t="shared" si="19"/>
        <v>9904896.6500000004</v>
      </c>
      <c r="H159" s="19"/>
      <c r="I159" s="19"/>
      <c r="J159" s="19"/>
      <c r="K159" s="96"/>
      <c r="Q159" s="96"/>
    </row>
    <row r="160" spans="1:17" x14ac:dyDescent="0.2">
      <c r="A160" s="19"/>
      <c r="C160" s="87" t="s">
        <v>25</v>
      </c>
      <c r="D160" s="88">
        <f>+G160/F160</f>
        <v>0.83229396852287407</v>
      </c>
      <c r="E160" s="88">
        <f t="shared" si="20"/>
        <v>0.75</v>
      </c>
      <c r="F160" s="89">
        <f t="shared" si="19"/>
        <v>315264679</v>
      </c>
      <c r="G160" s="89">
        <f t="shared" si="19"/>
        <v>262392890.81999999</v>
      </c>
      <c r="H160" s="19"/>
      <c r="I160" s="19"/>
      <c r="J160" s="19"/>
      <c r="K160" s="96"/>
      <c r="Q160" s="96"/>
    </row>
    <row r="161" spans="1:17" x14ac:dyDescent="0.2">
      <c r="A161" s="19"/>
      <c r="C161" s="87"/>
      <c r="D161" s="88"/>
      <c r="E161" s="88"/>
      <c r="F161" s="89"/>
      <c r="G161" s="89"/>
      <c r="H161" s="19"/>
      <c r="I161" s="19"/>
      <c r="J161" s="19"/>
      <c r="K161" s="96"/>
      <c r="Q161" s="96"/>
    </row>
    <row r="162" spans="1:17" x14ac:dyDescent="0.2">
      <c r="A162" s="19"/>
      <c r="C162" s="87"/>
      <c r="D162" s="88"/>
      <c r="E162" s="88"/>
      <c r="F162" s="89"/>
      <c r="G162" s="89"/>
      <c r="H162" s="19"/>
      <c r="I162" s="19"/>
      <c r="J162" s="19"/>
      <c r="K162" s="96"/>
      <c r="Q162" s="96"/>
    </row>
    <row r="163" spans="1:17" x14ac:dyDescent="0.2">
      <c r="A163" s="19"/>
      <c r="C163" s="87"/>
      <c r="D163" s="88"/>
      <c r="E163" s="88"/>
      <c r="F163" s="89"/>
      <c r="G163" s="8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E217" s="143"/>
      <c r="F217" s="143"/>
      <c r="G217" s="143"/>
      <c r="H217" s="19"/>
      <c r="I217" s="19"/>
      <c r="J217" s="19"/>
      <c r="K217" s="96"/>
      <c r="Q217" s="96"/>
    </row>
    <row r="218" spans="1:17" x14ac:dyDescent="0.2">
      <c r="A218" s="19"/>
      <c r="E218" s="143"/>
      <c r="F218" s="143"/>
      <c r="G218" s="143"/>
      <c r="H218" s="19"/>
      <c r="I218" s="19"/>
      <c r="J218" s="19"/>
      <c r="K218" s="96"/>
      <c r="Q218" s="96"/>
    </row>
    <row r="219" spans="1:17" x14ac:dyDescent="0.2">
      <c r="A219" s="19"/>
      <c r="E219" s="143"/>
      <c r="F219" s="143"/>
      <c r="G219" s="143"/>
      <c r="H219" s="19"/>
      <c r="I219" s="19"/>
      <c r="J219" s="19"/>
      <c r="K219" s="96"/>
      <c r="Q219" s="96"/>
    </row>
    <row r="220" spans="1:17" x14ac:dyDescent="0.2">
      <c r="A220" s="19"/>
      <c r="E220" s="143"/>
      <c r="F220" s="143"/>
      <c r="G220" s="143"/>
      <c r="H220" s="19"/>
      <c r="I220" s="19"/>
      <c r="J220" s="19"/>
      <c r="K220" s="96"/>
      <c r="Q220" s="96"/>
    </row>
    <row r="221" spans="1:17" x14ac:dyDescent="0.2">
      <c r="A221" s="19"/>
      <c r="E221" s="143"/>
      <c r="F221" s="143"/>
      <c r="G221" s="143"/>
      <c r="H221" s="19"/>
      <c r="I221" s="19"/>
      <c r="J221" s="19"/>
      <c r="K221" s="96"/>
      <c r="Q221" s="96"/>
    </row>
    <row r="222" spans="1:17" x14ac:dyDescent="0.2">
      <c r="A222" s="19"/>
      <c r="E222" s="143"/>
      <c r="F222" s="143"/>
      <c r="G222" s="143"/>
      <c r="H222" s="19"/>
      <c r="I222" s="19"/>
      <c r="J222" s="19"/>
      <c r="K222" s="96"/>
      <c r="Q222" s="96"/>
    </row>
    <row r="223" spans="1:17" x14ac:dyDescent="0.2">
      <c r="A223" s="19"/>
      <c r="E223" s="143"/>
      <c r="F223" s="143"/>
      <c r="G223" s="143"/>
      <c r="H223" s="19"/>
      <c r="I223" s="19"/>
      <c r="J223" s="19"/>
      <c r="K223" s="96"/>
      <c r="Q223" s="96"/>
    </row>
    <row r="224" spans="1:17" x14ac:dyDescent="0.2">
      <c r="A224" s="19"/>
      <c r="E224" s="143"/>
      <c r="F224" s="143"/>
      <c r="G224" s="143"/>
      <c r="H224" s="19"/>
      <c r="I224" s="19"/>
      <c r="J224" s="19"/>
      <c r="K224" s="96"/>
      <c r="Q224" s="96"/>
    </row>
    <row r="225" spans="1:17" x14ac:dyDescent="0.2">
      <c r="A225" s="19"/>
      <c r="E225" s="143"/>
      <c r="F225" s="143"/>
      <c r="G225" s="143"/>
      <c r="H225" s="19"/>
      <c r="I225" s="19"/>
      <c r="J225" s="19"/>
      <c r="K225" s="96"/>
      <c r="Q225" s="96"/>
    </row>
    <row r="226" spans="1:17" x14ac:dyDescent="0.2">
      <c r="A226" s="19"/>
      <c r="E226" s="143"/>
      <c r="F226" s="143"/>
      <c r="G226" s="143"/>
      <c r="H226" s="19"/>
      <c r="I226" s="19"/>
      <c r="J226" s="19"/>
      <c r="K226" s="96"/>
      <c r="Q226" s="96"/>
    </row>
    <row r="227" spans="1:17" x14ac:dyDescent="0.2">
      <c r="A227" s="19"/>
      <c r="E227" s="143"/>
      <c r="F227" s="143"/>
      <c r="G227" s="143"/>
      <c r="H227" s="19"/>
      <c r="I227" s="19"/>
      <c r="J227" s="19"/>
      <c r="K227" s="96"/>
      <c r="Q227" s="96"/>
    </row>
    <row r="228" spans="1:17" x14ac:dyDescent="0.2">
      <c r="A228" s="19"/>
      <c r="E228" s="143"/>
      <c r="F228" s="143"/>
      <c r="G228" s="143"/>
      <c r="H228" s="19"/>
      <c r="I228" s="19"/>
      <c r="J228" s="19"/>
      <c r="K228" s="96"/>
      <c r="Q228" s="96"/>
    </row>
    <row r="229" spans="1:17" x14ac:dyDescent="0.2">
      <c r="A229" s="19"/>
      <c r="E229" s="143"/>
      <c r="F229" s="143"/>
      <c r="G229" s="143"/>
      <c r="H229" s="19"/>
      <c r="I229" s="19"/>
      <c r="J229" s="19"/>
      <c r="K229" s="96"/>
      <c r="Q229" s="96"/>
    </row>
    <row r="230" spans="1:17" x14ac:dyDescent="0.2">
      <c r="A230" s="19"/>
      <c r="E230" s="143"/>
      <c r="F230" s="143"/>
      <c r="G230" s="143"/>
      <c r="H230" s="19"/>
      <c r="I230" s="19"/>
      <c r="J230" s="19"/>
      <c r="K230" s="96"/>
      <c r="Q230" s="96"/>
    </row>
    <row r="231" spans="1:17" x14ac:dyDescent="0.2">
      <c r="A231" s="19"/>
      <c r="E231" s="143"/>
      <c r="F231" s="143"/>
      <c r="G231" s="143"/>
      <c r="H231" s="19"/>
      <c r="I231" s="19"/>
      <c r="J231" s="19"/>
      <c r="K231" s="96"/>
      <c r="Q231" s="96"/>
    </row>
    <row r="232" spans="1:17" x14ac:dyDescent="0.2">
      <c r="A232" s="19"/>
      <c r="E232" s="143"/>
      <c r="F232" s="143"/>
      <c r="G232" s="143"/>
      <c r="H232" s="19"/>
      <c r="I232" s="19"/>
      <c r="J232" s="19"/>
      <c r="K232" s="96"/>
      <c r="Q232" s="96"/>
    </row>
    <row r="233" spans="1:17" x14ac:dyDescent="0.2">
      <c r="A233" s="19"/>
      <c r="E233" s="143"/>
      <c r="F233" s="143"/>
      <c r="G233" s="143"/>
      <c r="H233" s="19"/>
      <c r="I233" s="19"/>
      <c r="J233" s="19"/>
      <c r="K233" s="96"/>
      <c r="Q233" s="96"/>
    </row>
    <row r="234" spans="1:17" x14ac:dyDescent="0.2">
      <c r="A234" s="19"/>
      <c r="E234" s="143"/>
      <c r="F234" s="143"/>
      <c r="G234" s="143"/>
      <c r="H234" s="19"/>
      <c r="I234" s="19"/>
      <c r="J234" s="19"/>
      <c r="K234" s="96"/>
      <c r="Q234" s="96"/>
    </row>
    <row r="235" spans="1:17" x14ac:dyDescent="0.2">
      <c r="A235" s="19"/>
      <c r="E235" s="143"/>
      <c r="F235" s="143"/>
      <c r="G235" s="143"/>
      <c r="H235" s="19"/>
      <c r="I235" s="19"/>
      <c r="J235" s="19"/>
      <c r="K235" s="96"/>
      <c r="Q235" s="96"/>
    </row>
    <row r="236" spans="1:17" x14ac:dyDescent="0.2">
      <c r="A236" s="19"/>
      <c r="E236" s="143"/>
      <c r="F236" s="143"/>
      <c r="G236" s="143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H452" s="19"/>
      <c r="I452" s="19"/>
      <c r="J452" s="19"/>
      <c r="K452" s="96"/>
      <c r="Q452" s="96"/>
    </row>
    <row r="453" spans="1:17" x14ac:dyDescent="0.2">
      <c r="A453" s="19"/>
      <c r="H453" s="19"/>
      <c r="I453" s="19"/>
      <c r="J453" s="19"/>
      <c r="K453" s="96"/>
      <c r="Q453" s="96"/>
    </row>
    <row r="454" spans="1:17" x14ac:dyDescent="0.2">
      <c r="A454" s="19"/>
      <c r="H454" s="19"/>
      <c r="I454" s="19"/>
      <c r="J454" s="19"/>
      <c r="K454" s="96"/>
      <c r="Q454" s="96"/>
    </row>
    <row r="455" spans="1:17" x14ac:dyDescent="0.2">
      <c r="A455" s="19"/>
      <c r="H455" s="19"/>
      <c r="I455" s="19"/>
      <c r="J455" s="19"/>
      <c r="K455" s="96"/>
      <c r="Q455" s="96"/>
    </row>
    <row r="456" spans="1:17" x14ac:dyDescent="0.2">
      <c r="A456" s="19"/>
      <c r="H456" s="19"/>
      <c r="I456" s="19"/>
      <c r="J456" s="19"/>
      <c r="K456" s="96"/>
      <c r="Q456" s="96"/>
    </row>
    <row r="457" spans="1:17" x14ac:dyDescent="0.2">
      <c r="A457" s="19"/>
      <c r="H457" s="19"/>
      <c r="I457" s="19"/>
      <c r="J457" s="19"/>
      <c r="K457" s="96"/>
      <c r="Q457" s="96"/>
    </row>
    <row r="458" spans="1:17" x14ac:dyDescent="0.2">
      <c r="A458" s="19"/>
      <c r="H458" s="19"/>
      <c r="I458" s="19"/>
      <c r="J458" s="19"/>
      <c r="K458" s="96"/>
      <c r="Q458" s="96"/>
    </row>
    <row r="459" spans="1:17" x14ac:dyDescent="0.2">
      <c r="A459" s="19"/>
      <c r="H459" s="19"/>
      <c r="I459" s="19"/>
      <c r="J459" s="19"/>
      <c r="K459" s="96"/>
      <c r="Q459" s="96"/>
    </row>
    <row r="460" spans="1:17" x14ac:dyDescent="0.2">
      <c r="A460" s="19"/>
      <c r="H460" s="19"/>
      <c r="I460" s="19"/>
      <c r="J460" s="19"/>
      <c r="K460" s="96"/>
      <c r="Q460" s="96"/>
    </row>
    <row r="461" spans="1:17" x14ac:dyDescent="0.2">
      <c r="A461" s="19"/>
      <c r="H461" s="19"/>
      <c r="I461" s="19"/>
      <c r="J461" s="19"/>
      <c r="K461" s="96"/>
      <c r="Q461" s="96"/>
    </row>
    <row r="462" spans="1:17" x14ac:dyDescent="0.2">
      <c r="A462" s="19"/>
      <c r="H462" s="19"/>
      <c r="I462" s="19"/>
      <c r="J462" s="19"/>
      <c r="K462" s="96"/>
      <c r="Q462" s="96"/>
    </row>
    <row r="463" spans="1:17" x14ac:dyDescent="0.2">
      <c r="A463" s="19"/>
      <c r="H463" s="19"/>
      <c r="I463" s="19"/>
      <c r="J463" s="19"/>
      <c r="K463" s="96"/>
      <c r="Q463" s="96"/>
    </row>
    <row r="464" spans="1:17" x14ac:dyDescent="0.2">
      <c r="A464" s="19"/>
      <c r="H464" s="19"/>
      <c r="I464" s="19"/>
      <c r="J464" s="19"/>
      <c r="K464" s="96"/>
      <c r="Q464" s="96"/>
    </row>
    <row r="465" spans="1:17" x14ac:dyDescent="0.2">
      <c r="A465" s="19"/>
      <c r="H465" s="19"/>
      <c r="I465" s="19"/>
      <c r="J465" s="19"/>
      <c r="K465" s="96"/>
      <c r="Q465" s="96"/>
    </row>
    <row r="466" spans="1:17" x14ac:dyDescent="0.2">
      <c r="A466" s="19"/>
      <c r="H466" s="19"/>
      <c r="I466" s="19"/>
      <c r="J466" s="19"/>
      <c r="K466" s="96"/>
      <c r="Q466" s="96"/>
    </row>
    <row r="467" spans="1:17" x14ac:dyDescent="0.2">
      <c r="A467" s="19"/>
      <c r="H467" s="19"/>
      <c r="I467" s="19"/>
      <c r="J467" s="19"/>
      <c r="K467" s="96"/>
      <c r="Q467" s="96"/>
    </row>
    <row r="468" spans="1:17" x14ac:dyDescent="0.2">
      <c r="A468" s="19"/>
      <c r="H468" s="19"/>
      <c r="I468" s="19"/>
      <c r="J468" s="19"/>
      <c r="K468" s="96"/>
      <c r="Q468" s="96"/>
    </row>
    <row r="469" spans="1:17" x14ac:dyDescent="0.2">
      <c r="A469" s="19"/>
      <c r="H469" s="19"/>
      <c r="I469" s="19"/>
      <c r="J469" s="19"/>
      <c r="K469" s="96"/>
      <c r="Q469" s="96"/>
    </row>
    <row r="470" spans="1:17" x14ac:dyDescent="0.2">
      <c r="A470" s="19"/>
      <c r="H470" s="19"/>
      <c r="I470" s="19"/>
      <c r="J470" s="19"/>
      <c r="K470" s="96"/>
      <c r="Q470" s="96"/>
    </row>
    <row r="471" spans="1:17" x14ac:dyDescent="0.2">
      <c r="A471" s="19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Q495" s="96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3"/>
      <c r="F591" s="143"/>
      <c r="G591" s="143"/>
      <c r="H591" s="19"/>
      <c r="I591" s="19"/>
    </row>
    <row r="592" spans="1:9" x14ac:dyDescent="0.2">
      <c r="A592" s="19"/>
      <c r="E592" s="143"/>
      <c r="F592" s="143"/>
      <c r="G592" s="143"/>
      <c r="H592" s="19"/>
      <c r="I592" s="19"/>
    </row>
    <row r="593" spans="1:9" x14ac:dyDescent="0.2">
      <c r="A593" s="19"/>
      <c r="E593" s="143"/>
      <c r="F593" s="143"/>
      <c r="G593" s="143"/>
      <c r="H593" s="19"/>
      <c r="I593" s="19"/>
    </row>
    <row r="594" spans="1:9" x14ac:dyDescent="0.2">
      <c r="A594" s="19"/>
      <c r="E594" s="143"/>
      <c r="F594" s="143"/>
      <c r="G594" s="143"/>
      <c r="H594" s="19"/>
      <c r="I594" s="19"/>
    </row>
    <row r="595" spans="1:9" x14ac:dyDescent="0.2">
      <c r="A595" s="19"/>
      <c r="E595" s="143"/>
      <c r="F595" s="143"/>
      <c r="G595" s="143"/>
      <c r="H595" s="19"/>
      <c r="I595" s="19"/>
    </row>
    <row r="596" spans="1:9" x14ac:dyDescent="0.2">
      <c r="A596" s="19"/>
      <c r="E596" s="143"/>
      <c r="F596" s="143"/>
      <c r="G596" s="143"/>
      <c r="H596" s="19"/>
      <c r="I596" s="19"/>
    </row>
    <row r="597" spans="1:9" x14ac:dyDescent="0.2">
      <c r="A597" s="19"/>
      <c r="E597" s="143"/>
      <c r="F597" s="143"/>
      <c r="G597" s="143"/>
      <c r="H597" s="19"/>
      <c r="I597" s="19"/>
    </row>
    <row r="598" spans="1:9" x14ac:dyDescent="0.2">
      <c r="A598" s="19"/>
      <c r="E598" s="143"/>
      <c r="F598" s="143"/>
      <c r="G598" s="143"/>
      <c r="H598" s="19"/>
      <c r="I598" s="19"/>
    </row>
    <row r="599" spans="1:9" x14ac:dyDescent="0.2">
      <c r="A599" s="19"/>
      <c r="E599" s="143"/>
      <c r="F599" s="143"/>
      <c r="G599" s="143"/>
      <c r="H599" s="19"/>
      <c r="I599" s="19"/>
    </row>
    <row r="600" spans="1:9" x14ac:dyDescent="0.2">
      <c r="A600" s="19"/>
      <c r="E600" s="143"/>
      <c r="F600" s="143"/>
      <c r="G600" s="143"/>
      <c r="H600" s="19"/>
      <c r="I600" s="19"/>
    </row>
    <row r="601" spans="1:9" x14ac:dyDescent="0.2">
      <c r="A601" s="19"/>
      <c r="E601" s="143"/>
      <c r="F601" s="143"/>
      <c r="G601" s="143"/>
      <c r="H601" s="19"/>
      <c r="I601" s="19"/>
    </row>
    <row r="602" spans="1:9" x14ac:dyDescent="0.2">
      <c r="A602" s="19"/>
      <c r="E602" s="143"/>
      <c r="F602" s="143"/>
      <c r="G602" s="143"/>
      <c r="H602" s="19"/>
      <c r="I602" s="19"/>
    </row>
    <row r="603" spans="1:9" x14ac:dyDescent="0.2">
      <c r="A603" s="19"/>
      <c r="E603" s="143"/>
      <c r="F603" s="143"/>
      <c r="G603" s="143"/>
      <c r="H603" s="19"/>
      <c r="I603" s="19"/>
    </row>
    <row r="604" spans="1:9" x14ac:dyDescent="0.2">
      <c r="A604" s="19"/>
      <c r="E604" s="143"/>
      <c r="F604" s="143"/>
      <c r="G604" s="143"/>
      <c r="H604" s="19"/>
      <c r="I604" s="19"/>
    </row>
    <row r="605" spans="1:9" x14ac:dyDescent="0.2">
      <c r="A605" s="19"/>
      <c r="E605" s="143"/>
      <c r="F605" s="143"/>
      <c r="G605" s="143"/>
      <c r="H605" s="19"/>
      <c r="I605" s="19"/>
    </row>
    <row r="606" spans="1:9" x14ac:dyDescent="0.2">
      <c r="A606" s="19"/>
      <c r="E606" s="143"/>
      <c r="F606" s="143"/>
      <c r="G606" s="143"/>
      <c r="H606" s="19"/>
      <c r="I606" s="19"/>
    </row>
    <row r="607" spans="1:9" x14ac:dyDescent="0.2">
      <c r="A607" s="19"/>
      <c r="E607" s="143"/>
      <c r="F607" s="143"/>
      <c r="G607" s="143"/>
      <c r="H607" s="19"/>
      <c r="I607" s="19"/>
    </row>
    <row r="608" spans="1:9" x14ac:dyDescent="0.2">
      <c r="A608" s="19"/>
      <c r="E608" s="143"/>
      <c r="F608" s="143"/>
      <c r="G608" s="143"/>
      <c r="H608" s="19"/>
      <c r="I608" s="19"/>
    </row>
    <row r="609" spans="1:9" x14ac:dyDescent="0.2">
      <c r="A609" s="19"/>
      <c r="E609" s="143"/>
      <c r="F609" s="143"/>
      <c r="G609" s="143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3"/>
      <c r="F632" s="143"/>
      <c r="G632" s="143"/>
      <c r="H632" s="19"/>
    </row>
    <row r="633" spans="1:8" x14ac:dyDescent="0.2">
      <c r="A633" s="19"/>
      <c r="E633" s="143"/>
      <c r="F633" s="143"/>
      <c r="G633" s="143"/>
      <c r="H633" s="19"/>
    </row>
    <row r="634" spans="1:8" x14ac:dyDescent="0.2">
      <c r="A634" s="19"/>
      <c r="E634" s="143"/>
      <c r="F634" s="143"/>
      <c r="G634" s="143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Normal="100" zoomScalePageLayoutView="50" workbookViewId="0">
      <pane ySplit="6" topLeftCell="A7" activePane="bottomLeft" state="frozen"/>
      <selection activeCell="C1" sqref="C1"/>
      <selection pane="bottomLeft" activeCell="E155" sqref="E155"/>
    </sheetView>
  </sheetViews>
  <sheetFormatPr baseColWidth="10" defaultColWidth="15.5703125" defaultRowHeight="12.75" x14ac:dyDescent="0.2"/>
  <cols>
    <col min="1" max="1" width="11.140625" style="21" customWidth="1"/>
    <col min="2" max="2" width="13" style="108" customWidth="1"/>
    <col min="3" max="3" width="19.5703125" style="21" customWidth="1"/>
    <col min="4" max="4" width="27.140625" style="103" customWidth="1"/>
    <col min="5" max="5" width="22.85546875" style="19" customWidth="1"/>
    <col min="6" max="6" width="24.140625" style="19" customWidth="1"/>
    <col min="7" max="7" width="20.5703125" style="19" customWidth="1"/>
    <col min="8" max="8" width="16" style="21" customWidth="1"/>
    <col min="9" max="9" width="20" style="21" bestFit="1" customWidth="1"/>
    <col min="10" max="10" width="18.28515625" style="21" customWidth="1"/>
    <col min="11" max="11" width="19.5703125" style="103" customWidth="1"/>
    <col min="12" max="12" width="21" style="21" customWidth="1"/>
    <col min="13" max="13" width="20" style="21" customWidth="1"/>
    <col min="14" max="14" width="22.42578125" style="21" customWidth="1"/>
    <col min="15" max="15" width="16.140625" style="21" customWidth="1"/>
    <col min="16" max="16" width="20.42578125" style="103" customWidth="1"/>
    <col min="17" max="17" width="17.5703125" style="103" customWidth="1"/>
    <col min="18" max="18" width="18.140625" style="21" customWidth="1"/>
    <col min="19" max="16384" width="15.5703125" style="21"/>
  </cols>
  <sheetData>
    <row r="1" spans="1:18" s="119" customForma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8" s="119" customFormat="1" x14ac:dyDescent="0.2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8" s="119" customFormat="1" x14ac:dyDescent="0.2">
      <c r="A3" s="201" t="s">
        <v>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8" s="17" customFormat="1" x14ac:dyDescent="0.2">
      <c r="A4" s="200" t="s">
        <v>444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5" spans="1:18" s="17" customFormat="1" x14ac:dyDescent="0.2">
      <c r="B5" s="10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6" customFormat="1" ht="37.5" customHeight="1" thickBot="1" x14ac:dyDescent="0.25">
      <c r="A6" s="144" t="s">
        <v>12</v>
      </c>
      <c r="B6" s="145" t="s">
        <v>432</v>
      </c>
      <c r="C6" s="144" t="s">
        <v>41</v>
      </c>
      <c r="D6" s="146" t="s">
        <v>40</v>
      </c>
      <c r="E6" s="146" t="s">
        <v>13</v>
      </c>
      <c r="F6" s="146" t="s">
        <v>14</v>
      </c>
      <c r="G6" s="146" t="s">
        <v>15</v>
      </c>
      <c r="H6" s="146" t="s">
        <v>16</v>
      </c>
      <c r="I6" s="146" t="s">
        <v>17</v>
      </c>
      <c r="J6" s="146" t="s">
        <v>18</v>
      </c>
      <c r="K6" s="146" t="s">
        <v>19</v>
      </c>
      <c r="L6" s="146" t="s">
        <v>20</v>
      </c>
      <c r="M6" s="147" t="s">
        <v>42</v>
      </c>
      <c r="N6" s="147" t="s">
        <v>43</v>
      </c>
      <c r="O6" s="147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441</v>
      </c>
      <c r="B7" s="189" t="s">
        <v>433</v>
      </c>
      <c r="C7" s="133" t="s">
        <v>437</v>
      </c>
      <c r="D7" s="133" t="s">
        <v>437</v>
      </c>
      <c r="E7" s="186">
        <v>13818718239</v>
      </c>
      <c r="F7" s="186">
        <v>13718745119</v>
      </c>
      <c r="G7" s="186">
        <v>10617941092.73</v>
      </c>
      <c r="H7" s="186">
        <v>4542784.9800000004</v>
      </c>
      <c r="I7" s="186">
        <v>733851140.22000003</v>
      </c>
      <c r="J7" s="186">
        <v>50629131.579999998</v>
      </c>
      <c r="K7" s="186">
        <v>8744595808.5900002</v>
      </c>
      <c r="L7" s="186">
        <v>8741151614.1800003</v>
      </c>
      <c r="M7" s="186">
        <v>4185126253.6300001</v>
      </c>
      <c r="N7" s="186">
        <v>1084322227.3599999</v>
      </c>
      <c r="O7" s="93">
        <f>+K7/F7</f>
        <v>0.63741951124079343</v>
      </c>
      <c r="P7" s="28">
        <f>+P27+P67+P82+P91</f>
        <v>538933488</v>
      </c>
      <c r="Q7" s="28">
        <f>+Q27+Q67+Q82+Q91</f>
        <v>170324905.57999998</v>
      </c>
      <c r="R7" s="97">
        <f>+Q7/P7</f>
        <v>0.31604067917932016</v>
      </c>
    </row>
    <row r="8" spans="1:18" s="92" customFormat="1" x14ac:dyDescent="0.2">
      <c r="A8" s="133" t="s">
        <v>441</v>
      </c>
      <c r="B8" s="189" t="s">
        <v>433</v>
      </c>
      <c r="C8" s="133" t="s">
        <v>54</v>
      </c>
      <c r="D8" s="133" t="s">
        <v>22</v>
      </c>
      <c r="E8" s="186">
        <v>3492895808</v>
      </c>
      <c r="F8" s="186">
        <v>3393613248</v>
      </c>
      <c r="G8" s="186">
        <v>2997627345</v>
      </c>
      <c r="H8" s="186">
        <v>0</v>
      </c>
      <c r="I8" s="186">
        <v>196878869.31</v>
      </c>
      <c r="J8" s="186">
        <v>0</v>
      </c>
      <c r="K8" s="186">
        <v>1802970051.96</v>
      </c>
      <c r="L8" s="186">
        <v>1802970051.96</v>
      </c>
      <c r="M8" s="186">
        <v>1393764326.73</v>
      </c>
      <c r="N8" s="186">
        <v>997778423.73000002</v>
      </c>
      <c r="O8" s="93">
        <f t="shared" ref="O8:O70" si="0">+K8/F8</f>
        <v>0.53128330195627527</v>
      </c>
      <c r="P8" s="28"/>
      <c r="Q8" s="28"/>
      <c r="R8" s="97"/>
    </row>
    <row r="9" spans="1:18" s="92" customFormat="1" x14ac:dyDescent="0.2">
      <c r="A9" s="134" t="s">
        <v>441</v>
      </c>
      <c r="B9" s="190" t="s">
        <v>433</v>
      </c>
      <c r="C9" s="134" t="s">
        <v>55</v>
      </c>
      <c r="D9" s="134" t="s">
        <v>56</v>
      </c>
      <c r="E9" s="187">
        <v>1483398000</v>
      </c>
      <c r="F9" s="187">
        <v>1495798000</v>
      </c>
      <c r="G9" s="187">
        <v>1473683400</v>
      </c>
      <c r="H9" s="187">
        <v>0</v>
      </c>
      <c r="I9" s="187">
        <v>0</v>
      </c>
      <c r="J9" s="187">
        <v>0</v>
      </c>
      <c r="K9" s="187">
        <v>968844291.28999996</v>
      </c>
      <c r="L9" s="187">
        <v>968844291.28999996</v>
      </c>
      <c r="M9" s="187">
        <v>526953708.70999998</v>
      </c>
      <c r="N9" s="187">
        <v>504839108.70999998</v>
      </c>
      <c r="O9" s="93">
        <f t="shared" si="0"/>
        <v>0.64771064762086861</v>
      </c>
      <c r="P9" s="94"/>
      <c r="Q9" s="94"/>
      <c r="R9" s="93"/>
    </row>
    <row r="10" spans="1:18" s="96" customFormat="1" x14ac:dyDescent="0.2">
      <c r="A10" s="134" t="s">
        <v>441</v>
      </c>
      <c r="B10" s="190" t="s">
        <v>433</v>
      </c>
      <c r="C10" s="134" t="s">
        <v>57</v>
      </c>
      <c r="D10" s="134" t="s">
        <v>58</v>
      </c>
      <c r="E10" s="187">
        <v>1480398000</v>
      </c>
      <c r="F10" s="187">
        <v>1480398000</v>
      </c>
      <c r="G10" s="187">
        <v>1458283400</v>
      </c>
      <c r="H10" s="187">
        <v>0</v>
      </c>
      <c r="I10" s="187">
        <v>0</v>
      </c>
      <c r="J10" s="187">
        <v>0</v>
      </c>
      <c r="K10" s="187">
        <v>968844291.28999996</v>
      </c>
      <c r="L10" s="187">
        <v>968844291.28999996</v>
      </c>
      <c r="M10" s="187">
        <v>511553708.70999998</v>
      </c>
      <c r="N10" s="187">
        <v>489439108.70999998</v>
      </c>
      <c r="O10" s="93">
        <f t="shared" si="0"/>
        <v>0.65444852755137473</v>
      </c>
      <c r="P10" s="94"/>
      <c r="Q10" s="94"/>
      <c r="R10" s="93"/>
    </row>
    <row r="11" spans="1:18" s="96" customFormat="1" x14ac:dyDescent="0.2">
      <c r="A11" s="134" t="s">
        <v>441</v>
      </c>
      <c r="B11" s="190" t="s">
        <v>433</v>
      </c>
      <c r="C11" s="134" t="s">
        <v>59</v>
      </c>
      <c r="D11" s="134" t="s">
        <v>60</v>
      </c>
      <c r="E11" s="187">
        <v>3000000</v>
      </c>
      <c r="F11" s="187">
        <v>15400000</v>
      </c>
      <c r="G11" s="187">
        <v>15400000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15400000</v>
      </c>
      <c r="N11" s="187">
        <v>15400000</v>
      </c>
      <c r="O11" s="93">
        <f t="shared" si="0"/>
        <v>0</v>
      </c>
      <c r="P11" s="94"/>
      <c r="Q11" s="94"/>
      <c r="R11" s="93"/>
    </row>
    <row r="12" spans="1:18" s="96" customFormat="1" ht="14.25" customHeight="1" x14ac:dyDescent="0.2">
      <c r="A12" s="134" t="s">
        <v>441</v>
      </c>
      <c r="B12" s="190" t="s">
        <v>433</v>
      </c>
      <c r="C12" s="134" t="s">
        <v>61</v>
      </c>
      <c r="D12" s="134" t="s">
        <v>62</v>
      </c>
      <c r="E12" s="187">
        <v>1651348</v>
      </c>
      <c r="F12" s="187">
        <v>6000348</v>
      </c>
      <c r="G12" s="187">
        <v>6000348</v>
      </c>
      <c r="H12" s="187">
        <v>0</v>
      </c>
      <c r="I12" s="187">
        <v>0</v>
      </c>
      <c r="J12" s="187">
        <v>0</v>
      </c>
      <c r="K12" s="187">
        <v>1858974</v>
      </c>
      <c r="L12" s="187">
        <v>1858974</v>
      </c>
      <c r="M12" s="187">
        <v>4141374</v>
      </c>
      <c r="N12" s="187">
        <v>4141374</v>
      </c>
      <c r="O12" s="93">
        <f t="shared" si="0"/>
        <v>0.30981103096020429</v>
      </c>
      <c r="P12" s="94"/>
      <c r="Q12" s="94"/>
      <c r="R12" s="93"/>
    </row>
    <row r="13" spans="1:18" s="96" customFormat="1" x14ac:dyDescent="0.2">
      <c r="A13" s="134" t="s">
        <v>441</v>
      </c>
      <c r="B13" s="190" t="s">
        <v>433</v>
      </c>
      <c r="C13" s="134" t="s">
        <v>63</v>
      </c>
      <c r="D13" s="134" t="s">
        <v>64</v>
      </c>
      <c r="E13" s="187">
        <v>1651348</v>
      </c>
      <c r="F13" s="187">
        <v>6000348</v>
      </c>
      <c r="G13" s="187">
        <v>6000348</v>
      </c>
      <c r="H13" s="187">
        <v>0</v>
      </c>
      <c r="I13" s="187">
        <v>0</v>
      </c>
      <c r="J13" s="187">
        <v>0</v>
      </c>
      <c r="K13" s="187">
        <v>1858974</v>
      </c>
      <c r="L13" s="187">
        <v>1858974</v>
      </c>
      <c r="M13" s="187">
        <v>4141374</v>
      </c>
      <c r="N13" s="187">
        <v>4141374</v>
      </c>
      <c r="O13" s="93">
        <f t="shared" si="0"/>
        <v>0.30981103096020429</v>
      </c>
      <c r="P13" s="94"/>
      <c r="Q13" s="94"/>
      <c r="R13" s="93"/>
    </row>
    <row r="14" spans="1:18" s="96" customFormat="1" x14ac:dyDescent="0.2">
      <c r="A14" s="134" t="s">
        <v>441</v>
      </c>
      <c r="B14" s="190" t="s">
        <v>433</v>
      </c>
      <c r="C14" s="134" t="s">
        <v>65</v>
      </c>
      <c r="D14" s="134" t="s">
        <v>66</v>
      </c>
      <c r="E14" s="187">
        <v>1476906073</v>
      </c>
      <c r="F14" s="187">
        <v>1376957073</v>
      </c>
      <c r="G14" s="187">
        <v>1042340426</v>
      </c>
      <c r="H14" s="187">
        <v>0</v>
      </c>
      <c r="I14" s="187">
        <v>0</v>
      </c>
      <c r="J14" s="187">
        <v>0</v>
      </c>
      <c r="K14" s="187">
        <v>553542484.98000002</v>
      </c>
      <c r="L14" s="187">
        <v>553542484.98000002</v>
      </c>
      <c r="M14" s="187">
        <v>823414588.01999998</v>
      </c>
      <c r="N14" s="187">
        <v>488797941.01999998</v>
      </c>
      <c r="O14" s="93">
        <f t="shared" si="0"/>
        <v>0.40200416979883585</v>
      </c>
      <c r="P14" s="94"/>
      <c r="Q14" s="94"/>
      <c r="R14" s="93"/>
    </row>
    <row r="15" spans="1:18" s="96" customFormat="1" x14ac:dyDescent="0.2">
      <c r="A15" s="134" t="s">
        <v>441</v>
      </c>
      <c r="B15" s="190" t="s">
        <v>433</v>
      </c>
      <c r="C15" s="134" t="s">
        <v>67</v>
      </c>
      <c r="D15" s="134" t="s">
        <v>68</v>
      </c>
      <c r="E15" s="187">
        <v>583630836</v>
      </c>
      <c r="F15" s="187">
        <v>583630836</v>
      </c>
      <c r="G15" s="187">
        <v>570403300</v>
      </c>
      <c r="H15" s="187">
        <v>0</v>
      </c>
      <c r="I15" s="187">
        <v>0</v>
      </c>
      <c r="J15" s="187">
        <v>0</v>
      </c>
      <c r="K15" s="187">
        <v>351110497.27999997</v>
      </c>
      <c r="L15" s="187">
        <v>351110497.27999997</v>
      </c>
      <c r="M15" s="187">
        <v>232520338.72</v>
      </c>
      <c r="N15" s="187">
        <v>219292802.72</v>
      </c>
      <c r="O15" s="93">
        <f t="shared" si="0"/>
        <v>0.60159689245754655</v>
      </c>
      <c r="P15" s="94"/>
      <c r="Q15" s="94"/>
      <c r="R15" s="93"/>
    </row>
    <row r="16" spans="1:18" s="96" customFormat="1" x14ac:dyDescent="0.2">
      <c r="A16" s="134" t="s">
        <v>441</v>
      </c>
      <c r="B16" s="190" t="s">
        <v>433</v>
      </c>
      <c r="C16" s="134" t="s">
        <v>69</v>
      </c>
      <c r="D16" s="134" t="s">
        <v>70</v>
      </c>
      <c r="E16" s="187">
        <v>72794040</v>
      </c>
      <c r="F16" s="187">
        <v>72794040</v>
      </c>
      <c r="G16" s="187">
        <v>72794040</v>
      </c>
      <c r="H16" s="187">
        <v>0</v>
      </c>
      <c r="I16" s="187">
        <v>0</v>
      </c>
      <c r="J16" s="187">
        <v>0</v>
      </c>
      <c r="K16" s="187">
        <v>34965173.310000002</v>
      </c>
      <c r="L16" s="187">
        <v>34965173.310000002</v>
      </c>
      <c r="M16" s="187">
        <v>37828866.689999998</v>
      </c>
      <c r="N16" s="187">
        <v>37828866.689999998</v>
      </c>
      <c r="O16" s="93">
        <f t="shared" si="0"/>
        <v>0.48033016590369215</v>
      </c>
      <c r="P16" s="94"/>
      <c r="Q16" s="94"/>
      <c r="R16" s="93"/>
    </row>
    <row r="17" spans="1:18" s="96" customFormat="1" x14ac:dyDescent="0.2">
      <c r="A17" s="134" t="s">
        <v>441</v>
      </c>
      <c r="B17" s="190" t="s">
        <v>433</v>
      </c>
      <c r="C17" s="134" t="s">
        <v>73</v>
      </c>
      <c r="D17" s="134" t="s">
        <v>74</v>
      </c>
      <c r="E17" s="187">
        <v>157493154</v>
      </c>
      <c r="F17" s="187">
        <v>157493154</v>
      </c>
      <c r="G17" s="187">
        <v>157493154</v>
      </c>
      <c r="H17" s="187">
        <v>0</v>
      </c>
      <c r="I17" s="187">
        <v>0</v>
      </c>
      <c r="J17" s="187">
        <v>0</v>
      </c>
      <c r="K17" s="187">
        <v>153798437.47999999</v>
      </c>
      <c r="L17" s="187">
        <v>153798437.47999999</v>
      </c>
      <c r="M17" s="187">
        <v>3694716.52</v>
      </c>
      <c r="N17" s="187">
        <v>3694716.52</v>
      </c>
      <c r="O17" s="93">
        <f t="shared" si="0"/>
        <v>0.97654046270481054</v>
      </c>
      <c r="P17" s="94"/>
      <c r="Q17" s="94"/>
      <c r="R17" s="93"/>
    </row>
    <row r="18" spans="1:18" s="96" customFormat="1" x14ac:dyDescent="0.2">
      <c r="A18" s="134" t="s">
        <v>441</v>
      </c>
      <c r="B18" s="190" t="s">
        <v>433</v>
      </c>
      <c r="C18" s="134" t="s">
        <v>75</v>
      </c>
      <c r="D18" s="134" t="s">
        <v>76</v>
      </c>
      <c r="E18" s="187">
        <v>443400926</v>
      </c>
      <c r="F18" s="187">
        <v>343451926</v>
      </c>
      <c r="G18" s="187">
        <v>39460000</v>
      </c>
      <c r="H18" s="187">
        <v>0</v>
      </c>
      <c r="I18" s="187">
        <v>0</v>
      </c>
      <c r="J18" s="187">
        <v>0</v>
      </c>
      <c r="K18" s="187">
        <v>13624155.59</v>
      </c>
      <c r="L18" s="187">
        <v>13624155.59</v>
      </c>
      <c r="M18" s="187">
        <v>329827770.41000003</v>
      </c>
      <c r="N18" s="187">
        <v>25835844.41</v>
      </c>
      <c r="O18" s="93">
        <f t="shared" si="0"/>
        <v>3.9668304524226192E-2</v>
      </c>
      <c r="P18" s="94"/>
      <c r="Q18" s="94"/>
      <c r="R18" s="93"/>
    </row>
    <row r="19" spans="1:18" s="96" customFormat="1" x14ac:dyDescent="0.2">
      <c r="A19" s="134" t="s">
        <v>441</v>
      </c>
      <c r="B19" s="190" t="s">
        <v>434</v>
      </c>
      <c r="C19" s="134" t="s">
        <v>71</v>
      </c>
      <c r="D19" s="134" t="s">
        <v>72</v>
      </c>
      <c r="E19" s="187">
        <v>219587117</v>
      </c>
      <c r="F19" s="187">
        <v>219587117</v>
      </c>
      <c r="G19" s="187">
        <v>202189932</v>
      </c>
      <c r="H19" s="187">
        <v>0</v>
      </c>
      <c r="I19" s="187">
        <v>0</v>
      </c>
      <c r="J19" s="187">
        <v>0</v>
      </c>
      <c r="K19" s="187">
        <v>44221.32</v>
      </c>
      <c r="L19" s="187">
        <v>44221.32</v>
      </c>
      <c r="M19" s="187">
        <v>219542895.68000001</v>
      </c>
      <c r="N19" s="187">
        <v>202145710.68000001</v>
      </c>
      <c r="O19" s="93">
        <f t="shared" si="0"/>
        <v>2.0138394548893321E-4</v>
      </c>
      <c r="P19" s="94"/>
      <c r="Q19" s="94"/>
      <c r="R19" s="93"/>
    </row>
    <row r="20" spans="1:18" s="96" customFormat="1" x14ac:dyDescent="0.2">
      <c r="A20" s="134" t="s">
        <v>441</v>
      </c>
      <c r="B20" s="190" t="s">
        <v>433</v>
      </c>
      <c r="C20" s="134" t="s">
        <v>77</v>
      </c>
      <c r="D20" s="134" t="s">
        <v>78</v>
      </c>
      <c r="E20" s="187">
        <v>267804903</v>
      </c>
      <c r="F20" s="187">
        <v>259692903</v>
      </c>
      <c r="G20" s="187">
        <v>239892960</v>
      </c>
      <c r="H20" s="187">
        <v>0</v>
      </c>
      <c r="I20" s="187">
        <v>91273919.650000006</v>
      </c>
      <c r="J20" s="187">
        <v>0</v>
      </c>
      <c r="K20" s="187">
        <v>148619040.34999999</v>
      </c>
      <c r="L20" s="187">
        <v>148619040.34999999</v>
      </c>
      <c r="M20" s="187">
        <v>19799943</v>
      </c>
      <c r="N20" s="187">
        <v>0</v>
      </c>
      <c r="O20" s="93">
        <f t="shared" si="0"/>
        <v>0.57228764680565791</v>
      </c>
      <c r="P20" s="94"/>
      <c r="Q20" s="94"/>
      <c r="R20" s="93"/>
    </row>
    <row r="21" spans="1:18" s="96" customFormat="1" x14ac:dyDescent="0.2">
      <c r="A21" s="134" t="s">
        <v>441</v>
      </c>
      <c r="B21" s="190" t="s">
        <v>433</v>
      </c>
      <c r="C21" s="134" t="s">
        <v>83</v>
      </c>
      <c r="D21" s="134" t="s">
        <v>401</v>
      </c>
      <c r="E21" s="187">
        <v>254071318</v>
      </c>
      <c r="F21" s="187">
        <v>246375318</v>
      </c>
      <c r="G21" s="187">
        <v>227590757</v>
      </c>
      <c r="H21" s="187">
        <v>0</v>
      </c>
      <c r="I21" s="187">
        <v>86592610.439999998</v>
      </c>
      <c r="J21" s="187">
        <v>0</v>
      </c>
      <c r="K21" s="187">
        <v>140998146.56</v>
      </c>
      <c r="L21" s="187">
        <v>140998146.56</v>
      </c>
      <c r="M21" s="187">
        <v>18784561</v>
      </c>
      <c r="N21" s="187">
        <v>0</v>
      </c>
      <c r="O21" s="93">
        <f t="shared" si="0"/>
        <v>0.57229006421820228</v>
      </c>
      <c r="P21" s="94"/>
      <c r="Q21" s="94"/>
      <c r="R21" s="93"/>
    </row>
    <row r="22" spans="1:18" s="96" customFormat="1" x14ac:dyDescent="0.2">
      <c r="A22" s="134" t="s">
        <v>441</v>
      </c>
      <c r="B22" s="190" t="s">
        <v>433</v>
      </c>
      <c r="C22" s="134" t="s">
        <v>88</v>
      </c>
      <c r="D22" s="134" t="s">
        <v>388</v>
      </c>
      <c r="E22" s="187">
        <v>13733585</v>
      </c>
      <c r="F22" s="187">
        <v>13317585</v>
      </c>
      <c r="G22" s="187">
        <v>12302203</v>
      </c>
      <c r="H22" s="187">
        <v>0</v>
      </c>
      <c r="I22" s="187">
        <v>4681309.21</v>
      </c>
      <c r="J22" s="187">
        <v>0</v>
      </c>
      <c r="K22" s="187">
        <v>7620893.79</v>
      </c>
      <c r="L22" s="187">
        <v>7620893.79</v>
      </c>
      <c r="M22" s="187">
        <v>1015382</v>
      </c>
      <c r="N22" s="187">
        <v>0</v>
      </c>
      <c r="O22" s="93">
        <f t="shared" si="0"/>
        <v>0.57224292467440607</v>
      </c>
      <c r="P22" s="94"/>
      <c r="Q22" s="94"/>
      <c r="R22" s="93"/>
    </row>
    <row r="23" spans="1:18" s="96" customFormat="1" x14ac:dyDescent="0.2">
      <c r="A23" s="134" t="s">
        <v>441</v>
      </c>
      <c r="B23" s="190" t="s">
        <v>433</v>
      </c>
      <c r="C23" s="134" t="s">
        <v>89</v>
      </c>
      <c r="D23" s="134" t="s">
        <v>90</v>
      </c>
      <c r="E23" s="187">
        <v>263135484</v>
      </c>
      <c r="F23" s="187">
        <v>255164924</v>
      </c>
      <c r="G23" s="187">
        <v>235710211</v>
      </c>
      <c r="H23" s="187">
        <v>0</v>
      </c>
      <c r="I23" s="187">
        <v>105604949.66</v>
      </c>
      <c r="J23" s="187">
        <v>0</v>
      </c>
      <c r="K23" s="187">
        <v>130105261.34</v>
      </c>
      <c r="L23" s="187">
        <v>130105261.34</v>
      </c>
      <c r="M23" s="187">
        <v>19454713</v>
      </c>
      <c r="N23" s="187">
        <v>0</v>
      </c>
      <c r="O23" s="93">
        <f t="shared" si="0"/>
        <v>0.50988693626244652</v>
      </c>
      <c r="P23" s="94"/>
      <c r="Q23" s="94"/>
      <c r="R23" s="93"/>
    </row>
    <row r="24" spans="1:18" s="96" customFormat="1" x14ac:dyDescent="0.2">
      <c r="A24" s="134" t="s">
        <v>441</v>
      </c>
      <c r="B24" s="190" t="s">
        <v>433</v>
      </c>
      <c r="C24" s="134" t="s">
        <v>95</v>
      </c>
      <c r="D24" s="134" t="s">
        <v>402</v>
      </c>
      <c r="E24" s="187">
        <v>139533221</v>
      </c>
      <c r="F24" s="187">
        <v>135306661</v>
      </c>
      <c r="G24" s="187">
        <v>124990383</v>
      </c>
      <c r="H24" s="187">
        <v>0</v>
      </c>
      <c r="I24" s="187">
        <v>63473084.950000003</v>
      </c>
      <c r="J24" s="187">
        <v>0</v>
      </c>
      <c r="K24" s="187">
        <v>61517298.049999997</v>
      </c>
      <c r="L24" s="187">
        <v>61517298.049999997</v>
      </c>
      <c r="M24" s="187">
        <v>10316278</v>
      </c>
      <c r="N24" s="187">
        <v>0</v>
      </c>
      <c r="O24" s="93">
        <f t="shared" si="0"/>
        <v>0.45465092106588895</v>
      </c>
      <c r="P24" s="94"/>
      <c r="Q24" s="94"/>
      <c r="R24" s="93"/>
    </row>
    <row r="25" spans="1:18" s="96" customFormat="1" x14ac:dyDescent="0.2">
      <c r="A25" s="134" t="s">
        <v>441</v>
      </c>
      <c r="B25" s="190" t="s">
        <v>433</v>
      </c>
      <c r="C25" s="134" t="s">
        <v>100</v>
      </c>
      <c r="D25" s="134" t="s">
        <v>403</v>
      </c>
      <c r="E25" s="187">
        <v>41200754</v>
      </c>
      <c r="F25" s="187">
        <v>39952754</v>
      </c>
      <c r="G25" s="187">
        <v>36906609</v>
      </c>
      <c r="H25" s="187">
        <v>0</v>
      </c>
      <c r="I25" s="187">
        <v>14043953.4</v>
      </c>
      <c r="J25" s="187">
        <v>0</v>
      </c>
      <c r="K25" s="187">
        <v>22862655.600000001</v>
      </c>
      <c r="L25" s="187">
        <v>22862655.600000001</v>
      </c>
      <c r="M25" s="187">
        <v>3046145</v>
      </c>
      <c r="N25" s="187">
        <v>0</v>
      </c>
      <c r="O25" s="93">
        <f t="shared" si="0"/>
        <v>0.57224229398554105</v>
      </c>
      <c r="P25" s="94"/>
      <c r="Q25" s="94"/>
      <c r="R25" s="93"/>
    </row>
    <row r="26" spans="1:18" s="96" customFormat="1" x14ac:dyDescent="0.2">
      <c r="A26" s="134" t="s">
        <v>441</v>
      </c>
      <c r="B26" s="190" t="s">
        <v>433</v>
      </c>
      <c r="C26" s="134" t="s">
        <v>105</v>
      </c>
      <c r="D26" s="134" t="s">
        <v>404</v>
      </c>
      <c r="E26" s="187">
        <v>82401509</v>
      </c>
      <c r="F26" s="187">
        <v>79905509</v>
      </c>
      <c r="G26" s="187">
        <v>73813219</v>
      </c>
      <c r="H26" s="187">
        <v>0</v>
      </c>
      <c r="I26" s="187">
        <v>28087911.309999999</v>
      </c>
      <c r="J26" s="187">
        <v>0</v>
      </c>
      <c r="K26" s="187">
        <v>45725307.689999998</v>
      </c>
      <c r="L26" s="187">
        <v>45725307.689999998</v>
      </c>
      <c r="M26" s="187">
        <v>6092290</v>
      </c>
      <c r="N26" s="187">
        <v>0</v>
      </c>
      <c r="O26" s="93">
        <f t="shared" si="0"/>
        <v>0.57224224289716996</v>
      </c>
      <c r="P26" s="94"/>
      <c r="Q26" s="94"/>
      <c r="R26" s="93"/>
    </row>
    <row r="27" spans="1:18" s="92" customFormat="1" x14ac:dyDescent="0.2">
      <c r="A27" s="133" t="s">
        <v>441</v>
      </c>
      <c r="B27" s="189" t="s">
        <v>433</v>
      </c>
      <c r="C27" s="133" t="s">
        <v>108</v>
      </c>
      <c r="D27" s="133" t="s">
        <v>109</v>
      </c>
      <c r="E27" s="186">
        <v>438612768</v>
      </c>
      <c r="F27" s="186">
        <v>438612768</v>
      </c>
      <c r="G27" s="186">
        <v>302725951</v>
      </c>
      <c r="H27" s="186">
        <v>4542784.9800000004</v>
      </c>
      <c r="I27" s="186">
        <v>65840474.340000004</v>
      </c>
      <c r="J27" s="186">
        <v>50594361.579999998</v>
      </c>
      <c r="K27" s="186">
        <v>157208545.88</v>
      </c>
      <c r="L27" s="186">
        <v>153764351.47</v>
      </c>
      <c r="M27" s="186">
        <v>160426601.22</v>
      </c>
      <c r="N27" s="186">
        <v>24539784.219999999</v>
      </c>
      <c r="O27" s="93">
        <f t="shared" si="0"/>
        <v>0.35842218318642288</v>
      </c>
      <c r="P27" s="28">
        <f>+F27</f>
        <v>438612768</v>
      </c>
      <c r="Q27" s="28">
        <f>+K27</f>
        <v>157208545.88</v>
      </c>
      <c r="R27" s="97">
        <f>+Q27/P27</f>
        <v>0.35842218318642288</v>
      </c>
    </row>
    <row r="28" spans="1:18" s="96" customFormat="1" x14ac:dyDescent="0.2">
      <c r="A28" s="134" t="s">
        <v>441</v>
      </c>
      <c r="B28" s="190" t="s">
        <v>433</v>
      </c>
      <c r="C28" s="134" t="s">
        <v>110</v>
      </c>
      <c r="D28" s="134" t="s">
        <v>111</v>
      </c>
      <c r="E28" s="187">
        <v>67869231</v>
      </c>
      <c r="F28" s="187">
        <v>74869231</v>
      </c>
      <c r="G28" s="187">
        <v>53687924</v>
      </c>
      <c r="H28" s="187">
        <v>0</v>
      </c>
      <c r="I28" s="187">
        <v>1868430.44</v>
      </c>
      <c r="J28" s="187">
        <v>2978040</v>
      </c>
      <c r="K28" s="187">
        <v>46478106.659999996</v>
      </c>
      <c r="L28" s="187">
        <v>45789811.560000002</v>
      </c>
      <c r="M28" s="187">
        <v>23544653.899999999</v>
      </c>
      <c r="N28" s="187">
        <v>2363346.9</v>
      </c>
      <c r="O28" s="93">
        <f t="shared" si="0"/>
        <v>0.62079049082259163</v>
      </c>
      <c r="P28" s="94">
        <f>+F28</f>
        <v>74869231</v>
      </c>
      <c r="Q28" s="94">
        <f t="shared" ref="Q28:Q80" si="1">+K28</f>
        <v>46478106.659999996</v>
      </c>
      <c r="R28" s="93">
        <f t="shared" ref="R28:R76" si="2">+Q28/P28</f>
        <v>0.62079049082259163</v>
      </c>
    </row>
    <row r="29" spans="1:18" s="92" customFormat="1" x14ac:dyDescent="0.2">
      <c r="A29" s="134" t="s">
        <v>441</v>
      </c>
      <c r="B29" s="190" t="s">
        <v>433</v>
      </c>
      <c r="C29" s="134" t="s">
        <v>112</v>
      </c>
      <c r="D29" s="134" t="s">
        <v>113</v>
      </c>
      <c r="E29" s="187">
        <v>67669231</v>
      </c>
      <c r="F29" s="187">
        <v>74669231</v>
      </c>
      <c r="G29" s="187">
        <v>53537924</v>
      </c>
      <c r="H29" s="187">
        <v>0</v>
      </c>
      <c r="I29" s="187">
        <v>1868430.44</v>
      </c>
      <c r="J29" s="187">
        <v>2978040</v>
      </c>
      <c r="K29" s="187">
        <v>46478106.659999996</v>
      </c>
      <c r="L29" s="187">
        <v>45789811.560000002</v>
      </c>
      <c r="M29" s="187">
        <v>23344653.899999999</v>
      </c>
      <c r="N29" s="187">
        <v>2213346.9</v>
      </c>
      <c r="O29" s="93">
        <f t="shared" si="0"/>
        <v>0.62245326538852386</v>
      </c>
      <c r="P29" s="94">
        <f t="shared" ref="P29:P79" si="3">+F29</f>
        <v>74669231</v>
      </c>
      <c r="Q29" s="94">
        <f t="shared" si="1"/>
        <v>46478106.659999996</v>
      </c>
      <c r="R29" s="93">
        <f t="shared" si="2"/>
        <v>0.62245326538852386</v>
      </c>
    </row>
    <row r="30" spans="1:18" s="96" customFormat="1" x14ac:dyDescent="0.2">
      <c r="A30" s="134" t="s">
        <v>441</v>
      </c>
      <c r="B30" s="190" t="s">
        <v>433</v>
      </c>
      <c r="C30" s="134" t="s">
        <v>116</v>
      </c>
      <c r="D30" s="134" t="s">
        <v>117</v>
      </c>
      <c r="E30" s="187">
        <v>200000</v>
      </c>
      <c r="F30" s="187">
        <v>200000</v>
      </c>
      <c r="G30" s="187">
        <v>150000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200000</v>
      </c>
      <c r="N30" s="187">
        <v>150000</v>
      </c>
      <c r="O30" s="93">
        <f t="shared" si="0"/>
        <v>0</v>
      </c>
      <c r="P30" s="94">
        <f t="shared" si="3"/>
        <v>200000</v>
      </c>
      <c r="Q30" s="94">
        <f t="shared" si="1"/>
        <v>0</v>
      </c>
      <c r="R30" s="93">
        <f t="shared" si="2"/>
        <v>0</v>
      </c>
    </row>
    <row r="31" spans="1:18" s="96" customFormat="1" x14ac:dyDescent="0.2">
      <c r="A31" s="134" t="s">
        <v>441</v>
      </c>
      <c r="B31" s="190" t="s">
        <v>433</v>
      </c>
      <c r="C31" s="134" t="s">
        <v>120</v>
      </c>
      <c r="D31" s="134" t="s">
        <v>121</v>
      </c>
      <c r="E31" s="187">
        <v>12370669</v>
      </c>
      <c r="F31" s="187">
        <v>18015669</v>
      </c>
      <c r="G31" s="187">
        <v>16589441</v>
      </c>
      <c r="H31" s="187">
        <v>0</v>
      </c>
      <c r="I31" s="187">
        <v>4518045.1900000004</v>
      </c>
      <c r="J31" s="187">
        <v>0</v>
      </c>
      <c r="K31" s="187">
        <v>9774251.8100000005</v>
      </c>
      <c r="L31" s="187">
        <v>9729095.8100000005</v>
      </c>
      <c r="M31" s="187">
        <v>3723372</v>
      </c>
      <c r="N31" s="187">
        <v>2297144</v>
      </c>
      <c r="O31" s="93">
        <f t="shared" si="0"/>
        <v>0.54254170688859793</v>
      </c>
      <c r="P31" s="94">
        <f t="shared" si="3"/>
        <v>18015669</v>
      </c>
      <c r="Q31" s="94">
        <f t="shared" si="1"/>
        <v>9774251.8100000005</v>
      </c>
      <c r="R31" s="93">
        <f t="shared" si="2"/>
        <v>0.54254170688859793</v>
      </c>
    </row>
    <row r="32" spans="1:18" s="96" customFormat="1" x14ac:dyDescent="0.2">
      <c r="A32" s="134" t="s">
        <v>441</v>
      </c>
      <c r="B32" s="190" t="s">
        <v>433</v>
      </c>
      <c r="C32" s="134" t="s">
        <v>122</v>
      </c>
      <c r="D32" s="134" t="s">
        <v>123</v>
      </c>
      <c r="E32" s="187">
        <v>1000000</v>
      </c>
      <c r="F32" s="187">
        <v>3775000</v>
      </c>
      <c r="G32" s="187">
        <v>3775000</v>
      </c>
      <c r="H32" s="187">
        <v>0</v>
      </c>
      <c r="I32" s="187">
        <v>1213264</v>
      </c>
      <c r="J32" s="187">
        <v>0</v>
      </c>
      <c r="K32" s="187">
        <v>1286736</v>
      </c>
      <c r="L32" s="187">
        <v>1241580</v>
      </c>
      <c r="M32" s="187">
        <v>1275000</v>
      </c>
      <c r="N32" s="187">
        <v>1275000</v>
      </c>
      <c r="O32" s="93">
        <f t="shared" si="0"/>
        <v>0.34085721854304635</v>
      </c>
      <c r="P32" s="94">
        <f t="shared" si="3"/>
        <v>3775000</v>
      </c>
      <c r="Q32" s="94">
        <f t="shared" si="1"/>
        <v>1286736</v>
      </c>
      <c r="R32" s="93">
        <f t="shared" si="2"/>
        <v>0.34085721854304635</v>
      </c>
    </row>
    <row r="33" spans="1:18" s="104" customFormat="1" x14ac:dyDescent="0.2">
      <c r="A33" s="134" t="s">
        <v>441</v>
      </c>
      <c r="B33" s="190" t="s">
        <v>433</v>
      </c>
      <c r="C33" s="134" t="s">
        <v>124</v>
      </c>
      <c r="D33" s="134" t="s">
        <v>125</v>
      </c>
      <c r="E33" s="187">
        <v>9004879</v>
      </c>
      <c r="F33" s="187">
        <v>9004879</v>
      </c>
      <c r="G33" s="187">
        <v>7753651</v>
      </c>
      <c r="H33" s="187">
        <v>0</v>
      </c>
      <c r="I33" s="187">
        <v>2200992.39</v>
      </c>
      <c r="J33" s="187">
        <v>0</v>
      </c>
      <c r="K33" s="187">
        <v>5499007.6100000003</v>
      </c>
      <c r="L33" s="187">
        <v>5499007.6100000003</v>
      </c>
      <c r="M33" s="187">
        <v>1304879</v>
      </c>
      <c r="N33" s="187">
        <v>53651</v>
      </c>
      <c r="O33" s="93">
        <f t="shared" si="0"/>
        <v>0.61066979467464255</v>
      </c>
      <c r="P33" s="94">
        <f t="shared" si="3"/>
        <v>9004879</v>
      </c>
      <c r="Q33" s="94">
        <f t="shared" si="1"/>
        <v>5499007.6100000003</v>
      </c>
      <c r="R33" s="93">
        <f t="shared" si="2"/>
        <v>0.61066979467464255</v>
      </c>
    </row>
    <row r="34" spans="1:18" s="103" customFormat="1" x14ac:dyDescent="0.2">
      <c r="A34" s="134" t="s">
        <v>441</v>
      </c>
      <c r="B34" s="190" t="s">
        <v>433</v>
      </c>
      <c r="C34" s="134" t="s">
        <v>126</v>
      </c>
      <c r="D34" s="134" t="s">
        <v>127</v>
      </c>
      <c r="E34" s="187">
        <v>700000</v>
      </c>
      <c r="F34" s="187">
        <v>700000</v>
      </c>
      <c r="G34" s="187">
        <v>525000</v>
      </c>
      <c r="H34" s="187">
        <v>0</v>
      </c>
      <c r="I34" s="187">
        <v>72650</v>
      </c>
      <c r="J34" s="187">
        <v>0</v>
      </c>
      <c r="K34" s="187">
        <v>4700</v>
      </c>
      <c r="L34" s="187">
        <v>4700</v>
      </c>
      <c r="M34" s="187">
        <v>622650</v>
      </c>
      <c r="N34" s="187">
        <v>447650</v>
      </c>
      <c r="O34" s="93">
        <f t="shared" si="0"/>
        <v>6.7142857142857143E-3</v>
      </c>
      <c r="P34" s="94">
        <f t="shared" si="3"/>
        <v>700000</v>
      </c>
      <c r="Q34" s="94">
        <f t="shared" si="1"/>
        <v>4700</v>
      </c>
      <c r="R34" s="93">
        <f t="shared" si="2"/>
        <v>6.7142857142857143E-3</v>
      </c>
    </row>
    <row r="35" spans="1:18" s="103" customFormat="1" x14ac:dyDescent="0.2">
      <c r="A35" s="134" t="s">
        <v>441</v>
      </c>
      <c r="B35" s="190" t="s">
        <v>433</v>
      </c>
      <c r="C35" s="134" t="s">
        <v>128</v>
      </c>
      <c r="D35" s="134" t="s">
        <v>129</v>
      </c>
      <c r="E35" s="187">
        <v>1515790</v>
      </c>
      <c r="F35" s="187">
        <v>4385790</v>
      </c>
      <c r="G35" s="187">
        <v>4385790</v>
      </c>
      <c r="H35" s="187">
        <v>0</v>
      </c>
      <c r="I35" s="187">
        <v>1031138.8</v>
      </c>
      <c r="J35" s="187">
        <v>0</v>
      </c>
      <c r="K35" s="187">
        <v>2983808.2</v>
      </c>
      <c r="L35" s="187">
        <v>2983808.2</v>
      </c>
      <c r="M35" s="187">
        <v>370843</v>
      </c>
      <c r="N35" s="187">
        <v>370843</v>
      </c>
      <c r="O35" s="93">
        <f t="shared" si="0"/>
        <v>0.68033540137580695</v>
      </c>
      <c r="P35" s="94">
        <f t="shared" si="3"/>
        <v>4385790</v>
      </c>
      <c r="Q35" s="94">
        <f t="shared" si="1"/>
        <v>2983808.2</v>
      </c>
      <c r="R35" s="93">
        <f t="shared" si="2"/>
        <v>0.68033540137580695</v>
      </c>
    </row>
    <row r="36" spans="1:18" s="103" customFormat="1" x14ac:dyDescent="0.2">
      <c r="A36" s="134" t="s">
        <v>441</v>
      </c>
      <c r="B36" s="190" t="s">
        <v>433</v>
      </c>
      <c r="C36" s="134" t="s">
        <v>130</v>
      </c>
      <c r="D36" s="134" t="s">
        <v>131</v>
      </c>
      <c r="E36" s="187">
        <v>150000</v>
      </c>
      <c r="F36" s="187">
        <v>150000</v>
      </c>
      <c r="G36" s="187">
        <v>150000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150000</v>
      </c>
      <c r="N36" s="187">
        <v>150000</v>
      </c>
      <c r="O36" s="93">
        <f t="shared" si="0"/>
        <v>0</v>
      </c>
      <c r="P36" s="94">
        <f t="shared" si="3"/>
        <v>150000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441</v>
      </c>
      <c r="B37" s="190" t="s">
        <v>433</v>
      </c>
      <c r="C37" s="134" t="s">
        <v>132</v>
      </c>
      <c r="D37" s="134" t="s">
        <v>133</v>
      </c>
      <c r="E37" s="187">
        <v>81865069</v>
      </c>
      <c r="F37" s="187">
        <v>82865069</v>
      </c>
      <c r="G37" s="187">
        <v>67886301</v>
      </c>
      <c r="H37" s="187">
        <v>0</v>
      </c>
      <c r="I37" s="187">
        <v>16941500</v>
      </c>
      <c r="J37" s="187">
        <v>32028334</v>
      </c>
      <c r="K37" s="187">
        <v>15900000</v>
      </c>
      <c r="L37" s="187">
        <v>15900000</v>
      </c>
      <c r="M37" s="187">
        <v>17995235</v>
      </c>
      <c r="N37" s="187">
        <v>3016467</v>
      </c>
      <c r="O37" s="93">
        <f t="shared" si="0"/>
        <v>0.19187819658968727</v>
      </c>
      <c r="P37" s="94">
        <f t="shared" si="3"/>
        <v>82865069</v>
      </c>
      <c r="Q37" s="94">
        <f t="shared" si="1"/>
        <v>15900000</v>
      </c>
      <c r="R37" s="93">
        <f t="shared" si="2"/>
        <v>0.19187819658968727</v>
      </c>
    </row>
    <row r="38" spans="1:18" s="103" customFormat="1" x14ac:dyDescent="0.2">
      <c r="A38" s="134" t="s">
        <v>441</v>
      </c>
      <c r="B38" s="190" t="s">
        <v>433</v>
      </c>
      <c r="C38" s="134" t="s">
        <v>134</v>
      </c>
      <c r="D38" s="134" t="s">
        <v>135</v>
      </c>
      <c r="E38" s="187">
        <v>18050000</v>
      </c>
      <c r="F38" s="187">
        <v>7050000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7050000</v>
      </c>
      <c r="N38" s="187">
        <v>0</v>
      </c>
      <c r="O38" s="93">
        <f t="shared" si="0"/>
        <v>0</v>
      </c>
      <c r="P38" s="94">
        <f t="shared" si="3"/>
        <v>7050000</v>
      </c>
      <c r="Q38" s="94">
        <f t="shared" si="1"/>
        <v>0</v>
      </c>
      <c r="R38" s="93">
        <f t="shared" si="2"/>
        <v>0</v>
      </c>
    </row>
    <row r="39" spans="1:18" s="103" customFormat="1" x14ac:dyDescent="0.2">
      <c r="A39" s="134" t="s">
        <v>441</v>
      </c>
      <c r="B39" s="190" t="s">
        <v>433</v>
      </c>
      <c r="C39" s="134" t="s">
        <v>136</v>
      </c>
      <c r="D39" s="134" t="s">
        <v>137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93">
        <v>0</v>
      </c>
      <c r="P39" s="94">
        <f t="shared" si="3"/>
        <v>0</v>
      </c>
      <c r="Q39" s="94">
        <f t="shared" si="1"/>
        <v>0</v>
      </c>
      <c r="R39" s="93">
        <v>0</v>
      </c>
    </row>
    <row r="40" spans="1:18" s="103" customFormat="1" x14ac:dyDescent="0.2">
      <c r="A40" s="134" t="s">
        <v>441</v>
      </c>
      <c r="B40" s="190" t="s">
        <v>433</v>
      </c>
      <c r="C40" s="134" t="s">
        <v>140</v>
      </c>
      <c r="D40" s="134" t="s">
        <v>141</v>
      </c>
      <c r="E40" s="187">
        <v>63715069</v>
      </c>
      <c r="F40" s="187">
        <v>75715069</v>
      </c>
      <c r="G40" s="187">
        <v>67786301</v>
      </c>
      <c r="H40" s="187">
        <v>0</v>
      </c>
      <c r="I40" s="187">
        <v>16941500</v>
      </c>
      <c r="J40" s="187">
        <v>32028334</v>
      </c>
      <c r="K40" s="187">
        <v>15900000</v>
      </c>
      <c r="L40" s="187">
        <v>15900000</v>
      </c>
      <c r="M40" s="187">
        <v>10845235</v>
      </c>
      <c r="N40" s="187">
        <v>2916467</v>
      </c>
      <c r="O40" s="93">
        <f t="shared" si="0"/>
        <v>0.20999782751304102</v>
      </c>
      <c r="P40" s="94">
        <f t="shared" si="3"/>
        <v>75715069</v>
      </c>
      <c r="Q40" s="94">
        <f t="shared" si="1"/>
        <v>15900000</v>
      </c>
      <c r="R40" s="93">
        <f t="shared" si="2"/>
        <v>0.20999782751304102</v>
      </c>
    </row>
    <row r="41" spans="1:18" s="103" customFormat="1" x14ac:dyDescent="0.2">
      <c r="A41" s="134" t="s">
        <v>441</v>
      </c>
      <c r="B41" s="190" t="s">
        <v>433</v>
      </c>
      <c r="C41" s="134" t="s">
        <v>144</v>
      </c>
      <c r="D41" s="134" t="s">
        <v>145</v>
      </c>
      <c r="E41" s="187">
        <v>100000</v>
      </c>
      <c r="F41" s="187">
        <v>100000</v>
      </c>
      <c r="G41" s="187">
        <v>100000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100000</v>
      </c>
      <c r="N41" s="187">
        <v>100000</v>
      </c>
      <c r="O41" s="93">
        <f t="shared" si="0"/>
        <v>0</v>
      </c>
      <c r="P41" s="94">
        <f t="shared" si="3"/>
        <v>100000</v>
      </c>
      <c r="Q41" s="94">
        <f t="shared" si="1"/>
        <v>0</v>
      </c>
      <c r="R41" s="93">
        <f t="shared" si="2"/>
        <v>0</v>
      </c>
    </row>
    <row r="42" spans="1:18" s="103" customFormat="1" x14ac:dyDescent="0.2">
      <c r="A42" s="134" t="s">
        <v>441</v>
      </c>
      <c r="B42" s="190" t="s">
        <v>433</v>
      </c>
      <c r="C42" s="134" t="s">
        <v>146</v>
      </c>
      <c r="D42" s="134" t="s">
        <v>147</v>
      </c>
      <c r="E42" s="187">
        <v>182425227</v>
      </c>
      <c r="F42" s="187">
        <v>155425227</v>
      </c>
      <c r="G42" s="187">
        <v>86343861</v>
      </c>
      <c r="H42" s="187">
        <v>4110000</v>
      </c>
      <c r="I42" s="187">
        <v>13947387.58</v>
      </c>
      <c r="J42" s="187">
        <v>6861987.5800000001</v>
      </c>
      <c r="K42" s="187">
        <v>52183058.289999999</v>
      </c>
      <c r="L42" s="187">
        <v>52183058.289999999</v>
      </c>
      <c r="M42" s="187">
        <v>78322793.549999997</v>
      </c>
      <c r="N42" s="187">
        <v>9241427.5500000007</v>
      </c>
      <c r="O42" s="93">
        <f t="shared" si="0"/>
        <v>0.33574381261801212</v>
      </c>
      <c r="P42" s="94">
        <f t="shared" si="3"/>
        <v>155425227</v>
      </c>
      <c r="Q42" s="94">
        <f t="shared" si="1"/>
        <v>52183058.289999999</v>
      </c>
      <c r="R42" s="93">
        <f t="shared" si="2"/>
        <v>0.33574381261801212</v>
      </c>
    </row>
    <row r="43" spans="1:18" s="103" customFormat="1" x14ac:dyDescent="0.2">
      <c r="A43" s="134" t="s">
        <v>441</v>
      </c>
      <c r="B43" s="190" t="s">
        <v>433</v>
      </c>
      <c r="C43" s="134" t="s">
        <v>150</v>
      </c>
      <c r="D43" s="134" t="s">
        <v>409</v>
      </c>
      <c r="E43" s="187">
        <v>71220240</v>
      </c>
      <c r="F43" s="187">
        <v>38220240</v>
      </c>
      <c r="G43" s="187">
        <v>4460120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38220240</v>
      </c>
      <c r="N43" s="187">
        <v>4460120</v>
      </c>
      <c r="O43" s="93">
        <f t="shared" si="0"/>
        <v>0</v>
      </c>
      <c r="P43" s="94">
        <f t="shared" si="3"/>
        <v>38220240</v>
      </c>
      <c r="Q43" s="94">
        <f t="shared" si="1"/>
        <v>0</v>
      </c>
      <c r="R43" s="93">
        <f t="shared" si="2"/>
        <v>0</v>
      </c>
    </row>
    <row r="44" spans="1:18" s="103" customFormat="1" x14ac:dyDescent="0.2">
      <c r="A44" s="134" t="s">
        <v>441</v>
      </c>
      <c r="B44" s="190" t="s">
        <v>433</v>
      </c>
      <c r="C44" s="134" t="s">
        <v>153</v>
      </c>
      <c r="D44" s="134" t="s">
        <v>410</v>
      </c>
      <c r="E44" s="187">
        <v>500000</v>
      </c>
      <c r="F44" s="187">
        <v>500000</v>
      </c>
      <c r="G44" s="187">
        <v>500000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500000</v>
      </c>
      <c r="N44" s="187">
        <v>500000</v>
      </c>
      <c r="O44" s="93">
        <f t="shared" si="0"/>
        <v>0</v>
      </c>
      <c r="P44" s="94">
        <f t="shared" si="3"/>
        <v>500000</v>
      </c>
      <c r="Q44" s="94">
        <f t="shared" si="1"/>
        <v>0</v>
      </c>
      <c r="R44" s="93">
        <f t="shared" si="2"/>
        <v>0</v>
      </c>
    </row>
    <row r="45" spans="1:18" s="103" customFormat="1" x14ac:dyDescent="0.2">
      <c r="A45" s="134" t="s">
        <v>441</v>
      </c>
      <c r="B45" s="190" t="s">
        <v>433</v>
      </c>
      <c r="C45" s="134" t="s">
        <v>154</v>
      </c>
      <c r="D45" s="134" t="s">
        <v>155</v>
      </c>
      <c r="E45" s="187">
        <v>94704987</v>
      </c>
      <c r="F45" s="187">
        <v>100704987</v>
      </c>
      <c r="G45" s="187">
        <v>71028741</v>
      </c>
      <c r="H45" s="187">
        <v>0</v>
      </c>
      <c r="I45" s="187">
        <v>12947387.58</v>
      </c>
      <c r="J45" s="187">
        <v>6861987.5800000001</v>
      </c>
      <c r="K45" s="187">
        <v>48621903.289999999</v>
      </c>
      <c r="L45" s="187">
        <v>48621903.289999999</v>
      </c>
      <c r="M45" s="187">
        <v>32273708.550000001</v>
      </c>
      <c r="N45" s="187">
        <v>2597462.5499999998</v>
      </c>
      <c r="O45" s="93">
        <f t="shared" si="0"/>
        <v>0.48281524816640908</v>
      </c>
      <c r="P45" s="94">
        <f t="shared" si="3"/>
        <v>100704987</v>
      </c>
      <c r="Q45" s="94">
        <f t="shared" si="1"/>
        <v>48621903.289999999</v>
      </c>
      <c r="R45" s="93">
        <v>0</v>
      </c>
    </row>
    <row r="46" spans="1:18" s="103" customFormat="1" x14ac:dyDescent="0.2">
      <c r="A46" s="134" t="s">
        <v>441</v>
      </c>
      <c r="B46" s="190" t="s">
        <v>433</v>
      </c>
      <c r="C46" s="134" t="s">
        <v>156</v>
      </c>
      <c r="D46" s="134" t="s">
        <v>157</v>
      </c>
      <c r="E46" s="187">
        <v>16000000</v>
      </c>
      <c r="F46" s="187">
        <v>16000000</v>
      </c>
      <c r="G46" s="187">
        <v>10355000</v>
      </c>
      <c r="H46" s="187">
        <v>4110000</v>
      </c>
      <c r="I46" s="187">
        <v>1000000</v>
      </c>
      <c r="J46" s="187">
        <v>0</v>
      </c>
      <c r="K46" s="187">
        <v>3561155</v>
      </c>
      <c r="L46" s="187">
        <v>3561155</v>
      </c>
      <c r="M46" s="187">
        <v>7328845</v>
      </c>
      <c r="N46" s="187">
        <v>1683845</v>
      </c>
      <c r="O46" s="93">
        <f t="shared" si="0"/>
        <v>0.22257218749999999</v>
      </c>
      <c r="P46" s="94">
        <f t="shared" si="3"/>
        <v>16000000</v>
      </c>
      <c r="Q46" s="94">
        <f t="shared" si="1"/>
        <v>3561155</v>
      </c>
      <c r="R46" s="93">
        <f t="shared" si="2"/>
        <v>0.22257218749999999</v>
      </c>
    </row>
    <row r="47" spans="1:18" s="103" customFormat="1" x14ac:dyDescent="0.2">
      <c r="A47" s="134" t="s">
        <v>441</v>
      </c>
      <c r="B47" s="190" t="s">
        <v>433</v>
      </c>
      <c r="C47" s="134" t="s">
        <v>158</v>
      </c>
      <c r="D47" s="134" t="s">
        <v>159</v>
      </c>
      <c r="E47" s="187">
        <v>79559494</v>
      </c>
      <c r="F47" s="187">
        <v>87559494</v>
      </c>
      <c r="G47" s="187">
        <v>63069621</v>
      </c>
      <c r="H47" s="187">
        <v>0</v>
      </c>
      <c r="I47" s="187">
        <v>26643053.73</v>
      </c>
      <c r="J47" s="187">
        <v>8600000</v>
      </c>
      <c r="K47" s="187">
        <v>27339521.27</v>
      </c>
      <c r="L47" s="187">
        <v>25070271.27</v>
      </c>
      <c r="M47" s="187">
        <v>24976919</v>
      </c>
      <c r="N47" s="187">
        <v>487046</v>
      </c>
      <c r="O47" s="93">
        <f t="shared" si="0"/>
        <v>0.31223937029604121</v>
      </c>
      <c r="P47" s="94">
        <f t="shared" si="3"/>
        <v>87559494</v>
      </c>
      <c r="Q47" s="94">
        <f t="shared" si="1"/>
        <v>27339521.27</v>
      </c>
      <c r="R47" s="93">
        <f t="shared" si="2"/>
        <v>0.31223937029604121</v>
      </c>
    </row>
    <row r="48" spans="1:18" s="103" customFormat="1" x14ac:dyDescent="0.2">
      <c r="A48" s="134" t="s">
        <v>441</v>
      </c>
      <c r="B48" s="190" t="s">
        <v>433</v>
      </c>
      <c r="C48" s="134" t="s">
        <v>160</v>
      </c>
      <c r="D48" s="134" t="s">
        <v>161</v>
      </c>
      <c r="E48" s="187">
        <v>44600000</v>
      </c>
      <c r="F48" s="187">
        <v>52600000</v>
      </c>
      <c r="G48" s="187">
        <v>31850000</v>
      </c>
      <c r="H48" s="187">
        <v>0</v>
      </c>
      <c r="I48" s="187">
        <v>20152154.18</v>
      </c>
      <c r="J48" s="187">
        <v>8600000</v>
      </c>
      <c r="K48" s="187">
        <v>2828750.82</v>
      </c>
      <c r="L48" s="187">
        <v>2821000.82</v>
      </c>
      <c r="M48" s="187">
        <v>21019095</v>
      </c>
      <c r="N48" s="187">
        <v>269095</v>
      </c>
      <c r="O48" s="93">
        <f t="shared" si="0"/>
        <v>5.3778532699619769E-2</v>
      </c>
      <c r="P48" s="94">
        <f t="shared" si="3"/>
        <v>52600000</v>
      </c>
      <c r="Q48" s="94">
        <f t="shared" si="1"/>
        <v>2828750.82</v>
      </c>
      <c r="R48" s="93">
        <f t="shared" si="2"/>
        <v>5.3778532699619769E-2</v>
      </c>
    </row>
    <row r="49" spans="1:18" s="103" customFormat="1" x14ac:dyDescent="0.2">
      <c r="A49" s="134" t="s">
        <v>441</v>
      </c>
      <c r="B49" s="190" t="s">
        <v>433</v>
      </c>
      <c r="C49" s="134" t="s">
        <v>162</v>
      </c>
      <c r="D49" s="134" t="s">
        <v>163</v>
      </c>
      <c r="E49" s="187">
        <v>34959494</v>
      </c>
      <c r="F49" s="187">
        <v>34959494</v>
      </c>
      <c r="G49" s="187">
        <v>31219621</v>
      </c>
      <c r="H49" s="187">
        <v>0</v>
      </c>
      <c r="I49" s="187">
        <v>6490899.5499999998</v>
      </c>
      <c r="J49" s="187">
        <v>0</v>
      </c>
      <c r="K49" s="187">
        <v>24510770.449999999</v>
      </c>
      <c r="L49" s="187">
        <v>22249270.449999999</v>
      </c>
      <c r="M49" s="187">
        <v>3957824</v>
      </c>
      <c r="N49" s="187">
        <v>217951</v>
      </c>
      <c r="O49" s="93">
        <f t="shared" si="0"/>
        <v>0.70111914234227757</v>
      </c>
      <c r="P49" s="94">
        <f t="shared" si="3"/>
        <v>34959494</v>
      </c>
      <c r="Q49" s="94">
        <f t="shared" si="1"/>
        <v>24510770.449999999</v>
      </c>
      <c r="R49" s="93">
        <f t="shared" si="2"/>
        <v>0.70111914234227757</v>
      </c>
    </row>
    <row r="50" spans="1:18" s="103" customFormat="1" x14ac:dyDescent="0.2">
      <c r="A50" s="134" t="s">
        <v>441</v>
      </c>
      <c r="B50" s="190" t="s">
        <v>433</v>
      </c>
      <c r="C50" s="134" t="s">
        <v>168</v>
      </c>
      <c r="D50" s="134" t="s">
        <v>169</v>
      </c>
      <c r="E50" s="187">
        <v>3000000</v>
      </c>
      <c r="F50" s="187">
        <v>3000000</v>
      </c>
      <c r="G50" s="187">
        <v>3000000</v>
      </c>
      <c r="H50" s="187">
        <v>0</v>
      </c>
      <c r="I50" s="187">
        <v>0</v>
      </c>
      <c r="J50" s="187">
        <v>0</v>
      </c>
      <c r="K50" s="187">
        <v>2903668</v>
      </c>
      <c r="L50" s="187">
        <v>2903668</v>
      </c>
      <c r="M50" s="187">
        <v>96332</v>
      </c>
      <c r="N50" s="187">
        <v>96332</v>
      </c>
      <c r="O50" s="93">
        <f t="shared" si="0"/>
        <v>0.96788933333333338</v>
      </c>
      <c r="P50" s="94">
        <f t="shared" si="3"/>
        <v>3000000</v>
      </c>
      <c r="Q50" s="94">
        <f t="shared" si="1"/>
        <v>2903668</v>
      </c>
      <c r="R50" s="93">
        <f t="shared" si="2"/>
        <v>0.96788933333333338</v>
      </c>
    </row>
    <row r="51" spans="1:18" s="103" customFormat="1" x14ac:dyDescent="0.2">
      <c r="A51" s="134" t="s">
        <v>441</v>
      </c>
      <c r="B51" s="190" t="s">
        <v>433</v>
      </c>
      <c r="C51" s="134" t="s">
        <v>170</v>
      </c>
      <c r="D51" s="134" t="s">
        <v>171</v>
      </c>
      <c r="E51" s="187">
        <v>3000000</v>
      </c>
      <c r="F51" s="187">
        <v>3000000</v>
      </c>
      <c r="G51" s="187">
        <v>3000000</v>
      </c>
      <c r="H51" s="187">
        <v>0</v>
      </c>
      <c r="I51" s="187">
        <v>0</v>
      </c>
      <c r="J51" s="187">
        <v>0</v>
      </c>
      <c r="K51" s="187">
        <v>2903668</v>
      </c>
      <c r="L51" s="187">
        <v>2903668</v>
      </c>
      <c r="M51" s="187">
        <v>96332</v>
      </c>
      <c r="N51" s="187">
        <v>96332</v>
      </c>
      <c r="O51" s="93">
        <f t="shared" si="0"/>
        <v>0.96788933333333338</v>
      </c>
      <c r="P51" s="94">
        <f t="shared" si="3"/>
        <v>3000000</v>
      </c>
      <c r="Q51" s="94">
        <f t="shared" si="1"/>
        <v>2903668</v>
      </c>
      <c r="R51" s="93">
        <f t="shared" si="2"/>
        <v>0.96788933333333338</v>
      </c>
    </row>
    <row r="52" spans="1:18" s="103" customFormat="1" x14ac:dyDescent="0.2">
      <c r="A52" s="134" t="s">
        <v>441</v>
      </c>
      <c r="B52" s="190" t="s">
        <v>433</v>
      </c>
      <c r="C52" s="134" t="s">
        <v>172</v>
      </c>
      <c r="D52" s="134" t="s">
        <v>173</v>
      </c>
      <c r="E52" s="187">
        <v>2697720</v>
      </c>
      <c r="F52" s="187">
        <v>2697720</v>
      </c>
      <c r="G52" s="187">
        <v>2697720</v>
      </c>
      <c r="H52" s="187">
        <v>0</v>
      </c>
      <c r="I52" s="187">
        <v>1046928.3</v>
      </c>
      <c r="J52" s="187">
        <v>0</v>
      </c>
      <c r="K52" s="187">
        <v>0</v>
      </c>
      <c r="L52" s="187">
        <v>0</v>
      </c>
      <c r="M52" s="187">
        <v>1650791.7</v>
      </c>
      <c r="N52" s="187">
        <v>1650791.7</v>
      </c>
      <c r="O52" s="93">
        <f t="shared" si="0"/>
        <v>0</v>
      </c>
      <c r="P52" s="94">
        <f t="shared" si="3"/>
        <v>2697720</v>
      </c>
      <c r="Q52" s="94">
        <f t="shared" si="1"/>
        <v>0</v>
      </c>
      <c r="R52" s="93">
        <f t="shared" si="2"/>
        <v>0</v>
      </c>
    </row>
    <row r="53" spans="1:18" s="103" customFormat="1" x14ac:dyDescent="0.2">
      <c r="A53" s="134" t="s">
        <v>441</v>
      </c>
      <c r="B53" s="190" t="s">
        <v>433</v>
      </c>
      <c r="C53" s="134" t="s">
        <v>174</v>
      </c>
      <c r="D53" s="134" t="s">
        <v>175</v>
      </c>
      <c r="E53" s="187">
        <v>2200000</v>
      </c>
      <c r="F53" s="187">
        <v>2200000</v>
      </c>
      <c r="G53" s="187">
        <v>2200000</v>
      </c>
      <c r="H53" s="187">
        <v>0</v>
      </c>
      <c r="I53" s="187">
        <v>1046928.3</v>
      </c>
      <c r="J53" s="187">
        <v>0</v>
      </c>
      <c r="K53" s="187">
        <v>0</v>
      </c>
      <c r="L53" s="187">
        <v>0</v>
      </c>
      <c r="M53" s="187">
        <v>1153071.7</v>
      </c>
      <c r="N53" s="187">
        <v>1153071.7</v>
      </c>
      <c r="O53" s="93">
        <f t="shared" si="0"/>
        <v>0</v>
      </c>
      <c r="P53" s="94">
        <f t="shared" si="3"/>
        <v>2200000</v>
      </c>
      <c r="Q53" s="94">
        <f t="shared" si="1"/>
        <v>0</v>
      </c>
      <c r="R53" s="93">
        <f t="shared" si="2"/>
        <v>0</v>
      </c>
    </row>
    <row r="54" spans="1:18" s="103" customFormat="1" x14ac:dyDescent="0.2">
      <c r="A54" s="134" t="s">
        <v>441</v>
      </c>
      <c r="B54" s="190" t="s">
        <v>433</v>
      </c>
      <c r="C54" s="134" t="s">
        <v>176</v>
      </c>
      <c r="D54" s="134" t="s">
        <v>177</v>
      </c>
      <c r="E54" s="187">
        <v>497720</v>
      </c>
      <c r="F54" s="187">
        <v>497720</v>
      </c>
      <c r="G54" s="187">
        <v>497720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497720</v>
      </c>
      <c r="N54" s="187">
        <v>497720</v>
      </c>
      <c r="O54" s="93">
        <f t="shared" si="0"/>
        <v>0</v>
      </c>
      <c r="P54" s="94">
        <f t="shared" si="3"/>
        <v>497720</v>
      </c>
      <c r="Q54" s="94">
        <f t="shared" si="1"/>
        <v>0</v>
      </c>
      <c r="R54" s="93">
        <f t="shared" si="2"/>
        <v>0</v>
      </c>
    </row>
    <row r="55" spans="1:18" s="103" customFormat="1" x14ac:dyDescent="0.2">
      <c r="A55" s="134" t="s">
        <v>441</v>
      </c>
      <c r="B55" s="190" t="s">
        <v>433</v>
      </c>
      <c r="C55" s="134" t="s">
        <v>180</v>
      </c>
      <c r="D55" s="134" t="s">
        <v>181</v>
      </c>
      <c r="E55" s="187">
        <v>8230358</v>
      </c>
      <c r="F55" s="187">
        <v>13585358</v>
      </c>
      <c r="G55" s="187">
        <v>8856083</v>
      </c>
      <c r="H55" s="187">
        <v>432784.98</v>
      </c>
      <c r="I55" s="187">
        <v>875129.1</v>
      </c>
      <c r="J55" s="187">
        <v>126000</v>
      </c>
      <c r="K55" s="187">
        <v>2433422.85</v>
      </c>
      <c r="L55" s="187">
        <v>1991929.54</v>
      </c>
      <c r="M55" s="187">
        <v>9718021.0700000003</v>
      </c>
      <c r="N55" s="187">
        <v>4988746.07</v>
      </c>
      <c r="O55" s="93">
        <f t="shared" si="0"/>
        <v>0.17912099556007285</v>
      </c>
      <c r="P55" s="94">
        <f t="shared" si="3"/>
        <v>13585358</v>
      </c>
      <c r="Q55" s="94">
        <f t="shared" si="1"/>
        <v>2433422.85</v>
      </c>
      <c r="R55" s="93">
        <f t="shared" si="2"/>
        <v>0.17912099556007285</v>
      </c>
    </row>
    <row r="56" spans="1:18" s="103" customFormat="1" x14ac:dyDescent="0.2">
      <c r="A56" s="134" t="s">
        <v>441</v>
      </c>
      <c r="B56" s="190" t="s">
        <v>433</v>
      </c>
      <c r="C56" s="134" t="s">
        <v>182</v>
      </c>
      <c r="D56" s="134" t="s">
        <v>183</v>
      </c>
      <c r="E56" s="187">
        <v>3500000</v>
      </c>
      <c r="F56" s="187">
        <v>3500000</v>
      </c>
      <c r="G56" s="187">
        <v>3500000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3500000</v>
      </c>
      <c r="N56" s="187">
        <v>3500000</v>
      </c>
      <c r="O56" s="93">
        <f t="shared" si="0"/>
        <v>0</v>
      </c>
      <c r="P56" s="94">
        <f t="shared" si="3"/>
        <v>3500000</v>
      </c>
      <c r="Q56" s="94">
        <f t="shared" si="1"/>
        <v>0</v>
      </c>
      <c r="R56" s="93">
        <f t="shared" si="2"/>
        <v>0</v>
      </c>
    </row>
    <row r="57" spans="1:18" s="103" customFormat="1" x14ac:dyDescent="0.2">
      <c r="A57" s="134" t="s">
        <v>441</v>
      </c>
      <c r="B57" s="190" t="s">
        <v>433</v>
      </c>
      <c r="C57" s="134" t="s">
        <v>186</v>
      </c>
      <c r="D57" s="134" t="s">
        <v>187</v>
      </c>
      <c r="E57" s="187">
        <v>671429</v>
      </c>
      <c r="F57" s="187">
        <v>1502642</v>
      </c>
      <c r="G57" s="187">
        <v>671429</v>
      </c>
      <c r="H57" s="187">
        <v>0</v>
      </c>
      <c r="I57" s="187">
        <v>0</v>
      </c>
      <c r="J57" s="187">
        <v>0</v>
      </c>
      <c r="K57" s="187">
        <v>299292.84999999998</v>
      </c>
      <c r="L57" s="187">
        <v>137799.54</v>
      </c>
      <c r="M57" s="187">
        <v>1203349.1499999999</v>
      </c>
      <c r="N57" s="187">
        <v>372136.15</v>
      </c>
      <c r="O57" s="93">
        <f t="shared" si="0"/>
        <v>0.1991777482593991</v>
      </c>
      <c r="P57" s="94">
        <f t="shared" si="3"/>
        <v>1502642</v>
      </c>
      <c r="Q57" s="94">
        <f t="shared" si="1"/>
        <v>299292.84999999998</v>
      </c>
      <c r="R57" s="93">
        <v>0</v>
      </c>
    </row>
    <row r="58" spans="1:18" s="103" customFormat="1" x14ac:dyDescent="0.2">
      <c r="A58" s="134" t="s">
        <v>441</v>
      </c>
      <c r="B58" s="190" t="s">
        <v>433</v>
      </c>
      <c r="C58" s="134" t="s">
        <v>190</v>
      </c>
      <c r="D58" s="134" t="s">
        <v>191</v>
      </c>
      <c r="E58" s="187">
        <v>571429</v>
      </c>
      <c r="F58" s="187">
        <v>4087716</v>
      </c>
      <c r="G58" s="187">
        <v>2194029</v>
      </c>
      <c r="H58" s="187">
        <v>432784.98</v>
      </c>
      <c r="I58" s="187">
        <v>875129.1</v>
      </c>
      <c r="J58" s="187">
        <v>126000</v>
      </c>
      <c r="K58" s="187">
        <v>643505</v>
      </c>
      <c r="L58" s="187">
        <v>363505</v>
      </c>
      <c r="M58" s="187">
        <v>2010296.92</v>
      </c>
      <c r="N58" s="187">
        <v>116609.92</v>
      </c>
      <c r="O58" s="93">
        <f t="shared" si="0"/>
        <v>0.15742409697738297</v>
      </c>
      <c r="P58" s="94">
        <f t="shared" si="3"/>
        <v>4087716</v>
      </c>
      <c r="Q58" s="94">
        <f t="shared" si="1"/>
        <v>643505</v>
      </c>
      <c r="R58" s="93">
        <f t="shared" si="2"/>
        <v>0.15742409697738297</v>
      </c>
    </row>
    <row r="59" spans="1:18" s="103" customFormat="1" x14ac:dyDescent="0.2">
      <c r="A59" s="134" t="s">
        <v>441</v>
      </c>
      <c r="B59" s="190" t="s">
        <v>433</v>
      </c>
      <c r="C59" s="134" t="s">
        <v>192</v>
      </c>
      <c r="D59" s="134" t="s">
        <v>193</v>
      </c>
      <c r="E59" s="187">
        <v>1500000</v>
      </c>
      <c r="F59" s="187">
        <v>1500000</v>
      </c>
      <c r="G59" s="187">
        <v>1000000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1500000</v>
      </c>
      <c r="N59" s="187">
        <v>1000000</v>
      </c>
      <c r="O59" s="93">
        <f t="shared" si="0"/>
        <v>0</v>
      </c>
      <c r="P59" s="94">
        <f t="shared" si="3"/>
        <v>1500000</v>
      </c>
      <c r="Q59" s="94">
        <f t="shared" si="1"/>
        <v>0</v>
      </c>
      <c r="R59" s="93">
        <v>0</v>
      </c>
    </row>
    <row r="60" spans="1:18" s="103" customFormat="1" x14ac:dyDescent="0.2">
      <c r="A60" s="134" t="s">
        <v>441</v>
      </c>
      <c r="B60" s="190" t="s">
        <v>433</v>
      </c>
      <c r="C60" s="134" t="s">
        <v>194</v>
      </c>
      <c r="D60" s="134" t="s">
        <v>195</v>
      </c>
      <c r="E60" s="187">
        <v>1987500</v>
      </c>
      <c r="F60" s="187">
        <v>2995000</v>
      </c>
      <c r="G60" s="187">
        <v>1490625</v>
      </c>
      <c r="H60" s="187">
        <v>0</v>
      </c>
      <c r="I60" s="187">
        <v>0</v>
      </c>
      <c r="J60" s="187">
        <v>0</v>
      </c>
      <c r="K60" s="187">
        <v>1490625</v>
      </c>
      <c r="L60" s="187">
        <v>1490625</v>
      </c>
      <c r="M60" s="187">
        <v>1504375</v>
      </c>
      <c r="N60" s="187">
        <v>0</v>
      </c>
      <c r="O60" s="93">
        <f t="shared" si="0"/>
        <v>0.49770450751252088</v>
      </c>
      <c r="P60" s="94">
        <f t="shared" si="3"/>
        <v>2995000</v>
      </c>
      <c r="Q60" s="94">
        <f t="shared" si="1"/>
        <v>1490625</v>
      </c>
      <c r="R60" s="93">
        <f t="shared" si="2"/>
        <v>0.49770450751252088</v>
      </c>
    </row>
    <row r="61" spans="1:18" s="103" customFormat="1" x14ac:dyDescent="0.2">
      <c r="A61" s="134" t="s">
        <v>441</v>
      </c>
      <c r="B61" s="190" t="s">
        <v>433</v>
      </c>
      <c r="C61" s="134" t="s">
        <v>196</v>
      </c>
      <c r="D61" s="134" t="s">
        <v>197</v>
      </c>
      <c r="E61" s="187">
        <v>450000</v>
      </c>
      <c r="F61" s="187">
        <v>450000</v>
      </c>
      <c r="G61" s="187">
        <v>450000</v>
      </c>
      <c r="H61" s="187">
        <v>0</v>
      </c>
      <c r="I61" s="187">
        <v>0</v>
      </c>
      <c r="J61" s="187">
        <v>0</v>
      </c>
      <c r="K61" s="187">
        <v>196517</v>
      </c>
      <c r="L61" s="187">
        <v>196517</v>
      </c>
      <c r="M61" s="187">
        <v>253483</v>
      </c>
      <c r="N61" s="187">
        <v>253483</v>
      </c>
      <c r="O61" s="93">
        <f t="shared" si="0"/>
        <v>0.43670444444444445</v>
      </c>
      <c r="P61" s="94">
        <f t="shared" si="3"/>
        <v>450000</v>
      </c>
      <c r="Q61" s="94">
        <f t="shared" si="1"/>
        <v>196517</v>
      </c>
      <c r="R61" s="93">
        <f t="shared" si="2"/>
        <v>0.43670444444444445</v>
      </c>
    </row>
    <row r="62" spans="1:18" s="103" customFormat="1" x14ac:dyDescent="0.2">
      <c r="A62" s="134" t="s">
        <v>441</v>
      </c>
      <c r="B62" s="190" t="s">
        <v>433</v>
      </c>
      <c r="C62" s="134" t="s">
        <v>198</v>
      </c>
      <c r="D62" s="134" t="s">
        <v>199</v>
      </c>
      <c r="E62" s="187">
        <v>100000</v>
      </c>
      <c r="F62" s="187">
        <v>100000</v>
      </c>
      <c r="G62" s="187">
        <v>100000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100000</v>
      </c>
      <c r="N62" s="187">
        <v>100000</v>
      </c>
      <c r="O62" s="93">
        <f t="shared" si="0"/>
        <v>0</v>
      </c>
      <c r="P62" s="94">
        <f t="shared" si="3"/>
        <v>100000</v>
      </c>
      <c r="Q62" s="94">
        <f t="shared" si="1"/>
        <v>0</v>
      </c>
      <c r="R62" s="93">
        <f t="shared" si="2"/>
        <v>0</v>
      </c>
    </row>
    <row r="63" spans="1:18" s="103" customFormat="1" x14ac:dyDescent="0.2">
      <c r="A63" s="134" t="s">
        <v>441</v>
      </c>
      <c r="B63" s="190" t="s">
        <v>433</v>
      </c>
      <c r="C63" s="134" t="s">
        <v>200</v>
      </c>
      <c r="D63" s="134" t="s">
        <v>201</v>
      </c>
      <c r="E63" s="187">
        <v>350000</v>
      </c>
      <c r="F63" s="187">
        <v>350000</v>
      </c>
      <c r="G63" s="187">
        <v>350000</v>
      </c>
      <c r="H63" s="187">
        <v>0</v>
      </c>
      <c r="I63" s="187">
        <v>0</v>
      </c>
      <c r="J63" s="187">
        <v>0</v>
      </c>
      <c r="K63" s="187">
        <v>196517</v>
      </c>
      <c r="L63" s="187">
        <v>196517</v>
      </c>
      <c r="M63" s="187">
        <v>153483</v>
      </c>
      <c r="N63" s="187">
        <v>153483</v>
      </c>
      <c r="O63" s="93">
        <f t="shared" si="0"/>
        <v>0.5614771428571429</v>
      </c>
      <c r="P63" s="94">
        <f t="shared" si="3"/>
        <v>350000</v>
      </c>
      <c r="Q63" s="94">
        <f t="shared" si="1"/>
        <v>196517</v>
      </c>
      <c r="R63" s="93">
        <f t="shared" si="2"/>
        <v>0.5614771428571429</v>
      </c>
    </row>
    <row r="64" spans="1:18" s="103" customFormat="1" x14ac:dyDescent="0.2">
      <c r="A64" s="134" t="s">
        <v>441</v>
      </c>
      <c r="B64" s="190" t="s">
        <v>433</v>
      </c>
      <c r="C64" s="134" t="s">
        <v>202</v>
      </c>
      <c r="D64" s="134" t="s">
        <v>203</v>
      </c>
      <c r="E64" s="187">
        <v>145000</v>
      </c>
      <c r="F64" s="187">
        <v>145000</v>
      </c>
      <c r="G64" s="187">
        <v>145000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145000</v>
      </c>
      <c r="N64" s="187">
        <v>145000</v>
      </c>
      <c r="O64" s="93">
        <f t="shared" si="0"/>
        <v>0</v>
      </c>
      <c r="P64" s="94">
        <f t="shared" si="3"/>
        <v>145000</v>
      </c>
      <c r="Q64" s="94">
        <f>+K64</f>
        <v>0</v>
      </c>
      <c r="R64" s="93">
        <f t="shared" si="2"/>
        <v>0</v>
      </c>
    </row>
    <row r="65" spans="1:18" s="103" customFormat="1" x14ac:dyDescent="0.2">
      <c r="A65" s="134" t="s">
        <v>441</v>
      </c>
      <c r="B65" s="190" t="s">
        <v>433</v>
      </c>
      <c r="C65" s="134" t="s">
        <v>204</v>
      </c>
      <c r="D65" s="134" t="s">
        <v>205</v>
      </c>
      <c r="E65" s="187">
        <v>45000</v>
      </c>
      <c r="F65" s="187">
        <v>45000</v>
      </c>
      <c r="G65" s="187">
        <v>45000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45000</v>
      </c>
      <c r="N65" s="187">
        <v>45000</v>
      </c>
      <c r="O65" s="93">
        <f t="shared" si="0"/>
        <v>0</v>
      </c>
      <c r="P65" s="94">
        <f t="shared" si="3"/>
        <v>45000</v>
      </c>
      <c r="Q65" s="94">
        <f t="shared" si="1"/>
        <v>0</v>
      </c>
      <c r="R65" s="93">
        <f t="shared" si="2"/>
        <v>0</v>
      </c>
    </row>
    <row r="66" spans="1:18" s="103" customFormat="1" x14ac:dyDescent="0.2">
      <c r="A66" s="134" t="s">
        <v>441</v>
      </c>
      <c r="B66" s="190" t="s">
        <v>433</v>
      </c>
      <c r="C66" s="134" t="s">
        <v>206</v>
      </c>
      <c r="D66" s="134" t="s">
        <v>207</v>
      </c>
      <c r="E66" s="187">
        <v>100000</v>
      </c>
      <c r="F66" s="187">
        <v>100000</v>
      </c>
      <c r="G66" s="187">
        <v>100000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100000</v>
      </c>
      <c r="N66" s="187">
        <v>100000</v>
      </c>
      <c r="O66" s="93">
        <f t="shared" si="0"/>
        <v>0</v>
      </c>
      <c r="P66" s="94">
        <f t="shared" si="3"/>
        <v>100000</v>
      </c>
      <c r="Q66" s="94">
        <f t="shared" si="1"/>
        <v>0</v>
      </c>
      <c r="R66" s="93">
        <v>0</v>
      </c>
    </row>
    <row r="67" spans="1:18" s="104" customFormat="1" x14ac:dyDescent="0.2">
      <c r="A67" s="133" t="s">
        <v>441</v>
      </c>
      <c r="B67" s="189" t="s">
        <v>433</v>
      </c>
      <c r="C67" s="133" t="s">
        <v>210</v>
      </c>
      <c r="D67" s="133" t="s">
        <v>211</v>
      </c>
      <c r="E67" s="186">
        <v>12877168</v>
      </c>
      <c r="F67" s="186">
        <v>12877168</v>
      </c>
      <c r="G67" s="186">
        <v>10299895.68</v>
      </c>
      <c r="H67" s="186">
        <v>0</v>
      </c>
      <c r="I67" s="186">
        <v>645531</v>
      </c>
      <c r="J67" s="186">
        <v>34770</v>
      </c>
      <c r="K67" s="186">
        <v>9305897.3200000003</v>
      </c>
      <c r="L67" s="186">
        <v>9305897.3200000003</v>
      </c>
      <c r="M67" s="186">
        <v>2890969.68</v>
      </c>
      <c r="N67" s="186">
        <v>313697.36</v>
      </c>
      <c r="O67" s="93">
        <f t="shared" si="0"/>
        <v>0.72266645274799557</v>
      </c>
      <c r="P67" s="28">
        <f t="shared" si="3"/>
        <v>12877168</v>
      </c>
      <c r="Q67" s="28">
        <f t="shared" si="1"/>
        <v>9305897.3200000003</v>
      </c>
      <c r="R67" s="97">
        <f t="shared" si="2"/>
        <v>0.72266645274799557</v>
      </c>
    </row>
    <row r="68" spans="1:18" s="103" customFormat="1" x14ac:dyDescent="0.2">
      <c r="A68" s="134" t="s">
        <v>441</v>
      </c>
      <c r="B68" s="190" t="s">
        <v>433</v>
      </c>
      <c r="C68" s="134" t="s">
        <v>212</v>
      </c>
      <c r="D68" s="134" t="s">
        <v>213</v>
      </c>
      <c r="E68" s="187">
        <v>4632168</v>
      </c>
      <c r="F68" s="187">
        <v>3632168</v>
      </c>
      <c r="G68" s="187">
        <v>1604896</v>
      </c>
      <c r="H68" s="187">
        <v>0</v>
      </c>
      <c r="I68" s="187">
        <v>347031</v>
      </c>
      <c r="J68" s="187">
        <v>0</v>
      </c>
      <c r="K68" s="187">
        <v>1172897</v>
      </c>
      <c r="L68" s="187">
        <v>1172897</v>
      </c>
      <c r="M68" s="187">
        <v>2112240</v>
      </c>
      <c r="N68" s="187">
        <v>84968</v>
      </c>
      <c r="O68" s="93">
        <f t="shared" si="0"/>
        <v>0.32291925924131265</v>
      </c>
      <c r="P68" s="94">
        <f t="shared" si="3"/>
        <v>3632168</v>
      </c>
      <c r="Q68" s="94">
        <f t="shared" si="1"/>
        <v>1172897</v>
      </c>
      <c r="R68" s="93">
        <f t="shared" si="2"/>
        <v>0.32291925924131265</v>
      </c>
    </row>
    <row r="69" spans="1:18" s="104" customFormat="1" x14ac:dyDescent="0.2">
      <c r="A69" s="134" t="s">
        <v>441</v>
      </c>
      <c r="B69" s="190" t="s">
        <v>433</v>
      </c>
      <c r="C69" s="134" t="s">
        <v>214</v>
      </c>
      <c r="D69" s="134" t="s">
        <v>215</v>
      </c>
      <c r="E69" s="187">
        <v>1709091</v>
      </c>
      <c r="F69" s="187">
        <v>1709091</v>
      </c>
      <c r="G69" s="187">
        <v>1581819</v>
      </c>
      <c r="H69" s="187">
        <v>0</v>
      </c>
      <c r="I69" s="187">
        <v>347031</v>
      </c>
      <c r="J69" s="187">
        <v>0</v>
      </c>
      <c r="K69" s="187">
        <v>1172897</v>
      </c>
      <c r="L69" s="187">
        <v>1172897</v>
      </c>
      <c r="M69" s="187">
        <v>189163</v>
      </c>
      <c r="N69" s="187">
        <v>61891</v>
      </c>
      <c r="O69" s="93">
        <f t="shared" si="0"/>
        <v>0.68626948477289973</v>
      </c>
      <c r="P69" s="94">
        <f t="shared" si="3"/>
        <v>1709091</v>
      </c>
      <c r="Q69" s="94">
        <f t="shared" si="1"/>
        <v>1172897</v>
      </c>
      <c r="R69" s="93">
        <f t="shared" si="2"/>
        <v>0.68626948477289973</v>
      </c>
    </row>
    <row r="70" spans="1:18" s="103" customFormat="1" x14ac:dyDescent="0.2">
      <c r="A70" s="134" t="s">
        <v>441</v>
      </c>
      <c r="B70" s="190" t="s">
        <v>433</v>
      </c>
      <c r="C70" s="134" t="s">
        <v>218</v>
      </c>
      <c r="D70" s="134" t="s">
        <v>219</v>
      </c>
      <c r="E70" s="187">
        <v>2923077</v>
      </c>
      <c r="F70" s="187">
        <v>1923077</v>
      </c>
      <c r="G70" s="187">
        <v>23077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1923077</v>
      </c>
      <c r="N70" s="187">
        <v>23077</v>
      </c>
      <c r="O70" s="93">
        <f t="shared" si="0"/>
        <v>0</v>
      </c>
      <c r="P70" s="94">
        <f t="shared" si="3"/>
        <v>1923077</v>
      </c>
      <c r="Q70" s="94">
        <f t="shared" si="1"/>
        <v>0</v>
      </c>
      <c r="R70" s="93">
        <f t="shared" si="2"/>
        <v>0</v>
      </c>
    </row>
    <row r="71" spans="1:18" s="103" customFormat="1" x14ac:dyDescent="0.2">
      <c r="A71" s="134" t="s">
        <v>441</v>
      </c>
      <c r="B71" s="190" t="s">
        <v>433</v>
      </c>
      <c r="C71" s="134" t="s">
        <v>222</v>
      </c>
      <c r="D71" s="134" t="s">
        <v>223</v>
      </c>
      <c r="E71" s="187">
        <v>0</v>
      </c>
      <c r="F71" s="187">
        <v>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  <c r="O71" s="93">
        <v>0</v>
      </c>
      <c r="P71" s="94">
        <f t="shared" si="3"/>
        <v>0</v>
      </c>
      <c r="Q71" s="94">
        <f t="shared" si="1"/>
        <v>0</v>
      </c>
      <c r="R71" s="93">
        <v>0</v>
      </c>
    </row>
    <row r="72" spans="1:18" s="103" customFormat="1" x14ac:dyDescent="0.2">
      <c r="A72" s="134" t="s">
        <v>441</v>
      </c>
      <c r="B72" s="190" t="s">
        <v>433</v>
      </c>
      <c r="C72" s="134" t="s">
        <v>226</v>
      </c>
      <c r="D72" s="134" t="s">
        <v>227</v>
      </c>
      <c r="E72" s="187">
        <v>0</v>
      </c>
      <c r="F72" s="187">
        <v>0</v>
      </c>
      <c r="G72" s="187">
        <v>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93">
        <v>0</v>
      </c>
      <c r="P72" s="94">
        <f t="shared" si="3"/>
        <v>0</v>
      </c>
      <c r="Q72" s="94">
        <f t="shared" si="1"/>
        <v>0</v>
      </c>
      <c r="R72" s="93">
        <v>0</v>
      </c>
    </row>
    <row r="73" spans="1:18" s="103" customFormat="1" x14ac:dyDescent="0.2">
      <c r="A73" s="134" t="s">
        <v>441</v>
      </c>
      <c r="B73" s="190" t="s">
        <v>433</v>
      </c>
      <c r="C73" s="134" t="s">
        <v>242</v>
      </c>
      <c r="D73" s="134" t="s">
        <v>243</v>
      </c>
      <c r="E73" s="187">
        <v>3220000</v>
      </c>
      <c r="F73" s="187">
        <v>6312253.6799999997</v>
      </c>
      <c r="G73" s="187">
        <v>6312253.6799999997</v>
      </c>
      <c r="H73" s="187">
        <v>0</v>
      </c>
      <c r="I73" s="187">
        <v>0</v>
      </c>
      <c r="J73" s="187">
        <v>34770</v>
      </c>
      <c r="K73" s="187">
        <v>6277483.6799999997</v>
      </c>
      <c r="L73" s="187">
        <v>6277483.6799999997</v>
      </c>
      <c r="M73" s="187">
        <v>0</v>
      </c>
      <c r="N73" s="187">
        <v>0</v>
      </c>
      <c r="O73" s="93">
        <f t="shared" ref="O73:O103" si="4">+K73/F73</f>
        <v>0.99449166624748198</v>
      </c>
      <c r="P73" s="94">
        <f t="shared" si="3"/>
        <v>6312253.6799999997</v>
      </c>
      <c r="Q73" s="94">
        <f t="shared" si="1"/>
        <v>6277483.6799999997</v>
      </c>
      <c r="R73" s="93">
        <f t="shared" si="2"/>
        <v>0.99449166624748198</v>
      </c>
    </row>
    <row r="74" spans="1:18" s="103" customFormat="1" x14ac:dyDescent="0.2">
      <c r="A74" s="134" t="s">
        <v>441</v>
      </c>
      <c r="B74" s="190" t="s">
        <v>433</v>
      </c>
      <c r="C74" s="134" t="s">
        <v>246</v>
      </c>
      <c r="D74" s="134" t="s">
        <v>247</v>
      </c>
      <c r="E74" s="187">
        <v>3220000</v>
      </c>
      <c r="F74" s="187">
        <v>6312253.6799999997</v>
      </c>
      <c r="G74" s="187">
        <v>6312253.6799999997</v>
      </c>
      <c r="H74" s="187">
        <v>0</v>
      </c>
      <c r="I74" s="187">
        <v>0</v>
      </c>
      <c r="J74" s="187">
        <v>34770</v>
      </c>
      <c r="K74" s="187">
        <v>6277483.6799999997</v>
      </c>
      <c r="L74" s="187">
        <v>6277483.6799999997</v>
      </c>
      <c r="M74" s="187">
        <v>0</v>
      </c>
      <c r="N74" s="187">
        <v>0</v>
      </c>
      <c r="O74" s="93">
        <f t="shared" si="4"/>
        <v>0.99449166624748198</v>
      </c>
      <c r="P74" s="94">
        <f t="shared" si="3"/>
        <v>6312253.6799999997</v>
      </c>
      <c r="Q74" s="94">
        <f t="shared" si="1"/>
        <v>6277483.6799999997</v>
      </c>
      <c r="R74" s="93">
        <f t="shared" si="2"/>
        <v>0.99449166624748198</v>
      </c>
    </row>
    <row r="75" spans="1:18" s="103" customFormat="1" x14ac:dyDescent="0.2">
      <c r="A75" s="134" t="s">
        <v>441</v>
      </c>
      <c r="B75" s="190" t="s">
        <v>433</v>
      </c>
      <c r="C75" s="134" t="s">
        <v>248</v>
      </c>
      <c r="D75" s="134" t="s">
        <v>413</v>
      </c>
      <c r="E75" s="187">
        <v>5025000</v>
      </c>
      <c r="F75" s="187">
        <v>2932746.32</v>
      </c>
      <c r="G75" s="187">
        <v>2382746</v>
      </c>
      <c r="H75" s="187">
        <v>0</v>
      </c>
      <c r="I75" s="187">
        <v>298500</v>
      </c>
      <c r="J75" s="187">
        <v>0</v>
      </c>
      <c r="K75" s="187">
        <v>1855516.64</v>
      </c>
      <c r="L75" s="187">
        <v>1855516.64</v>
      </c>
      <c r="M75" s="187">
        <v>778729.68</v>
      </c>
      <c r="N75" s="187">
        <v>228729.36</v>
      </c>
      <c r="O75" s="93">
        <f t="shared" si="4"/>
        <v>0.63268910350213992</v>
      </c>
      <c r="P75" s="94">
        <f t="shared" si="3"/>
        <v>2932746.32</v>
      </c>
      <c r="Q75" s="94">
        <f t="shared" si="1"/>
        <v>1855516.64</v>
      </c>
      <c r="R75" s="93">
        <f t="shared" si="2"/>
        <v>0.63268910350213992</v>
      </c>
    </row>
    <row r="76" spans="1:18" s="103" customFormat="1" x14ac:dyDescent="0.2">
      <c r="A76" s="134" t="s">
        <v>441</v>
      </c>
      <c r="B76" s="190" t="s">
        <v>433</v>
      </c>
      <c r="C76" s="134" t="s">
        <v>249</v>
      </c>
      <c r="D76" s="134" t="s">
        <v>250</v>
      </c>
      <c r="E76" s="187">
        <v>1000000</v>
      </c>
      <c r="F76" s="187">
        <v>657746.31999999995</v>
      </c>
      <c r="G76" s="187">
        <v>357746</v>
      </c>
      <c r="H76" s="187">
        <v>0</v>
      </c>
      <c r="I76" s="187">
        <v>298500</v>
      </c>
      <c r="J76" s="187">
        <v>0</v>
      </c>
      <c r="K76" s="187">
        <v>39360</v>
      </c>
      <c r="L76" s="187">
        <v>39360</v>
      </c>
      <c r="M76" s="187">
        <v>319886.32</v>
      </c>
      <c r="N76" s="187">
        <v>19886</v>
      </c>
      <c r="O76" s="93">
        <f t="shared" si="4"/>
        <v>5.9840699678867078E-2</v>
      </c>
      <c r="P76" s="94">
        <f t="shared" si="3"/>
        <v>657746.31999999995</v>
      </c>
      <c r="Q76" s="94">
        <f t="shared" si="1"/>
        <v>39360</v>
      </c>
      <c r="R76" s="93">
        <f t="shared" si="2"/>
        <v>5.9840699678867078E-2</v>
      </c>
    </row>
    <row r="77" spans="1:18" s="104" customFormat="1" x14ac:dyDescent="0.2">
      <c r="A77" s="134" t="s">
        <v>441</v>
      </c>
      <c r="B77" s="190" t="s">
        <v>433</v>
      </c>
      <c r="C77" s="134" t="s">
        <v>253</v>
      </c>
      <c r="D77" s="134" t="s">
        <v>254</v>
      </c>
      <c r="E77" s="187">
        <v>2375000</v>
      </c>
      <c r="F77" s="187">
        <v>1575000</v>
      </c>
      <c r="G77" s="187">
        <v>1575000</v>
      </c>
      <c r="H77" s="187">
        <v>0</v>
      </c>
      <c r="I77" s="187">
        <v>0</v>
      </c>
      <c r="J77" s="187">
        <v>0</v>
      </c>
      <c r="K77" s="187">
        <v>1574956.64</v>
      </c>
      <c r="L77" s="187">
        <v>1574956.64</v>
      </c>
      <c r="M77" s="187">
        <v>43.36</v>
      </c>
      <c r="N77" s="187">
        <v>43.36</v>
      </c>
      <c r="O77" s="93">
        <f t="shared" si="4"/>
        <v>0.99997246984126975</v>
      </c>
      <c r="P77" s="94">
        <f t="shared" si="3"/>
        <v>1575000</v>
      </c>
      <c r="Q77" s="94">
        <f>+K77</f>
        <v>1574956.64</v>
      </c>
      <c r="R77" s="93">
        <v>0</v>
      </c>
    </row>
    <row r="78" spans="1:18" s="103" customFormat="1" x14ac:dyDescent="0.2">
      <c r="A78" s="134" t="s">
        <v>441</v>
      </c>
      <c r="B78" s="190" t="s">
        <v>433</v>
      </c>
      <c r="C78" s="134" t="s">
        <v>257</v>
      </c>
      <c r="D78" s="134" t="s">
        <v>258</v>
      </c>
      <c r="E78" s="187">
        <v>250000</v>
      </c>
      <c r="F78" s="187">
        <v>650000</v>
      </c>
      <c r="G78" s="187">
        <v>400000</v>
      </c>
      <c r="H78" s="187">
        <v>0</v>
      </c>
      <c r="I78" s="187">
        <v>0</v>
      </c>
      <c r="J78" s="187">
        <v>0</v>
      </c>
      <c r="K78" s="187">
        <v>241200</v>
      </c>
      <c r="L78" s="187">
        <v>241200</v>
      </c>
      <c r="M78" s="187">
        <v>408800</v>
      </c>
      <c r="N78" s="187">
        <v>158800</v>
      </c>
      <c r="O78" s="93">
        <f t="shared" si="4"/>
        <v>0.37107692307692308</v>
      </c>
      <c r="P78" s="94">
        <f t="shared" si="3"/>
        <v>650000</v>
      </c>
      <c r="Q78" s="94">
        <f t="shared" si="1"/>
        <v>241200</v>
      </c>
      <c r="R78" s="93">
        <f>+Q78/P78</f>
        <v>0.37107692307692308</v>
      </c>
    </row>
    <row r="79" spans="1:18" s="103" customFormat="1" x14ac:dyDescent="0.2">
      <c r="A79" s="134" t="s">
        <v>441</v>
      </c>
      <c r="B79" s="190" t="s">
        <v>433</v>
      </c>
      <c r="C79" s="134" t="s">
        <v>259</v>
      </c>
      <c r="D79" s="134" t="s">
        <v>260</v>
      </c>
      <c r="E79" s="187">
        <v>700000</v>
      </c>
      <c r="F79" s="187">
        <v>0</v>
      </c>
      <c r="G79" s="187">
        <v>0</v>
      </c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0</v>
      </c>
      <c r="N79" s="187">
        <v>0</v>
      </c>
      <c r="O79" s="93">
        <v>0</v>
      </c>
      <c r="P79" s="94">
        <f t="shared" si="3"/>
        <v>0</v>
      </c>
      <c r="Q79" s="94">
        <f t="shared" si="1"/>
        <v>0</v>
      </c>
      <c r="R79" s="93">
        <v>0</v>
      </c>
    </row>
    <row r="80" spans="1:18" s="104" customFormat="1" x14ac:dyDescent="0.2">
      <c r="A80" s="134" t="s">
        <v>441</v>
      </c>
      <c r="B80" s="190" t="s">
        <v>433</v>
      </c>
      <c r="C80" s="134" t="s">
        <v>261</v>
      </c>
      <c r="D80" s="134" t="s">
        <v>262</v>
      </c>
      <c r="E80" s="187">
        <v>200000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93">
        <v>0</v>
      </c>
      <c r="P80" s="94">
        <f>+F80</f>
        <v>0</v>
      </c>
      <c r="Q80" s="94">
        <f t="shared" si="1"/>
        <v>0</v>
      </c>
      <c r="R80" s="93">
        <v>0</v>
      </c>
    </row>
    <row r="81" spans="1:18" s="103" customFormat="1" x14ac:dyDescent="0.2">
      <c r="A81" s="134" t="s">
        <v>441</v>
      </c>
      <c r="B81" s="190" t="s">
        <v>433</v>
      </c>
      <c r="C81" s="134" t="s">
        <v>263</v>
      </c>
      <c r="D81" s="134" t="s">
        <v>264</v>
      </c>
      <c r="E81" s="187">
        <v>500000</v>
      </c>
      <c r="F81" s="187">
        <v>50000</v>
      </c>
      <c r="G81" s="187">
        <v>50000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50000</v>
      </c>
      <c r="N81" s="187">
        <v>50000</v>
      </c>
      <c r="O81" s="93">
        <f t="shared" si="4"/>
        <v>0</v>
      </c>
      <c r="P81" s="94">
        <f>+F81</f>
        <v>50000</v>
      </c>
      <c r="Q81" s="94">
        <f>+K81</f>
        <v>0</v>
      </c>
      <c r="R81" s="93">
        <f>+Q81/P81</f>
        <v>0</v>
      </c>
    </row>
    <row r="82" spans="1:18" s="104" customFormat="1" x14ac:dyDescent="0.2">
      <c r="A82" s="133" t="s">
        <v>441</v>
      </c>
      <c r="B82" s="189" t="s">
        <v>433</v>
      </c>
      <c r="C82" s="133" t="s">
        <v>265</v>
      </c>
      <c r="D82" s="133" t="s">
        <v>266</v>
      </c>
      <c r="E82" s="186">
        <v>80784760</v>
      </c>
      <c r="F82" s="186">
        <v>80784760</v>
      </c>
      <c r="G82" s="186">
        <v>49700000</v>
      </c>
      <c r="H82" s="186">
        <v>0</v>
      </c>
      <c r="I82" s="186">
        <v>0</v>
      </c>
      <c r="J82" s="186">
        <v>0</v>
      </c>
      <c r="K82" s="186">
        <v>0</v>
      </c>
      <c r="L82" s="186">
        <v>0</v>
      </c>
      <c r="M82" s="186">
        <v>80784760</v>
      </c>
      <c r="N82" s="186">
        <v>49700000</v>
      </c>
      <c r="O82" s="93">
        <f t="shared" si="4"/>
        <v>0</v>
      </c>
      <c r="P82" s="28">
        <f>+F82</f>
        <v>80784760</v>
      </c>
      <c r="Q82" s="28">
        <f>+K82</f>
        <v>0</v>
      </c>
      <c r="R82" s="97">
        <f>+Q82/P82</f>
        <v>0</v>
      </c>
    </row>
    <row r="83" spans="1:18" s="104" customFormat="1" x14ac:dyDescent="0.2">
      <c r="A83" s="134" t="s">
        <v>441</v>
      </c>
      <c r="B83" s="190" t="s">
        <v>433</v>
      </c>
      <c r="C83" s="134" t="s">
        <v>267</v>
      </c>
      <c r="D83" s="134" t="s">
        <v>268</v>
      </c>
      <c r="E83" s="187">
        <v>76700000</v>
      </c>
      <c r="F83" s="187">
        <v>76700000</v>
      </c>
      <c r="G83" s="187">
        <v>49700000</v>
      </c>
      <c r="H83" s="187">
        <v>0</v>
      </c>
      <c r="I83" s="187">
        <v>0</v>
      </c>
      <c r="J83" s="187">
        <v>0</v>
      </c>
      <c r="K83" s="187">
        <v>0</v>
      </c>
      <c r="L83" s="187">
        <v>0</v>
      </c>
      <c r="M83" s="187">
        <v>76700000</v>
      </c>
      <c r="N83" s="187">
        <v>49700000</v>
      </c>
      <c r="O83" s="93">
        <f t="shared" si="4"/>
        <v>0</v>
      </c>
      <c r="P83" s="94">
        <f t="shared" ref="P83:P90" si="5">+F83</f>
        <v>76700000</v>
      </c>
      <c r="Q83" s="94">
        <f t="shared" ref="Q83:Q90" si="6">+K83</f>
        <v>0</v>
      </c>
      <c r="R83" s="93">
        <f t="shared" ref="R83:R91" si="7">+Q83/P83</f>
        <v>0</v>
      </c>
    </row>
    <row r="84" spans="1:18" s="103" customFormat="1" x14ac:dyDescent="0.2">
      <c r="A84" s="134" t="s">
        <v>441</v>
      </c>
      <c r="B84" s="190" t="s">
        <v>433</v>
      </c>
      <c r="C84" s="134" t="s">
        <v>416</v>
      </c>
      <c r="D84" s="134" t="s">
        <v>417</v>
      </c>
      <c r="E84" s="187">
        <v>0</v>
      </c>
      <c r="F84" s="187">
        <v>0</v>
      </c>
      <c r="G84" s="187">
        <v>0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93">
        <v>0</v>
      </c>
      <c r="P84" s="94">
        <f t="shared" si="5"/>
        <v>0</v>
      </c>
      <c r="Q84" s="94">
        <f t="shared" si="6"/>
        <v>0</v>
      </c>
      <c r="R84" s="93">
        <v>0</v>
      </c>
    </row>
    <row r="85" spans="1:18" s="103" customFormat="1" x14ac:dyDescent="0.2">
      <c r="A85" s="134" t="s">
        <v>441</v>
      </c>
      <c r="B85" s="190" t="s">
        <v>434</v>
      </c>
      <c r="C85" s="134" t="s">
        <v>271</v>
      </c>
      <c r="D85" s="134" t="s">
        <v>272</v>
      </c>
      <c r="E85" s="187">
        <v>2000000</v>
      </c>
      <c r="F85" s="187">
        <v>2000000</v>
      </c>
      <c r="G85" s="187">
        <v>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2000000</v>
      </c>
      <c r="N85" s="187">
        <v>0</v>
      </c>
      <c r="O85" s="93">
        <f t="shared" si="4"/>
        <v>0</v>
      </c>
      <c r="P85" s="94">
        <f t="shared" si="5"/>
        <v>2000000</v>
      </c>
      <c r="Q85" s="94">
        <f t="shared" si="6"/>
        <v>0</v>
      </c>
      <c r="R85" s="93">
        <f t="shared" si="7"/>
        <v>0</v>
      </c>
    </row>
    <row r="86" spans="1:18" s="103" customFormat="1" x14ac:dyDescent="0.2">
      <c r="A86" s="134" t="s">
        <v>441</v>
      </c>
      <c r="B86" s="190" t="s">
        <v>434</v>
      </c>
      <c r="C86" s="134" t="s">
        <v>273</v>
      </c>
      <c r="D86" s="134" t="s">
        <v>274</v>
      </c>
      <c r="E86" s="187">
        <v>9700000</v>
      </c>
      <c r="F86" s="187">
        <v>9700000</v>
      </c>
      <c r="G86" s="187">
        <v>9700000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9700000</v>
      </c>
      <c r="N86" s="187">
        <v>9700000</v>
      </c>
      <c r="O86" s="93">
        <f t="shared" si="4"/>
        <v>0</v>
      </c>
      <c r="P86" s="94">
        <f t="shared" si="5"/>
        <v>9700000</v>
      </c>
      <c r="Q86" s="94">
        <f t="shared" si="6"/>
        <v>0</v>
      </c>
      <c r="R86" s="93">
        <f t="shared" si="7"/>
        <v>0</v>
      </c>
    </row>
    <row r="87" spans="1:18" s="104" customFormat="1" x14ac:dyDescent="0.2">
      <c r="A87" s="134" t="s">
        <v>441</v>
      </c>
      <c r="B87" s="190" t="s">
        <v>434</v>
      </c>
      <c r="C87" s="134" t="s">
        <v>416</v>
      </c>
      <c r="D87" s="134" t="s">
        <v>417</v>
      </c>
      <c r="E87" s="187">
        <v>65000000</v>
      </c>
      <c r="F87" s="187">
        <v>65000000</v>
      </c>
      <c r="G87" s="187">
        <v>40000000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65000000</v>
      </c>
      <c r="N87" s="187">
        <v>40000000</v>
      </c>
      <c r="O87" s="93">
        <f t="shared" si="4"/>
        <v>0</v>
      </c>
      <c r="P87" s="94">
        <f t="shared" si="5"/>
        <v>65000000</v>
      </c>
      <c r="Q87" s="94">
        <f t="shared" si="6"/>
        <v>0</v>
      </c>
      <c r="R87" s="93">
        <f t="shared" si="7"/>
        <v>0</v>
      </c>
    </row>
    <row r="88" spans="1:18" s="103" customFormat="1" x14ac:dyDescent="0.2">
      <c r="A88" s="134" t="s">
        <v>441</v>
      </c>
      <c r="B88" s="190" t="s">
        <v>434</v>
      </c>
      <c r="C88" s="134" t="s">
        <v>279</v>
      </c>
      <c r="D88" s="134" t="s">
        <v>280</v>
      </c>
      <c r="E88" s="187">
        <v>4084760</v>
      </c>
      <c r="F88" s="187">
        <v>4084760</v>
      </c>
      <c r="G88" s="187">
        <v>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4084760</v>
      </c>
      <c r="N88" s="187">
        <v>0</v>
      </c>
      <c r="O88" s="93">
        <f t="shared" si="4"/>
        <v>0</v>
      </c>
      <c r="P88" s="94">
        <f t="shared" si="5"/>
        <v>4084760</v>
      </c>
      <c r="Q88" s="94">
        <f t="shared" si="6"/>
        <v>0</v>
      </c>
      <c r="R88" s="93">
        <f t="shared" si="7"/>
        <v>0</v>
      </c>
    </row>
    <row r="89" spans="1:18" s="103" customFormat="1" x14ac:dyDescent="0.2">
      <c r="A89" s="134" t="s">
        <v>441</v>
      </c>
      <c r="B89" s="190" t="s">
        <v>434</v>
      </c>
      <c r="C89" s="134" t="s">
        <v>418</v>
      </c>
      <c r="D89" s="134" t="s">
        <v>419</v>
      </c>
      <c r="E89" s="187">
        <v>4084760</v>
      </c>
      <c r="F89" s="187">
        <v>4084760</v>
      </c>
      <c r="G89" s="187">
        <v>0</v>
      </c>
      <c r="H89" s="187">
        <v>0</v>
      </c>
      <c r="I89" s="187">
        <v>0</v>
      </c>
      <c r="J89" s="187">
        <v>0</v>
      </c>
      <c r="K89" s="187">
        <v>0</v>
      </c>
      <c r="L89" s="187">
        <v>0</v>
      </c>
      <c r="M89" s="187">
        <v>4084760</v>
      </c>
      <c r="N89" s="187">
        <v>0</v>
      </c>
      <c r="O89" s="93">
        <v>0</v>
      </c>
      <c r="P89" s="94">
        <f t="shared" si="5"/>
        <v>4084760</v>
      </c>
      <c r="Q89" s="94">
        <f t="shared" si="6"/>
        <v>0</v>
      </c>
      <c r="R89" s="93">
        <v>0</v>
      </c>
    </row>
    <row r="90" spans="1:18" s="103" customFormat="1" x14ac:dyDescent="0.2">
      <c r="A90" s="134" t="s">
        <v>441</v>
      </c>
      <c r="B90" s="190" t="s">
        <v>434</v>
      </c>
      <c r="C90" s="134" t="s">
        <v>283</v>
      </c>
      <c r="D90" s="134" t="s">
        <v>284</v>
      </c>
      <c r="E90" s="187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93">
        <v>0</v>
      </c>
      <c r="P90" s="94">
        <f t="shared" si="5"/>
        <v>0</v>
      </c>
      <c r="Q90" s="94">
        <f t="shared" si="6"/>
        <v>0</v>
      </c>
      <c r="R90" s="93">
        <v>0</v>
      </c>
    </row>
    <row r="91" spans="1:18" s="103" customFormat="1" x14ac:dyDescent="0.2">
      <c r="A91" s="134" t="s">
        <v>441</v>
      </c>
      <c r="B91" s="190" t="s">
        <v>434</v>
      </c>
      <c r="C91" s="134" t="s">
        <v>285</v>
      </c>
      <c r="D91" s="134" t="s">
        <v>286</v>
      </c>
      <c r="E91" s="187">
        <v>0</v>
      </c>
      <c r="F91" s="187">
        <v>0</v>
      </c>
      <c r="G91" s="187">
        <v>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93">
        <v>0</v>
      </c>
      <c r="P91" s="94">
        <f>+P99</f>
        <v>6658792</v>
      </c>
      <c r="Q91" s="94">
        <f>+Q99</f>
        <v>3810462.38</v>
      </c>
      <c r="R91" s="93">
        <f t="shared" si="7"/>
        <v>0.57224529314025729</v>
      </c>
    </row>
    <row r="92" spans="1:18" s="104" customFormat="1" x14ac:dyDescent="0.2">
      <c r="A92" s="134" t="s">
        <v>441</v>
      </c>
      <c r="B92" s="189" t="s">
        <v>433</v>
      </c>
      <c r="C92" s="133" t="s">
        <v>289</v>
      </c>
      <c r="D92" s="133" t="s">
        <v>290</v>
      </c>
      <c r="E92" s="186">
        <v>9793547735</v>
      </c>
      <c r="F92" s="186">
        <v>9792857175</v>
      </c>
      <c r="G92" s="186">
        <v>7257587901.0500002</v>
      </c>
      <c r="H92" s="186">
        <v>0</v>
      </c>
      <c r="I92" s="186">
        <v>470486265.56999999</v>
      </c>
      <c r="J92" s="186">
        <v>0</v>
      </c>
      <c r="K92" s="186">
        <v>6775111313.4300003</v>
      </c>
      <c r="L92" s="186">
        <v>6775111313.4300003</v>
      </c>
      <c r="M92" s="186">
        <v>2547259596</v>
      </c>
      <c r="N92" s="186">
        <v>11990322.050000001</v>
      </c>
      <c r="O92" s="97">
        <f t="shared" si="4"/>
        <v>0.69184214497951158</v>
      </c>
      <c r="P92" s="28"/>
      <c r="Q92" s="28"/>
      <c r="R92" s="97"/>
    </row>
    <row r="93" spans="1:18" s="103" customFormat="1" x14ac:dyDescent="0.2">
      <c r="A93" s="134" t="s">
        <v>441</v>
      </c>
      <c r="B93" s="190" t="s">
        <v>433</v>
      </c>
      <c r="C93" s="134" t="s">
        <v>291</v>
      </c>
      <c r="D93" s="134" t="s">
        <v>292</v>
      </c>
      <c r="E93" s="187">
        <v>9599047735</v>
      </c>
      <c r="F93" s="187">
        <v>9628357175</v>
      </c>
      <c r="G93" s="187">
        <v>7122337901.0500002</v>
      </c>
      <c r="H93" s="187">
        <v>0</v>
      </c>
      <c r="I93" s="187">
        <v>462566607.97000003</v>
      </c>
      <c r="J93" s="187">
        <v>0</v>
      </c>
      <c r="K93" s="187">
        <v>6659771293.0299997</v>
      </c>
      <c r="L93" s="187">
        <v>6659771293.0299997</v>
      </c>
      <c r="M93" s="187">
        <v>2506019274</v>
      </c>
      <c r="N93" s="187">
        <v>0.05</v>
      </c>
      <c r="O93" s="93">
        <f t="shared" si="4"/>
        <v>0.69168303293962496</v>
      </c>
      <c r="P93" s="94"/>
      <c r="Q93" s="94"/>
      <c r="R93" s="93"/>
    </row>
    <row r="94" spans="1:18" s="103" customFormat="1" x14ac:dyDescent="0.2">
      <c r="A94" s="134" t="s">
        <v>441</v>
      </c>
      <c r="B94" s="190" t="s">
        <v>433</v>
      </c>
      <c r="C94" s="134" t="s">
        <v>294</v>
      </c>
      <c r="D94" s="134" t="s">
        <v>295</v>
      </c>
      <c r="E94" s="187">
        <v>2857490000</v>
      </c>
      <c r="F94" s="187">
        <v>2887490000</v>
      </c>
      <c r="G94" s="187">
        <v>2109419462</v>
      </c>
      <c r="H94" s="187">
        <v>0</v>
      </c>
      <c r="I94" s="187">
        <v>60119095</v>
      </c>
      <c r="J94" s="187">
        <v>0</v>
      </c>
      <c r="K94" s="187">
        <v>2049300367</v>
      </c>
      <c r="L94" s="187">
        <v>2049300367</v>
      </c>
      <c r="M94" s="187">
        <v>778070538</v>
      </c>
      <c r="N94" s="187">
        <v>0</v>
      </c>
      <c r="O94" s="93">
        <f t="shared" si="4"/>
        <v>0.70971687070777734</v>
      </c>
      <c r="P94" s="94"/>
      <c r="Q94" s="94"/>
      <c r="R94" s="93"/>
    </row>
    <row r="95" spans="1:18" s="103" customFormat="1" x14ac:dyDescent="0.2">
      <c r="A95" s="134" t="s">
        <v>441</v>
      </c>
      <c r="B95" s="190" t="s">
        <v>433</v>
      </c>
      <c r="C95" s="134" t="s">
        <v>297</v>
      </c>
      <c r="D95" s="134" t="s">
        <v>298</v>
      </c>
      <c r="E95" s="187">
        <v>2521753226</v>
      </c>
      <c r="F95" s="187">
        <v>2521753226</v>
      </c>
      <c r="G95" s="187">
        <v>1920030348.05</v>
      </c>
      <c r="H95" s="187">
        <v>0</v>
      </c>
      <c r="I95" s="187">
        <v>47115137</v>
      </c>
      <c r="J95" s="187">
        <v>0</v>
      </c>
      <c r="K95" s="187">
        <v>1872915211</v>
      </c>
      <c r="L95" s="187">
        <v>1872915211</v>
      </c>
      <c r="M95" s="187">
        <v>601722878</v>
      </c>
      <c r="N95" s="187">
        <v>0.05</v>
      </c>
      <c r="O95" s="93">
        <f t="shared" si="4"/>
        <v>0.74270360465477203</v>
      </c>
      <c r="P95" s="94"/>
      <c r="Q95" s="94"/>
      <c r="R95" s="93"/>
    </row>
    <row r="96" spans="1:18" s="103" customFormat="1" x14ac:dyDescent="0.2">
      <c r="A96" s="134" t="s">
        <v>441</v>
      </c>
      <c r="B96" s="190" t="s">
        <v>433</v>
      </c>
      <c r="C96" s="134" t="s">
        <v>299</v>
      </c>
      <c r="D96" s="134" t="s">
        <v>300</v>
      </c>
      <c r="E96" s="187">
        <v>915708427</v>
      </c>
      <c r="F96" s="187">
        <v>915708427</v>
      </c>
      <c r="G96" s="187">
        <v>699063617</v>
      </c>
      <c r="H96" s="187">
        <v>0</v>
      </c>
      <c r="I96" s="187">
        <v>17574957</v>
      </c>
      <c r="J96" s="187">
        <v>0</v>
      </c>
      <c r="K96" s="187">
        <v>681488660</v>
      </c>
      <c r="L96" s="187">
        <v>681488660</v>
      </c>
      <c r="M96" s="187">
        <v>216644810</v>
      </c>
      <c r="N96" s="187">
        <v>0</v>
      </c>
      <c r="O96" s="93">
        <f t="shared" si="4"/>
        <v>0.74422014683501436</v>
      </c>
      <c r="P96" s="94"/>
      <c r="Q96" s="94"/>
      <c r="R96" s="93"/>
    </row>
    <row r="97" spans="1:18" s="103" customFormat="1" x14ac:dyDescent="0.2">
      <c r="A97" s="134" t="s">
        <v>441</v>
      </c>
      <c r="B97" s="190" t="s">
        <v>433</v>
      </c>
      <c r="C97" s="134" t="s">
        <v>302</v>
      </c>
      <c r="D97" s="134" t="s">
        <v>303</v>
      </c>
      <c r="E97" s="187">
        <v>3263170000</v>
      </c>
      <c r="F97" s="187">
        <v>3263170000</v>
      </c>
      <c r="G97" s="187">
        <v>2355274486</v>
      </c>
      <c r="H97" s="187">
        <v>0</v>
      </c>
      <c r="I97" s="187">
        <v>311858166</v>
      </c>
      <c r="J97" s="187">
        <v>0</v>
      </c>
      <c r="K97" s="187">
        <v>2043416320</v>
      </c>
      <c r="L97" s="187">
        <v>2043416320</v>
      </c>
      <c r="M97" s="187">
        <v>907895514</v>
      </c>
      <c r="N97" s="187">
        <v>0</v>
      </c>
      <c r="O97" s="93">
        <f t="shared" si="4"/>
        <v>0.62620590407487198</v>
      </c>
      <c r="P97" s="94"/>
      <c r="Q97" s="94"/>
      <c r="R97" s="93"/>
    </row>
    <row r="98" spans="1:18" s="103" customFormat="1" ht="15.6" customHeight="1" x14ac:dyDescent="0.2">
      <c r="A98" s="134" t="s">
        <v>441</v>
      </c>
      <c r="B98" s="190" t="s">
        <v>433</v>
      </c>
      <c r="C98" s="134" t="s">
        <v>323</v>
      </c>
      <c r="D98" s="134" t="s">
        <v>421</v>
      </c>
      <c r="E98" s="187">
        <v>34059290</v>
      </c>
      <c r="F98" s="187">
        <v>33576730</v>
      </c>
      <c r="G98" s="187">
        <v>32398887</v>
      </c>
      <c r="H98" s="187">
        <v>0</v>
      </c>
      <c r="I98" s="187">
        <v>23558614.350000001</v>
      </c>
      <c r="J98" s="187">
        <v>0</v>
      </c>
      <c r="K98" s="187">
        <v>8840272.6500000004</v>
      </c>
      <c r="L98" s="187">
        <v>8840272.6500000004</v>
      </c>
      <c r="M98" s="187">
        <v>1177843</v>
      </c>
      <c r="N98" s="187">
        <v>0</v>
      </c>
      <c r="O98" s="93">
        <f t="shared" si="4"/>
        <v>0.26328569369322147</v>
      </c>
      <c r="P98" s="94"/>
      <c r="Q98" s="94"/>
      <c r="R98" s="93"/>
    </row>
    <row r="99" spans="1:18" s="103" customFormat="1" x14ac:dyDescent="0.2">
      <c r="A99" s="134" t="s">
        <v>441</v>
      </c>
      <c r="B99" s="190" t="s">
        <v>433</v>
      </c>
      <c r="C99" s="134" t="s">
        <v>328</v>
      </c>
      <c r="D99" s="134" t="s">
        <v>422</v>
      </c>
      <c r="E99" s="187">
        <v>6866792</v>
      </c>
      <c r="F99" s="187">
        <v>6658792</v>
      </c>
      <c r="G99" s="187">
        <v>6151101</v>
      </c>
      <c r="H99" s="187">
        <v>0</v>
      </c>
      <c r="I99" s="187">
        <v>2340638.62</v>
      </c>
      <c r="J99" s="187">
        <v>0</v>
      </c>
      <c r="K99" s="187">
        <v>3810462.38</v>
      </c>
      <c r="L99" s="187">
        <v>3810462.38</v>
      </c>
      <c r="M99" s="187">
        <v>507691</v>
      </c>
      <c r="N99" s="187">
        <v>0</v>
      </c>
      <c r="O99" s="93">
        <f t="shared" si="4"/>
        <v>0.57224529314025729</v>
      </c>
      <c r="P99" s="94">
        <f>+F99</f>
        <v>6658792</v>
      </c>
      <c r="Q99" s="94">
        <f>+K99</f>
        <v>3810462.38</v>
      </c>
      <c r="R99" s="93">
        <f>+Q99/P99</f>
        <v>0.57224529314025729</v>
      </c>
    </row>
    <row r="100" spans="1:18" s="103" customFormat="1" x14ac:dyDescent="0.2">
      <c r="A100" s="134" t="s">
        <v>441</v>
      </c>
      <c r="B100" s="190" t="s">
        <v>433</v>
      </c>
      <c r="C100" s="134" t="s">
        <v>337</v>
      </c>
      <c r="D100" s="134" t="s">
        <v>338</v>
      </c>
      <c r="E100" s="187">
        <v>89500000</v>
      </c>
      <c r="F100" s="187">
        <v>59500000</v>
      </c>
      <c r="G100" s="187">
        <v>56500000</v>
      </c>
      <c r="H100" s="187">
        <v>0</v>
      </c>
      <c r="I100" s="187">
        <v>7919657.5999999996</v>
      </c>
      <c r="J100" s="187">
        <v>0</v>
      </c>
      <c r="K100" s="187">
        <v>36590020.399999999</v>
      </c>
      <c r="L100" s="187">
        <v>36590020.399999999</v>
      </c>
      <c r="M100" s="187">
        <v>14990322</v>
      </c>
      <c r="N100" s="187">
        <v>11990322</v>
      </c>
      <c r="O100" s="93">
        <f t="shared" si="4"/>
        <v>0.61495832605042011</v>
      </c>
      <c r="P100" s="94">
        <f>+F100</f>
        <v>59500000</v>
      </c>
      <c r="Q100" s="94">
        <f>+K100</f>
        <v>36590020.399999999</v>
      </c>
      <c r="R100" s="93">
        <f>+Q100/P100</f>
        <v>0.61495832605042011</v>
      </c>
    </row>
    <row r="101" spans="1:18" s="103" customFormat="1" x14ac:dyDescent="0.2">
      <c r="A101" s="134" t="s">
        <v>441</v>
      </c>
      <c r="B101" s="190" t="s">
        <v>433</v>
      </c>
      <c r="C101" s="134" t="s">
        <v>339</v>
      </c>
      <c r="D101" s="134" t="s">
        <v>340</v>
      </c>
      <c r="E101" s="187">
        <v>77000000</v>
      </c>
      <c r="F101" s="187">
        <v>47000000</v>
      </c>
      <c r="G101" s="187">
        <v>44000000</v>
      </c>
      <c r="H101" s="187">
        <v>0</v>
      </c>
      <c r="I101" s="187">
        <v>7919657.5999999996</v>
      </c>
      <c r="J101" s="187">
        <v>0</v>
      </c>
      <c r="K101" s="187">
        <v>30580342.399999999</v>
      </c>
      <c r="L101" s="187">
        <v>30580342.399999999</v>
      </c>
      <c r="M101" s="187">
        <v>8500000</v>
      </c>
      <c r="N101" s="187">
        <v>5500000</v>
      </c>
      <c r="O101" s="93">
        <f t="shared" si="4"/>
        <v>0.65064558297872332</v>
      </c>
      <c r="P101" s="94">
        <f>+F101</f>
        <v>47000000</v>
      </c>
      <c r="Q101" s="94">
        <f>+K101</f>
        <v>30580342.399999999</v>
      </c>
      <c r="R101" s="93">
        <f>+Q101/P101</f>
        <v>0.65064558297872332</v>
      </c>
    </row>
    <row r="102" spans="1:18" s="103" customFormat="1" x14ac:dyDescent="0.2">
      <c r="A102" s="134" t="s">
        <v>441</v>
      </c>
      <c r="B102" s="190" t="s">
        <v>433</v>
      </c>
      <c r="C102" s="134" t="s">
        <v>341</v>
      </c>
      <c r="D102" s="134" t="s">
        <v>342</v>
      </c>
      <c r="E102" s="187">
        <v>12500000</v>
      </c>
      <c r="F102" s="187">
        <v>12500000</v>
      </c>
      <c r="G102" s="187">
        <v>12500000</v>
      </c>
      <c r="H102" s="187">
        <v>0</v>
      </c>
      <c r="I102" s="187">
        <v>0</v>
      </c>
      <c r="J102" s="187">
        <v>0</v>
      </c>
      <c r="K102" s="187">
        <v>6009678</v>
      </c>
      <c r="L102" s="187">
        <v>6009678</v>
      </c>
      <c r="M102" s="187">
        <v>6490322</v>
      </c>
      <c r="N102" s="187">
        <v>6490322</v>
      </c>
      <c r="O102" s="93">
        <f t="shared" si="4"/>
        <v>0.48077424000000002</v>
      </c>
      <c r="P102" s="94"/>
      <c r="Q102" s="94"/>
      <c r="R102" s="93"/>
    </row>
    <row r="103" spans="1:18" s="103" customFormat="1" x14ac:dyDescent="0.2">
      <c r="A103" s="134" t="s">
        <v>441</v>
      </c>
      <c r="B103" s="190" t="s">
        <v>433</v>
      </c>
      <c r="C103" s="134" t="s">
        <v>343</v>
      </c>
      <c r="D103" s="134" t="s">
        <v>344</v>
      </c>
      <c r="E103" s="187">
        <v>105000000</v>
      </c>
      <c r="F103" s="187">
        <v>105000000</v>
      </c>
      <c r="G103" s="187">
        <v>78750000</v>
      </c>
      <c r="H103" s="187">
        <v>0</v>
      </c>
      <c r="I103" s="187">
        <v>0</v>
      </c>
      <c r="J103" s="187">
        <v>0</v>
      </c>
      <c r="K103" s="187">
        <v>78750000</v>
      </c>
      <c r="L103" s="187">
        <v>78750000</v>
      </c>
      <c r="M103" s="187">
        <v>26250000</v>
      </c>
      <c r="N103" s="187">
        <v>0</v>
      </c>
      <c r="O103" s="93">
        <f t="shared" si="4"/>
        <v>0.75</v>
      </c>
      <c r="P103" s="94"/>
      <c r="Q103" s="94"/>
      <c r="R103" s="93"/>
    </row>
    <row r="104" spans="1:18" s="103" customFormat="1" x14ac:dyDescent="0.2">
      <c r="A104" s="134" t="s">
        <v>441</v>
      </c>
      <c r="B104" s="190" t="s">
        <v>433</v>
      </c>
      <c r="C104" s="134" t="s">
        <v>348</v>
      </c>
      <c r="D104" s="134" t="s">
        <v>395</v>
      </c>
      <c r="E104" s="187">
        <v>105000000</v>
      </c>
      <c r="F104" s="187">
        <v>105000000</v>
      </c>
      <c r="G104" s="187">
        <v>78750000</v>
      </c>
      <c r="H104" s="187">
        <v>0</v>
      </c>
      <c r="I104" s="187">
        <v>0</v>
      </c>
      <c r="J104" s="187">
        <v>0</v>
      </c>
      <c r="K104" s="187">
        <v>78750000</v>
      </c>
      <c r="L104" s="187">
        <v>78750000</v>
      </c>
      <c r="M104" s="187">
        <v>26250000</v>
      </c>
      <c r="N104" s="187">
        <v>0</v>
      </c>
      <c r="O104" s="93"/>
      <c r="P104" s="94"/>
      <c r="Q104" s="94"/>
      <c r="R104" s="93"/>
    </row>
    <row r="105" spans="1:18" s="103" customFormat="1" x14ac:dyDescent="0.2">
      <c r="A105" s="96"/>
      <c r="B105" s="110"/>
      <c r="C105" s="96"/>
      <c r="D105" s="96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93"/>
      <c r="P105" s="94"/>
      <c r="Q105" s="94"/>
      <c r="R105" s="93"/>
    </row>
    <row r="106" spans="1:18" s="103" customFormat="1" x14ac:dyDescent="0.2">
      <c r="A106" s="96"/>
      <c r="B106" s="110"/>
      <c r="C106" s="96"/>
      <c r="D106" s="96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93"/>
      <c r="P106" s="94"/>
      <c r="Q106" s="94"/>
      <c r="R106" s="93"/>
    </row>
    <row r="107" spans="1:18" s="103" customFormat="1" x14ac:dyDescent="0.2">
      <c r="A107" s="96"/>
      <c r="B107" s="110"/>
      <c r="C107" s="96"/>
      <c r="D107" s="96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93"/>
      <c r="P107" s="94"/>
      <c r="Q107" s="94"/>
      <c r="R107" s="93"/>
    </row>
    <row r="108" spans="1:18" s="103" customFormat="1" x14ac:dyDescent="0.2">
      <c r="A108" s="96"/>
      <c r="B108" s="110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3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12" t="s">
        <v>11</v>
      </c>
      <c r="D112" s="212"/>
      <c r="E112" s="212"/>
      <c r="F112" s="212"/>
      <c r="G112" s="212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8" t="s">
        <v>44</v>
      </c>
      <c r="D113" s="148" t="s">
        <v>7</v>
      </c>
      <c r="E113" s="148" t="s">
        <v>8</v>
      </c>
      <c r="F113" s="148" t="s">
        <v>9</v>
      </c>
      <c r="G113" s="148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30" t="s">
        <v>22</v>
      </c>
      <c r="D114" s="49">
        <f>+E8</f>
        <v>3492895808</v>
      </c>
      <c r="E114" s="49">
        <f>+K8</f>
        <v>1802970051.96</v>
      </c>
      <c r="F114" s="49">
        <f>+D1+D114+F920-E114</f>
        <v>1689925756.04</v>
      </c>
      <c r="G114" s="22">
        <f t="shared" ref="G114:G119" si="8">+E114/D114</f>
        <v>0.5161820309184556</v>
      </c>
      <c r="K114" s="21"/>
      <c r="P114" s="21"/>
      <c r="Q114" s="21"/>
    </row>
    <row r="115" spans="3:17" x14ac:dyDescent="0.2">
      <c r="C115" s="130" t="s">
        <v>109</v>
      </c>
      <c r="D115" s="49">
        <f>+F27</f>
        <v>438612768</v>
      </c>
      <c r="E115" s="134">
        <f>+K27</f>
        <v>157208545.88</v>
      </c>
      <c r="F115" s="49">
        <f>+D115-E115</f>
        <v>281404222.12</v>
      </c>
      <c r="G115" s="22">
        <f t="shared" si="8"/>
        <v>0.35842218318642288</v>
      </c>
      <c r="H115" s="49"/>
      <c r="I115" s="49"/>
      <c r="K115" s="21"/>
      <c r="P115" s="21"/>
      <c r="Q115" s="21"/>
    </row>
    <row r="116" spans="3:17" x14ac:dyDescent="0.2">
      <c r="C116" s="130" t="s">
        <v>23</v>
      </c>
      <c r="D116" s="49">
        <f>+F67</f>
        <v>12877168</v>
      </c>
      <c r="E116" s="134">
        <f>+K67</f>
        <v>9305897.3200000003</v>
      </c>
      <c r="F116" s="49">
        <f>+D116-E116</f>
        <v>3571270.6799999997</v>
      </c>
      <c r="G116" s="22">
        <f t="shared" si="8"/>
        <v>0.72266645274799557</v>
      </c>
      <c r="H116" s="49"/>
      <c r="I116" s="49"/>
      <c r="K116" s="21"/>
      <c r="P116" s="21"/>
      <c r="Q116" s="21"/>
    </row>
    <row r="117" spans="3:17" x14ac:dyDescent="0.2">
      <c r="C117" s="130" t="s">
        <v>24</v>
      </c>
      <c r="D117" s="49">
        <f>+F82</f>
        <v>80784760</v>
      </c>
      <c r="E117" s="134">
        <f>+K82</f>
        <v>0</v>
      </c>
      <c r="F117" s="49">
        <f>+D117-E117</f>
        <v>80784760</v>
      </c>
      <c r="G117" s="22">
        <f t="shared" si="8"/>
        <v>0</v>
      </c>
      <c r="H117" s="49"/>
      <c r="I117" s="49"/>
      <c r="K117" s="21"/>
      <c r="P117" s="21"/>
      <c r="Q117" s="21"/>
    </row>
    <row r="118" spans="3:17" x14ac:dyDescent="0.2">
      <c r="C118" s="130" t="s">
        <v>25</v>
      </c>
      <c r="D118" s="49">
        <f>+F92</f>
        <v>9792857175</v>
      </c>
      <c r="E118" s="134">
        <f>+K92</f>
        <v>6775111313.4300003</v>
      </c>
      <c r="F118" s="49">
        <f>+D118-E118</f>
        <v>3017745861.5699997</v>
      </c>
      <c r="G118" s="22">
        <f t="shared" si="8"/>
        <v>0.69184214497951158</v>
      </c>
      <c r="H118" s="49"/>
      <c r="I118" s="49"/>
      <c r="K118" s="21"/>
      <c r="P118" s="21"/>
      <c r="Q118" s="21"/>
    </row>
    <row r="119" spans="3:17" ht="23.25" customHeight="1" thickBot="1" x14ac:dyDescent="0.25">
      <c r="C119" s="149" t="s">
        <v>10</v>
      </c>
      <c r="D119" s="150">
        <f>SUM(D114:D118)</f>
        <v>13818027679</v>
      </c>
      <c r="E119" s="150">
        <f>SUM(E114:E118)</f>
        <v>8744595808.5900002</v>
      </c>
      <c r="F119" s="150">
        <f>SUM(F114:F118)</f>
        <v>5073431870.4099998</v>
      </c>
      <c r="G119" s="151">
        <f t="shared" si="8"/>
        <v>0.6328396506166819</v>
      </c>
      <c r="H119" s="49"/>
      <c r="I119" s="49"/>
      <c r="K119" s="21"/>
      <c r="P119" s="21"/>
      <c r="Q119" s="21"/>
    </row>
    <row r="120" spans="3:17" ht="13.5" thickTop="1" x14ac:dyDescent="0.2">
      <c r="C120" s="19"/>
      <c r="D120" s="49"/>
      <c r="E120" s="134"/>
      <c r="F120" s="49"/>
      <c r="G120" s="21"/>
      <c r="H120" s="49"/>
      <c r="I120" s="49"/>
      <c r="K120" s="21"/>
      <c r="N120" s="49"/>
      <c r="O120" s="49"/>
      <c r="P120" s="134"/>
      <c r="Q120" s="21"/>
    </row>
    <row r="121" spans="3:17" x14ac:dyDescent="0.2">
      <c r="C121" s="19"/>
      <c r="D121" s="21"/>
      <c r="E121" s="103"/>
      <c r="F121" s="22"/>
      <c r="G121" s="22"/>
      <c r="H121" s="49"/>
      <c r="I121" s="49"/>
      <c r="J121" s="96"/>
      <c r="K121" s="21"/>
      <c r="P121" s="103" t="s">
        <v>39</v>
      </c>
      <c r="Q121" s="21"/>
    </row>
    <row r="122" spans="3:17" ht="14.1" customHeight="1" x14ac:dyDescent="0.2">
      <c r="C122" s="213" t="s">
        <v>37</v>
      </c>
      <c r="D122" s="213"/>
      <c r="E122" s="213"/>
      <c r="F122" s="213"/>
      <c r="G122" s="213"/>
      <c r="H122" s="49"/>
      <c r="I122" s="49"/>
      <c r="J122" s="19"/>
      <c r="K122" s="96"/>
      <c r="Q122" s="96"/>
    </row>
    <row r="123" spans="3:17" ht="32.1" customHeight="1" thickBot="1" x14ac:dyDescent="0.25">
      <c r="C123" s="152" t="s">
        <v>44</v>
      </c>
      <c r="D123" s="152" t="s">
        <v>31</v>
      </c>
      <c r="E123" s="152" t="s">
        <v>32</v>
      </c>
      <c r="F123" s="152" t="s">
        <v>36</v>
      </c>
      <c r="G123" s="152" t="s">
        <v>33</v>
      </c>
      <c r="H123" s="49"/>
      <c r="I123" s="49"/>
      <c r="J123" s="19"/>
      <c r="K123" s="96"/>
      <c r="Q123" s="96"/>
    </row>
    <row r="124" spans="3:17" ht="13.5" thickTop="1" x14ac:dyDescent="0.2">
      <c r="C124" s="130" t="s">
        <v>109</v>
      </c>
      <c r="D124" s="49">
        <f t="shared" ref="D124:E126" si="9">+D115</f>
        <v>438612768</v>
      </c>
      <c r="E124" s="49">
        <f t="shared" si="9"/>
        <v>157208545.88</v>
      </c>
      <c r="F124" s="49">
        <f>+D124-E124</f>
        <v>281404222.12</v>
      </c>
      <c r="G124" s="22">
        <f>+E124/D124</f>
        <v>0.35842218318642288</v>
      </c>
      <c r="H124" s="49"/>
      <c r="I124" s="49"/>
      <c r="J124" s="19"/>
      <c r="K124" s="96"/>
      <c r="Q124" s="96"/>
    </row>
    <row r="125" spans="3:17" x14ac:dyDescent="0.2">
      <c r="C125" s="130" t="s">
        <v>23</v>
      </c>
      <c r="D125" s="49">
        <f t="shared" si="9"/>
        <v>12877168</v>
      </c>
      <c r="E125" s="49">
        <f t="shared" si="9"/>
        <v>9305897.3200000003</v>
      </c>
      <c r="F125" s="49">
        <f>+D125-E125</f>
        <v>3571270.6799999997</v>
      </c>
      <c r="G125" s="22">
        <f>+E125/D125</f>
        <v>0.72266645274799557</v>
      </c>
      <c r="H125" s="49"/>
      <c r="I125" s="49"/>
      <c r="J125" s="19"/>
      <c r="K125" s="96"/>
      <c r="Q125" s="96"/>
    </row>
    <row r="126" spans="3:17" x14ac:dyDescent="0.2">
      <c r="C126" s="130" t="s">
        <v>24</v>
      </c>
      <c r="D126" s="49">
        <f t="shared" si="9"/>
        <v>80784760</v>
      </c>
      <c r="E126" s="49">
        <f t="shared" si="9"/>
        <v>0</v>
      </c>
      <c r="F126" s="49">
        <f>+D126-E126</f>
        <v>80784760</v>
      </c>
      <c r="G126" s="22">
        <f>+E126/D126</f>
        <v>0</v>
      </c>
      <c r="H126" s="19"/>
      <c r="I126" s="19"/>
      <c r="J126" s="19"/>
      <c r="K126" s="96"/>
      <c r="Q126" s="96"/>
    </row>
    <row r="127" spans="3:17" x14ac:dyDescent="0.2">
      <c r="C127" s="130" t="s">
        <v>25</v>
      </c>
      <c r="D127" s="49">
        <f>+P91</f>
        <v>6658792</v>
      </c>
      <c r="E127" s="49">
        <f>+Q91</f>
        <v>3810462.38</v>
      </c>
      <c r="F127" s="49">
        <f>+D127-E127</f>
        <v>2848329.62</v>
      </c>
      <c r="G127" s="22">
        <f>+E127/D127</f>
        <v>0.57224529314025729</v>
      </c>
      <c r="H127" s="19"/>
      <c r="I127" s="19"/>
      <c r="J127" s="19"/>
      <c r="K127" s="96"/>
      <c r="Q127" s="96"/>
    </row>
    <row r="128" spans="3:17" ht="13.5" thickBot="1" x14ac:dyDescent="0.25">
      <c r="C128" s="153" t="s">
        <v>10</v>
      </c>
      <c r="D128" s="154">
        <f>SUM(D124:D127)</f>
        <v>538933488</v>
      </c>
      <c r="E128" s="154">
        <f>SUM(E124:E127)</f>
        <v>170324905.57999998</v>
      </c>
      <c r="F128" s="154">
        <f>SUM(F124:F127)</f>
        <v>368608582.42000002</v>
      </c>
      <c r="G128" s="155">
        <f>+E128/D128</f>
        <v>0.31604067917932016</v>
      </c>
      <c r="H128" s="19"/>
      <c r="I128" s="19"/>
      <c r="J128" s="19"/>
      <c r="K128" s="96"/>
      <c r="Q128" s="96"/>
    </row>
    <row r="129" spans="1:17" ht="13.5" thickTop="1" x14ac:dyDescent="0.2">
      <c r="A129" s="19"/>
      <c r="H129" s="19"/>
      <c r="I129" s="19"/>
      <c r="J129" s="19"/>
      <c r="K129" s="96"/>
      <c r="Q129" s="96"/>
    </row>
    <row r="130" spans="1:17" x14ac:dyDescent="0.2">
      <c r="A130" s="19"/>
      <c r="H130" s="19"/>
      <c r="I130" s="19"/>
      <c r="J130" s="19"/>
      <c r="K130" s="96"/>
      <c r="Q130" s="96"/>
    </row>
    <row r="131" spans="1:17" x14ac:dyDescent="0.2">
      <c r="A131" s="19"/>
      <c r="H131" s="19"/>
      <c r="I131" s="19"/>
      <c r="J131" s="19"/>
      <c r="K131" s="96"/>
      <c r="Q131" s="96"/>
    </row>
    <row r="132" spans="1:17" x14ac:dyDescent="0.2">
      <c r="A132" s="19"/>
      <c r="H132" s="19"/>
      <c r="I132" s="19"/>
      <c r="J132" s="19"/>
      <c r="K132" s="96"/>
      <c r="Q132" s="96"/>
    </row>
    <row r="133" spans="1:17" x14ac:dyDescent="0.2">
      <c r="A133" s="19"/>
      <c r="H133" s="19"/>
      <c r="I133" s="19"/>
      <c r="J133" s="19"/>
      <c r="K133" s="96"/>
      <c r="Q133" s="96"/>
    </row>
    <row r="134" spans="1:17" x14ac:dyDescent="0.2">
      <c r="A134" s="19"/>
      <c r="H134" s="19"/>
      <c r="I134" s="19"/>
      <c r="J134" s="19"/>
      <c r="K134" s="96"/>
      <c r="Q134" s="96"/>
    </row>
    <row r="135" spans="1:17" x14ac:dyDescent="0.2">
      <c r="A135" s="19"/>
      <c r="H135" s="19"/>
      <c r="I135" s="19"/>
      <c r="J135" s="19"/>
      <c r="K135" s="96"/>
      <c r="Q135" s="96"/>
    </row>
    <row r="136" spans="1:17" x14ac:dyDescent="0.2">
      <c r="A136" s="138"/>
      <c r="B136" s="139"/>
      <c r="C136" s="140"/>
      <c r="D136" s="141"/>
      <c r="H136" s="19"/>
      <c r="I136" s="19"/>
      <c r="J136" s="19"/>
      <c r="K136" s="96"/>
      <c r="Q136" s="96"/>
    </row>
    <row r="137" spans="1:17" x14ac:dyDescent="0.2">
      <c r="A137" s="138"/>
      <c r="B137" s="139"/>
      <c r="C137" s="140"/>
      <c r="D137" s="141"/>
      <c r="H137" s="19"/>
      <c r="I137" s="19"/>
      <c r="J137" s="19"/>
      <c r="K137" s="96"/>
      <c r="Q137" s="96"/>
    </row>
    <row r="138" spans="1:17" x14ac:dyDescent="0.2">
      <c r="A138" s="138"/>
      <c r="B138" s="139"/>
      <c r="C138" s="140"/>
      <c r="D138" s="141"/>
      <c r="H138" s="19"/>
      <c r="I138" s="19"/>
      <c r="J138" s="19"/>
      <c r="K138" s="96"/>
      <c r="Q138" s="96"/>
    </row>
    <row r="139" spans="1:17" x14ac:dyDescent="0.2">
      <c r="A139" s="138"/>
      <c r="B139" s="139"/>
      <c r="C139" s="140"/>
      <c r="D139" s="141"/>
      <c r="H139" s="19"/>
      <c r="I139" s="19"/>
      <c r="J139" s="19"/>
      <c r="K139" s="96"/>
      <c r="Q139" s="96"/>
    </row>
    <row r="140" spans="1:17" x14ac:dyDescent="0.2">
      <c r="A140" s="138"/>
      <c r="B140" s="139"/>
      <c r="C140" s="140"/>
      <c r="D140" s="141"/>
      <c r="H140" s="19"/>
      <c r="I140" s="19"/>
      <c r="J140" s="19"/>
      <c r="K140" s="96"/>
      <c r="Q140" s="96"/>
    </row>
    <row r="141" spans="1:17" x14ac:dyDescent="0.2">
      <c r="A141" s="19"/>
      <c r="C141" s="85" t="s">
        <v>51</v>
      </c>
      <c r="D141" s="156" t="s">
        <v>52</v>
      </c>
      <c r="E141" s="156" t="s">
        <v>53</v>
      </c>
      <c r="F141" s="85" t="s">
        <v>7</v>
      </c>
      <c r="G141" s="85" t="s">
        <v>19</v>
      </c>
      <c r="H141" s="19"/>
      <c r="I141" s="19"/>
      <c r="J141" s="19"/>
      <c r="K141" s="96"/>
      <c r="Q141" s="96"/>
    </row>
    <row r="142" spans="1:17" x14ac:dyDescent="0.2">
      <c r="A142" s="19"/>
      <c r="C142" s="87" t="s">
        <v>22</v>
      </c>
      <c r="D142" s="88">
        <f>+G142/F142</f>
        <v>0.5161820309184556</v>
      </c>
      <c r="E142" s="88">
        <f>+(100%/12)*9</f>
        <v>0.75</v>
      </c>
      <c r="F142" s="89">
        <f>+D114</f>
        <v>3492895808</v>
      </c>
      <c r="G142" s="89">
        <f>+E114</f>
        <v>1802970051.96</v>
      </c>
      <c r="H142" s="19"/>
      <c r="I142" s="19"/>
      <c r="J142" s="19"/>
      <c r="K142" s="96"/>
      <c r="Q142" s="96"/>
    </row>
    <row r="143" spans="1:17" x14ac:dyDescent="0.2">
      <c r="A143" s="19"/>
      <c r="C143" s="87" t="s">
        <v>109</v>
      </c>
      <c r="D143" s="88">
        <f>+G143/F143</f>
        <v>0.35842218318642288</v>
      </c>
      <c r="E143" s="88">
        <f t="shared" ref="E143:E146" si="10">+(100%/12)*9</f>
        <v>0.75</v>
      </c>
      <c r="F143" s="89">
        <f t="shared" ref="F143:G146" si="11">+D115</f>
        <v>438612768</v>
      </c>
      <c r="G143" s="89">
        <f t="shared" si="11"/>
        <v>157208545.88</v>
      </c>
      <c r="H143" s="19"/>
      <c r="I143" s="19"/>
      <c r="J143" s="19"/>
      <c r="K143" s="96"/>
      <c r="Q143" s="96"/>
    </row>
    <row r="144" spans="1:17" x14ac:dyDescent="0.2">
      <c r="A144" s="19"/>
      <c r="C144" s="87" t="s">
        <v>23</v>
      </c>
      <c r="D144" s="88">
        <f>+G144/F144</f>
        <v>0.72266645274799557</v>
      </c>
      <c r="E144" s="88">
        <f t="shared" si="10"/>
        <v>0.75</v>
      </c>
      <c r="F144" s="89">
        <f t="shared" si="11"/>
        <v>12877168</v>
      </c>
      <c r="G144" s="89">
        <f t="shared" si="11"/>
        <v>9305897.3200000003</v>
      </c>
      <c r="H144" s="19"/>
      <c r="I144" s="19"/>
      <c r="J144" s="19"/>
      <c r="K144" s="96"/>
      <c r="Q144" s="96"/>
    </row>
    <row r="145" spans="1:17" x14ac:dyDescent="0.2">
      <c r="A145" s="19"/>
      <c r="C145" s="87" t="s">
        <v>24</v>
      </c>
      <c r="D145" s="88">
        <f>+G145/F145</f>
        <v>0</v>
      </c>
      <c r="E145" s="88">
        <f t="shared" si="10"/>
        <v>0.75</v>
      </c>
      <c r="F145" s="89">
        <f t="shared" si="11"/>
        <v>80784760</v>
      </c>
      <c r="G145" s="89">
        <f t="shared" si="11"/>
        <v>0</v>
      </c>
      <c r="H145" s="19"/>
      <c r="I145" s="19"/>
      <c r="J145" s="19"/>
      <c r="K145" s="96"/>
      <c r="Q145" s="96"/>
    </row>
    <row r="146" spans="1:17" x14ac:dyDescent="0.2">
      <c r="A146" s="19"/>
      <c r="C146" s="87" t="s">
        <v>25</v>
      </c>
      <c r="D146" s="88">
        <f>+G146/F146</f>
        <v>0.69184214497951158</v>
      </c>
      <c r="E146" s="88">
        <f t="shared" si="10"/>
        <v>0.75</v>
      </c>
      <c r="F146" s="89">
        <f t="shared" si="11"/>
        <v>9792857175</v>
      </c>
      <c r="G146" s="89">
        <f t="shared" si="11"/>
        <v>6775111313.4300003</v>
      </c>
      <c r="H146" s="19"/>
      <c r="I146" s="19"/>
      <c r="J146" s="19"/>
      <c r="K146" s="96"/>
      <c r="Q146" s="96"/>
    </row>
    <row r="147" spans="1:17" x14ac:dyDescent="0.2">
      <c r="A147" s="19"/>
      <c r="C147" s="87"/>
      <c r="D147" s="88"/>
      <c r="E147" s="88"/>
      <c r="F147" s="89"/>
      <c r="G147" s="89"/>
      <c r="H147" s="19"/>
      <c r="I147" s="19"/>
      <c r="J147" s="19"/>
      <c r="K147" s="96"/>
      <c r="Q147" s="96"/>
    </row>
    <row r="148" spans="1:17" x14ac:dyDescent="0.2">
      <c r="A148" s="19"/>
      <c r="C148" s="87"/>
      <c r="D148" s="88"/>
      <c r="E148" s="88"/>
      <c r="F148" s="89"/>
      <c r="G148" s="8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9"/>
      <c r="H152" s="19"/>
      <c r="I152" s="19"/>
      <c r="J152" s="19"/>
      <c r="K152" s="96"/>
      <c r="Q152" s="96"/>
    </row>
    <row r="153" spans="1:17" x14ac:dyDescent="0.2">
      <c r="A153" s="19"/>
      <c r="H153" s="19"/>
      <c r="I153" s="19"/>
      <c r="J153" s="19"/>
      <c r="K153" s="96"/>
      <c r="Q153" s="96"/>
    </row>
    <row r="154" spans="1:17" x14ac:dyDescent="0.2">
      <c r="A154" s="19"/>
      <c r="H154" s="19"/>
      <c r="I154" s="19"/>
      <c r="J154" s="19"/>
      <c r="K154" s="96"/>
      <c r="Q154" s="96"/>
    </row>
    <row r="155" spans="1:17" x14ac:dyDescent="0.2">
      <c r="A155" s="19"/>
      <c r="H155" s="19"/>
      <c r="I155" s="19"/>
      <c r="J155" s="19"/>
      <c r="K155" s="96"/>
      <c r="Q155" s="96"/>
    </row>
    <row r="156" spans="1:17" x14ac:dyDescent="0.2">
      <c r="A156" s="19"/>
      <c r="H156" s="19"/>
      <c r="I156" s="19"/>
      <c r="J156" s="19"/>
      <c r="K156" s="96"/>
      <c r="Q156" s="96"/>
    </row>
    <row r="157" spans="1:17" x14ac:dyDescent="0.2">
      <c r="A157" s="19"/>
      <c r="H157" s="19"/>
      <c r="I157" s="19"/>
      <c r="J157" s="19"/>
      <c r="K157" s="96"/>
      <c r="Q157" s="96"/>
    </row>
    <row r="158" spans="1:17" x14ac:dyDescent="0.2">
      <c r="A158" s="19"/>
      <c r="H158" s="19"/>
      <c r="I158" s="19"/>
      <c r="J158" s="19"/>
      <c r="K158" s="96"/>
      <c r="Q158" s="96"/>
    </row>
    <row r="159" spans="1:17" x14ac:dyDescent="0.2">
      <c r="A159" s="19"/>
      <c r="H159" s="19"/>
      <c r="I159" s="19"/>
      <c r="J159" s="19"/>
      <c r="K159" s="96"/>
      <c r="Q159" s="96"/>
    </row>
    <row r="160" spans="1:17" x14ac:dyDescent="0.2">
      <c r="A160" s="19"/>
      <c r="H160" s="19"/>
      <c r="I160" s="19"/>
      <c r="J160" s="19"/>
      <c r="K160" s="96"/>
      <c r="Q160" s="96"/>
    </row>
    <row r="161" spans="1:17" x14ac:dyDescent="0.2">
      <c r="A161" s="19"/>
      <c r="H161" s="19"/>
      <c r="I161" s="19"/>
      <c r="J161" s="19"/>
      <c r="K161" s="96"/>
      <c r="Q161" s="96"/>
    </row>
    <row r="162" spans="1:17" x14ac:dyDescent="0.2">
      <c r="A162" s="19"/>
      <c r="H162" s="19"/>
      <c r="I162" s="19"/>
      <c r="J162" s="19"/>
      <c r="K162" s="96"/>
      <c r="Q162" s="96"/>
    </row>
    <row r="163" spans="1:17" x14ac:dyDescent="0.2">
      <c r="A163" s="1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H217" s="19"/>
      <c r="I217" s="19"/>
      <c r="J217" s="19"/>
      <c r="K217" s="96"/>
      <c r="Q217" s="96"/>
    </row>
    <row r="218" spans="1:17" x14ac:dyDescent="0.2">
      <c r="A218" s="19"/>
      <c r="H218" s="19"/>
      <c r="I218" s="19"/>
      <c r="J218" s="19"/>
      <c r="K218" s="96"/>
      <c r="Q218" s="96"/>
    </row>
    <row r="219" spans="1:17" x14ac:dyDescent="0.2">
      <c r="A219" s="19"/>
      <c r="H219" s="19"/>
      <c r="I219" s="19"/>
      <c r="J219" s="19"/>
      <c r="K219" s="96"/>
      <c r="Q219" s="96"/>
    </row>
    <row r="220" spans="1:17" x14ac:dyDescent="0.2">
      <c r="A220" s="19"/>
      <c r="H220" s="19"/>
      <c r="I220" s="19"/>
      <c r="J220" s="19"/>
      <c r="K220" s="96"/>
      <c r="Q220" s="96"/>
    </row>
    <row r="221" spans="1:17" x14ac:dyDescent="0.2">
      <c r="A221" s="19"/>
      <c r="H221" s="19"/>
      <c r="I221" s="19"/>
      <c r="J221" s="19"/>
      <c r="K221" s="96"/>
      <c r="Q221" s="96"/>
    </row>
    <row r="222" spans="1:17" x14ac:dyDescent="0.2">
      <c r="A222" s="19"/>
      <c r="H222" s="19"/>
      <c r="I222" s="19"/>
      <c r="J222" s="19"/>
      <c r="K222" s="96"/>
      <c r="Q222" s="96"/>
    </row>
    <row r="223" spans="1:17" x14ac:dyDescent="0.2">
      <c r="A223" s="19"/>
      <c r="H223" s="19"/>
      <c r="I223" s="19"/>
      <c r="J223" s="19"/>
      <c r="K223" s="96"/>
      <c r="Q223" s="96"/>
    </row>
    <row r="224" spans="1:17" x14ac:dyDescent="0.2">
      <c r="A224" s="19"/>
      <c r="H224" s="19"/>
      <c r="I224" s="19"/>
      <c r="J224" s="19"/>
      <c r="K224" s="96"/>
      <c r="Q224" s="96"/>
    </row>
    <row r="225" spans="1:17" x14ac:dyDescent="0.2">
      <c r="A225" s="19"/>
      <c r="H225" s="19"/>
      <c r="I225" s="19"/>
      <c r="J225" s="19"/>
      <c r="K225" s="96"/>
      <c r="Q225" s="96"/>
    </row>
    <row r="226" spans="1:17" x14ac:dyDescent="0.2">
      <c r="A226" s="19"/>
      <c r="H226" s="19"/>
      <c r="I226" s="19"/>
      <c r="J226" s="19"/>
      <c r="K226" s="96"/>
      <c r="Q226" s="96"/>
    </row>
    <row r="227" spans="1:17" x14ac:dyDescent="0.2">
      <c r="A227" s="19"/>
      <c r="H227" s="19"/>
      <c r="I227" s="19"/>
      <c r="J227" s="19"/>
      <c r="K227" s="96"/>
      <c r="Q227" s="96"/>
    </row>
    <row r="228" spans="1:17" x14ac:dyDescent="0.2">
      <c r="A228" s="19"/>
      <c r="H228" s="19"/>
      <c r="I228" s="19"/>
      <c r="J228" s="19"/>
      <c r="K228" s="96"/>
      <c r="Q228" s="96"/>
    </row>
    <row r="229" spans="1:17" x14ac:dyDescent="0.2">
      <c r="A229" s="19"/>
      <c r="H229" s="19"/>
      <c r="I229" s="19"/>
      <c r="J229" s="19"/>
      <c r="K229" s="96"/>
      <c r="Q229" s="96"/>
    </row>
    <row r="230" spans="1:17" x14ac:dyDescent="0.2">
      <c r="A230" s="19"/>
      <c r="H230" s="19"/>
      <c r="I230" s="19"/>
      <c r="J230" s="19"/>
      <c r="K230" s="96"/>
      <c r="Q230" s="96"/>
    </row>
    <row r="231" spans="1:17" x14ac:dyDescent="0.2">
      <c r="A231" s="19"/>
      <c r="H231" s="19"/>
      <c r="I231" s="19"/>
      <c r="J231" s="19"/>
      <c r="K231" s="96"/>
      <c r="Q231" s="96"/>
    </row>
    <row r="232" spans="1:17" x14ac:dyDescent="0.2">
      <c r="A232" s="19"/>
      <c r="H232" s="19"/>
      <c r="I232" s="19"/>
      <c r="J232" s="19"/>
      <c r="K232" s="96"/>
      <c r="Q232" s="96"/>
    </row>
    <row r="233" spans="1:17" x14ac:dyDescent="0.2">
      <c r="A233" s="19"/>
      <c r="H233" s="19"/>
      <c r="I233" s="19"/>
      <c r="J233" s="19"/>
      <c r="K233" s="96"/>
      <c r="Q233" s="96"/>
    </row>
    <row r="234" spans="1:17" x14ac:dyDescent="0.2">
      <c r="A234" s="19"/>
      <c r="H234" s="19"/>
      <c r="I234" s="19"/>
      <c r="J234" s="19"/>
      <c r="K234" s="96"/>
      <c r="Q234" s="96"/>
    </row>
    <row r="235" spans="1:17" x14ac:dyDescent="0.2">
      <c r="A235" s="19"/>
      <c r="H235" s="19"/>
      <c r="I235" s="19"/>
      <c r="J235" s="19"/>
      <c r="K235" s="96"/>
      <c r="Q235" s="96"/>
    </row>
    <row r="236" spans="1:17" x14ac:dyDescent="0.2">
      <c r="A236" s="19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E452" s="143"/>
      <c r="F452" s="143"/>
      <c r="G452" s="143"/>
      <c r="H452" s="19"/>
      <c r="I452" s="19"/>
      <c r="J452" s="19"/>
      <c r="K452" s="96"/>
      <c r="Q452" s="96"/>
    </row>
    <row r="453" spans="1:17" x14ac:dyDescent="0.2">
      <c r="A453" s="19"/>
      <c r="E453" s="143"/>
      <c r="F453" s="143"/>
      <c r="G453" s="143"/>
      <c r="H453" s="19"/>
      <c r="I453" s="19"/>
      <c r="J453" s="19"/>
      <c r="K453" s="96"/>
      <c r="Q453" s="96"/>
    </row>
    <row r="454" spans="1:17" x14ac:dyDescent="0.2">
      <c r="A454" s="19"/>
      <c r="E454" s="143"/>
      <c r="F454" s="143"/>
      <c r="G454" s="143"/>
      <c r="H454" s="19"/>
      <c r="I454" s="19"/>
      <c r="J454" s="19"/>
      <c r="K454" s="96"/>
      <c r="Q454" s="96"/>
    </row>
    <row r="455" spans="1:17" x14ac:dyDescent="0.2">
      <c r="A455" s="19"/>
      <c r="E455" s="143"/>
      <c r="F455" s="143"/>
      <c r="G455" s="143"/>
      <c r="H455" s="19"/>
      <c r="I455" s="19"/>
      <c r="J455" s="19"/>
      <c r="K455" s="96"/>
      <c r="Q455" s="96"/>
    </row>
    <row r="456" spans="1:17" x14ac:dyDescent="0.2">
      <c r="A456" s="19"/>
      <c r="E456" s="143"/>
      <c r="F456" s="143"/>
      <c r="G456" s="143"/>
      <c r="H456" s="19"/>
      <c r="I456" s="19"/>
      <c r="J456" s="19"/>
      <c r="K456" s="96"/>
      <c r="Q456" s="96"/>
    </row>
    <row r="457" spans="1:17" x14ac:dyDescent="0.2">
      <c r="A457" s="19"/>
      <c r="E457" s="143"/>
      <c r="F457" s="143"/>
      <c r="G457" s="143"/>
      <c r="H457" s="19"/>
      <c r="I457" s="19"/>
      <c r="J457" s="19"/>
      <c r="K457" s="96"/>
      <c r="Q457" s="96"/>
    </row>
    <row r="458" spans="1:17" x14ac:dyDescent="0.2">
      <c r="A458" s="19"/>
      <c r="E458" s="143"/>
      <c r="F458" s="143"/>
      <c r="G458" s="143"/>
      <c r="H458" s="19"/>
      <c r="I458" s="19"/>
      <c r="J458" s="19"/>
      <c r="K458" s="96"/>
      <c r="Q458" s="96"/>
    </row>
    <row r="459" spans="1:17" x14ac:dyDescent="0.2">
      <c r="A459" s="19"/>
      <c r="E459" s="143"/>
      <c r="F459" s="143"/>
      <c r="G459" s="143"/>
      <c r="H459" s="19"/>
      <c r="I459" s="19"/>
      <c r="J459" s="19"/>
      <c r="K459" s="96"/>
      <c r="Q459" s="96"/>
    </row>
    <row r="460" spans="1:17" x14ac:dyDescent="0.2">
      <c r="A460" s="19"/>
      <c r="E460" s="143"/>
      <c r="F460" s="143"/>
      <c r="G460" s="143"/>
      <c r="H460" s="19"/>
      <c r="I460" s="19"/>
      <c r="J460" s="19"/>
      <c r="K460" s="96"/>
      <c r="Q460" s="96"/>
    </row>
    <row r="461" spans="1:17" x14ac:dyDescent="0.2">
      <c r="A461" s="19"/>
      <c r="E461" s="143"/>
      <c r="F461" s="143"/>
      <c r="G461" s="143"/>
      <c r="H461" s="19"/>
      <c r="I461" s="19"/>
      <c r="J461" s="19"/>
      <c r="K461" s="96"/>
      <c r="Q461" s="96"/>
    </row>
    <row r="462" spans="1:17" x14ac:dyDescent="0.2">
      <c r="A462" s="19"/>
      <c r="E462" s="143"/>
      <c r="F462" s="143"/>
      <c r="G462" s="143"/>
      <c r="H462" s="19"/>
      <c r="I462" s="19"/>
      <c r="J462" s="19"/>
      <c r="K462" s="96"/>
      <c r="Q462" s="96"/>
    </row>
    <row r="463" spans="1:17" x14ac:dyDescent="0.2">
      <c r="A463" s="19"/>
      <c r="E463" s="143"/>
      <c r="F463" s="143"/>
      <c r="G463" s="143"/>
      <c r="H463" s="19"/>
      <c r="I463" s="19"/>
      <c r="J463" s="19"/>
      <c r="K463" s="96"/>
      <c r="Q463" s="96"/>
    </row>
    <row r="464" spans="1:17" x14ac:dyDescent="0.2">
      <c r="A464" s="19"/>
      <c r="E464" s="143"/>
      <c r="F464" s="143"/>
      <c r="G464" s="143"/>
      <c r="H464" s="19"/>
      <c r="I464" s="19"/>
      <c r="J464" s="19"/>
      <c r="K464" s="96"/>
      <c r="Q464" s="96"/>
    </row>
    <row r="465" spans="1:17" x14ac:dyDescent="0.2">
      <c r="A465" s="19"/>
      <c r="E465" s="143"/>
      <c r="F465" s="143"/>
      <c r="G465" s="143"/>
      <c r="H465" s="19"/>
      <c r="I465" s="19"/>
      <c r="J465" s="19"/>
      <c r="K465" s="96"/>
      <c r="Q465" s="96"/>
    </row>
    <row r="466" spans="1:17" x14ac:dyDescent="0.2">
      <c r="A466" s="19"/>
      <c r="E466" s="143"/>
      <c r="F466" s="143"/>
      <c r="G466" s="143"/>
      <c r="H466" s="19"/>
      <c r="I466" s="19"/>
      <c r="J466" s="19"/>
      <c r="K466" s="96"/>
      <c r="Q466" s="96"/>
    </row>
    <row r="467" spans="1:17" x14ac:dyDescent="0.2">
      <c r="A467" s="19"/>
      <c r="E467" s="143"/>
      <c r="F467" s="143"/>
      <c r="G467" s="143"/>
      <c r="H467" s="19"/>
      <c r="I467" s="19"/>
      <c r="J467" s="19"/>
      <c r="K467" s="96"/>
      <c r="Q467" s="96"/>
    </row>
    <row r="468" spans="1:17" x14ac:dyDescent="0.2">
      <c r="A468" s="19"/>
      <c r="E468" s="143"/>
      <c r="F468" s="143"/>
      <c r="G468" s="143"/>
      <c r="H468" s="19"/>
      <c r="I468" s="19"/>
      <c r="J468" s="19"/>
      <c r="K468" s="96"/>
      <c r="Q468" s="96"/>
    </row>
    <row r="469" spans="1:17" x14ac:dyDescent="0.2">
      <c r="A469" s="19"/>
      <c r="E469" s="143"/>
      <c r="F469" s="143"/>
      <c r="G469" s="143"/>
      <c r="H469" s="19"/>
      <c r="I469" s="19"/>
      <c r="J469" s="19"/>
      <c r="K469" s="96"/>
      <c r="Q469" s="96"/>
    </row>
    <row r="470" spans="1:17" x14ac:dyDescent="0.2">
      <c r="A470" s="19"/>
      <c r="E470" s="143"/>
      <c r="F470" s="143"/>
      <c r="G470" s="143"/>
      <c r="H470" s="19"/>
      <c r="I470" s="19"/>
      <c r="J470" s="19"/>
      <c r="K470" s="96"/>
      <c r="Q470" s="96"/>
    </row>
    <row r="471" spans="1:17" x14ac:dyDescent="0.2">
      <c r="A471" s="19"/>
      <c r="E471" s="143"/>
      <c r="F471" s="143"/>
      <c r="G471" s="143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J495" s="19"/>
      <c r="K495" s="96"/>
      <c r="Q495" s="96"/>
    </row>
    <row r="496" spans="1:17" x14ac:dyDescent="0.2">
      <c r="A496" s="19"/>
      <c r="H496" s="19"/>
      <c r="I496" s="19"/>
      <c r="J496" s="19"/>
      <c r="K496" s="96"/>
      <c r="Q496" s="96"/>
    </row>
    <row r="497" spans="1:17" x14ac:dyDescent="0.2">
      <c r="A497" s="19"/>
      <c r="H497" s="19"/>
      <c r="I497" s="19"/>
      <c r="J497" s="19"/>
      <c r="K497" s="96"/>
      <c r="Q497" s="96"/>
    </row>
    <row r="498" spans="1:17" x14ac:dyDescent="0.2">
      <c r="A498" s="19"/>
      <c r="H498" s="19"/>
      <c r="I498" s="19"/>
      <c r="J498" s="19"/>
      <c r="K498" s="96"/>
      <c r="Q498" s="96"/>
    </row>
    <row r="499" spans="1:17" x14ac:dyDescent="0.2">
      <c r="A499" s="19"/>
      <c r="H499" s="19"/>
      <c r="I499" s="19"/>
      <c r="J499" s="19"/>
      <c r="K499" s="96"/>
      <c r="Q499" s="96"/>
    </row>
    <row r="500" spans="1:17" x14ac:dyDescent="0.2">
      <c r="A500" s="19"/>
      <c r="H500" s="19"/>
      <c r="I500" s="19"/>
      <c r="J500" s="19"/>
      <c r="K500" s="96"/>
      <c r="Q500" s="96"/>
    </row>
    <row r="501" spans="1:17" x14ac:dyDescent="0.2">
      <c r="A501" s="19"/>
      <c r="H501" s="19"/>
      <c r="I501" s="19"/>
      <c r="J501" s="19"/>
      <c r="K501" s="96"/>
      <c r="Q501" s="96"/>
    </row>
    <row r="502" spans="1:17" x14ac:dyDescent="0.2">
      <c r="A502" s="19"/>
      <c r="H502" s="19"/>
      <c r="I502" s="19"/>
      <c r="J502" s="19"/>
      <c r="K502" s="96"/>
      <c r="Q502" s="96"/>
    </row>
    <row r="503" spans="1:17" x14ac:dyDescent="0.2">
      <c r="A503" s="19"/>
      <c r="H503" s="19"/>
      <c r="I503" s="19"/>
      <c r="J503" s="19"/>
      <c r="K503" s="96"/>
      <c r="Q503" s="96"/>
    </row>
    <row r="504" spans="1:17" x14ac:dyDescent="0.2">
      <c r="A504" s="19"/>
      <c r="H504" s="19"/>
      <c r="I504" s="19"/>
      <c r="J504" s="19"/>
      <c r="K504" s="96"/>
      <c r="Q504" s="96"/>
    </row>
    <row r="505" spans="1:17" x14ac:dyDescent="0.2">
      <c r="A505" s="19"/>
      <c r="H505" s="19"/>
      <c r="I505" s="19"/>
      <c r="J505" s="19"/>
      <c r="K505" s="96"/>
      <c r="Q505" s="96"/>
    </row>
    <row r="506" spans="1:17" x14ac:dyDescent="0.2">
      <c r="A506" s="19"/>
      <c r="H506" s="19"/>
      <c r="I506" s="19"/>
      <c r="J506" s="19"/>
      <c r="K506" s="96"/>
      <c r="Q506" s="96"/>
    </row>
    <row r="507" spans="1:17" x14ac:dyDescent="0.2">
      <c r="A507" s="19"/>
      <c r="H507" s="19"/>
      <c r="I507" s="19"/>
      <c r="J507" s="19"/>
      <c r="K507" s="96"/>
      <c r="Q507" s="96"/>
    </row>
    <row r="508" spans="1:17" x14ac:dyDescent="0.2">
      <c r="A508" s="19"/>
      <c r="H508" s="19"/>
      <c r="I508" s="19"/>
      <c r="J508" s="19"/>
      <c r="K508" s="96"/>
      <c r="Q508" s="96"/>
    </row>
    <row r="509" spans="1:17" x14ac:dyDescent="0.2">
      <c r="A509" s="19"/>
      <c r="H509" s="19"/>
      <c r="I509" s="19"/>
      <c r="J509" s="19"/>
      <c r="K509" s="96"/>
      <c r="Q509" s="96"/>
    </row>
    <row r="510" spans="1:17" x14ac:dyDescent="0.2">
      <c r="A510" s="19"/>
      <c r="H510" s="19"/>
      <c r="I510" s="19"/>
      <c r="J510" s="19"/>
      <c r="K510" s="96"/>
      <c r="Q510" s="96"/>
    </row>
    <row r="511" spans="1:17" x14ac:dyDescent="0.2">
      <c r="A511" s="19"/>
      <c r="H511" s="19"/>
      <c r="I511" s="19"/>
      <c r="J511" s="19"/>
      <c r="K511" s="96"/>
      <c r="Q511" s="96"/>
    </row>
    <row r="512" spans="1:17" x14ac:dyDescent="0.2">
      <c r="A512" s="19"/>
      <c r="H512" s="19"/>
      <c r="I512" s="19"/>
      <c r="J512" s="19"/>
      <c r="K512" s="96"/>
      <c r="Q512" s="96"/>
    </row>
    <row r="513" spans="1:17" x14ac:dyDescent="0.2">
      <c r="A513" s="19"/>
      <c r="H513" s="19"/>
      <c r="I513" s="19"/>
      <c r="J513" s="19"/>
      <c r="K513" s="96"/>
      <c r="Q513" s="96"/>
    </row>
    <row r="514" spans="1:17" x14ac:dyDescent="0.2">
      <c r="A514" s="19"/>
      <c r="H514" s="19"/>
      <c r="I514" s="19"/>
      <c r="J514" s="19"/>
      <c r="K514" s="96"/>
      <c r="Q514" s="96"/>
    </row>
    <row r="515" spans="1:17" x14ac:dyDescent="0.2">
      <c r="A515" s="19"/>
      <c r="H515" s="19"/>
      <c r="I515" s="19"/>
      <c r="J515" s="19"/>
      <c r="K515" s="96"/>
      <c r="Q515" s="96"/>
    </row>
    <row r="516" spans="1:17" x14ac:dyDescent="0.2">
      <c r="A516" s="19"/>
      <c r="H516" s="19"/>
      <c r="I516" s="19"/>
      <c r="J516" s="19"/>
      <c r="K516" s="96"/>
      <c r="Q516" s="96"/>
    </row>
    <row r="517" spans="1:17" x14ac:dyDescent="0.2">
      <c r="A517" s="19"/>
      <c r="H517" s="19"/>
      <c r="I517" s="19"/>
      <c r="J517" s="19"/>
      <c r="K517" s="96"/>
      <c r="Q517" s="96"/>
    </row>
    <row r="518" spans="1:17" x14ac:dyDescent="0.2">
      <c r="A518" s="19"/>
      <c r="H518" s="19"/>
      <c r="I518" s="19"/>
      <c r="J518" s="19"/>
      <c r="K518" s="96"/>
      <c r="Q518" s="96"/>
    </row>
    <row r="519" spans="1:17" x14ac:dyDescent="0.2">
      <c r="A519" s="19"/>
      <c r="H519" s="19"/>
      <c r="I519" s="19"/>
      <c r="J519" s="19"/>
      <c r="K519" s="96"/>
      <c r="Q519" s="96"/>
    </row>
    <row r="520" spans="1:17" x14ac:dyDescent="0.2">
      <c r="A520" s="19"/>
      <c r="H520" s="19"/>
      <c r="I520" s="19"/>
      <c r="J520" s="19"/>
      <c r="K520" s="96"/>
      <c r="Q520" s="96"/>
    </row>
    <row r="521" spans="1:17" x14ac:dyDescent="0.2">
      <c r="A521" s="19"/>
      <c r="H521" s="19"/>
      <c r="I521" s="19"/>
      <c r="J521" s="19"/>
      <c r="K521" s="96"/>
      <c r="Q521" s="96"/>
    </row>
    <row r="522" spans="1:17" x14ac:dyDescent="0.2">
      <c r="A522" s="19"/>
      <c r="H522" s="19"/>
      <c r="I522" s="19"/>
      <c r="J522" s="19"/>
      <c r="K522" s="96"/>
      <c r="Q522" s="96"/>
    </row>
    <row r="523" spans="1:17" x14ac:dyDescent="0.2">
      <c r="A523" s="19"/>
      <c r="H523" s="19"/>
      <c r="I523" s="19"/>
      <c r="J523" s="19"/>
      <c r="K523" s="96"/>
      <c r="Q523" s="96"/>
    </row>
    <row r="524" spans="1:17" x14ac:dyDescent="0.2">
      <c r="A524" s="19"/>
      <c r="H524" s="19"/>
      <c r="I524" s="19"/>
      <c r="J524" s="19"/>
      <c r="K524" s="96"/>
      <c r="Q524" s="96"/>
    </row>
    <row r="525" spans="1:17" x14ac:dyDescent="0.2">
      <c r="A525" s="19"/>
      <c r="H525" s="19"/>
      <c r="I525" s="19"/>
      <c r="J525" s="19"/>
      <c r="K525" s="96"/>
      <c r="Q525" s="96"/>
    </row>
    <row r="526" spans="1:17" x14ac:dyDescent="0.2">
      <c r="A526" s="19"/>
      <c r="H526" s="19"/>
      <c r="I526" s="19"/>
      <c r="J526" s="19"/>
      <c r="K526" s="96"/>
      <c r="Q526" s="96"/>
    </row>
    <row r="527" spans="1:17" x14ac:dyDescent="0.2">
      <c r="A527" s="19"/>
      <c r="H527" s="19"/>
      <c r="I527" s="19"/>
      <c r="J527" s="19"/>
      <c r="K527" s="96"/>
      <c r="Q527" s="96"/>
    </row>
    <row r="528" spans="1:17" x14ac:dyDescent="0.2">
      <c r="A528" s="19"/>
      <c r="H528" s="19"/>
      <c r="I528" s="19"/>
      <c r="J528" s="19"/>
      <c r="K528" s="96"/>
      <c r="Q528" s="96"/>
    </row>
    <row r="529" spans="1:17" x14ac:dyDescent="0.2">
      <c r="A529" s="19"/>
      <c r="H529" s="19"/>
      <c r="I529" s="19"/>
      <c r="J529" s="19"/>
      <c r="K529" s="96"/>
      <c r="Q529" s="96"/>
    </row>
    <row r="530" spans="1:17" x14ac:dyDescent="0.2">
      <c r="A530" s="19"/>
      <c r="H530" s="19"/>
      <c r="I530" s="19"/>
      <c r="J530" s="19"/>
      <c r="K530" s="96"/>
      <c r="Q530" s="96"/>
    </row>
    <row r="531" spans="1:17" x14ac:dyDescent="0.2">
      <c r="A531" s="19"/>
      <c r="H531" s="19"/>
      <c r="I531" s="19"/>
      <c r="J531" s="19"/>
      <c r="K531" s="96"/>
      <c r="Q531" s="96"/>
    </row>
    <row r="532" spans="1:17" x14ac:dyDescent="0.2">
      <c r="A532" s="19"/>
      <c r="H532" s="19"/>
      <c r="I532" s="19"/>
      <c r="J532" s="19"/>
      <c r="K532" s="96"/>
      <c r="Q532" s="96"/>
    </row>
    <row r="533" spans="1:17" x14ac:dyDescent="0.2">
      <c r="A533" s="19"/>
      <c r="H533" s="19"/>
      <c r="I533" s="19"/>
      <c r="J533" s="19"/>
      <c r="K533" s="96"/>
      <c r="Q533" s="96"/>
    </row>
    <row r="534" spans="1:17" x14ac:dyDescent="0.2">
      <c r="A534" s="19"/>
      <c r="H534" s="19"/>
      <c r="I534" s="19"/>
      <c r="J534" s="19"/>
      <c r="K534" s="96"/>
      <c r="Q534" s="96"/>
    </row>
    <row r="535" spans="1:17" x14ac:dyDescent="0.2">
      <c r="A535" s="19"/>
      <c r="H535" s="19"/>
      <c r="I535" s="19"/>
      <c r="J535" s="19"/>
      <c r="K535" s="96"/>
      <c r="Q535" s="96"/>
    </row>
    <row r="536" spans="1:17" x14ac:dyDescent="0.2">
      <c r="A536" s="19"/>
      <c r="H536" s="19"/>
      <c r="I536" s="19"/>
      <c r="J536" s="19"/>
      <c r="K536" s="96"/>
      <c r="Q536" s="96"/>
    </row>
    <row r="537" spans="1:17" x14ac:dyDescent="0.2">
      <c r="A537" s="19"/>
      <c r="H537" s="19"/>
      <c r="I537" s="19"/>
      <c r="J537" s="19"/>
      <c r="K537" s="96"/>
      <c r="Q537" s="96"/>
    </row>
    <row r="538" spans="1:17" x14ac:dyDescent="0.2">
      <c r="A538" s="19"/>
      <c r="H538" s="19"/>
      <c r="I538" s="19"/>
      <c r="J538" s="19"/>
      <c r="K538" s="96"/>
      <c r="Q538" s="96"/>
    </row>
    <row r="539" spans="1:17" x14ac:dyDescent="0.2">
      <c r="A539" s="19"/>
      <c r="H539" s="19"/>
      <c r="I539" s="19"/>
      <c r="J539" s="19"/>
      <c r="K539" s="96"/>
      <c r="Q539" s="96"/>
    </row>
    <row r="540" spans="1:17" x14ac:dyDescent="0.2">
      <c r="A540" s="19"/>
      <c r="H540" s="19"/>
      <c r="I540" s="19"/>
      <c r="J540" s="19"/>
      <c r="K540" s="96"/>
      <c r="Q540" s="96"/>
    </row>
    <row r="541" spans="1:17" x14ac:dyDescent="0.2">
      <c r="A541" s="19"/>
      <c r="H541" s="19"/>
      <c r="I541" s="19"/>
      <c r="J541" s="19"/>
      <c r="K541" s="96"/>
      <c r="Q541" s="96"/>
    </row>
    <row r="542" spans="1:17" x14ac:dyDescent="0.2">
      <c r="A542" s="19"/>
      <c r="H542" s="19"/>
      <c r="I542" s="19"/>
      <c r="J542" s="19"/>
      <c r="K542" s="96"/>
      <c r="Q542" s="96"/>
    </row>
    <row r="543" spans="1:17" x14ac:dyDescent="0.2">
      <c r="A543" s="19"/>
      <c r="H543" s="19"/>
      <c r="I543" s="19"/>
      <c r="J543" s="19"/>
      <c r="K543" s="96"/>
      <c r="Q543" s="96"/>
    </row>
    <row r="544" spans="1:17" x14ac:dyDescent="0.2">
      <c r="A544" s="19"/>
      <c r="H544" s="19"/>
      <c r="I544" s="19"/>
      <c r="J544" s="19"/>
      <c r="K544" s="96"/>
      <c r="Q544" s="96"/>
    </row>
    <row r="545" spans="1:17" x14ac:dyDescent="0.2">
      <c r="A545" s="19"/>
      <c r="H545" s="19"/>
      <c r="I545" s="19"/>
      <c r="J545" s="19"/>
      <c r="K545" s="96"/>
      <c r="Q545" s="96"/>
    </row>
    <row r="546" spans="1:17" x14ac:dyDescent="0.2">
      <c r="A546" s="19"/>
      <c r="H546" s="19"/>
      <c r="I546" s="19"/>
      <c r="J546" s="19"/>
      <c r="K546" s="96"/>
      <c r="Q546" s="96"/>
    </row>
    <row r="547" spans="1:17" x14ac:dyDescent="0.2">
      <c r="A547" s="19"/>
      <c r="H547" s="19"/>
      <c r="I547" s="19"/>
      <c r="J547" s="19"/>
      <c r="K547" s="96"/>
      <c r="Q547" s="96"/>
    </row>
    <row r="548" spans="1:17" x14ac:dyDescent="0.2">
      <c r="A548" s="19"/>
      <c r="H548" s="19"/>
      <c r="I548" s="19"/>
      <c r="J548" s="19"/>
      <c r="K548" s="96"/>
      <c r="Q548" s="96"/>
    </row>
    <row r="549" spans="1:17" x14ac:dyDescent="0.2">
      <c r="A549" s="19"/>
      <c r="H549" s="19"/>
      <c r="I549" s="19"/>
      <c r="J549" s="19"/>
      <c r="K549" s="96"/>
      <c r="Q549" s="96"/>
    </row>
    <row r="550" spans="1:17" x14ac:dyDescent="0.2">
      <c r="A550" s="19"/>
      <c r="H550" s="19"/>
      <c r="I550" s="19"/>
      <c r="J550" s="19"/>
      <c r="K550" s="96"/>
      <c r="Q550" s="96"/>
    </row>
    <row r="551" spans="1:17" x14ac:dyDescent="0.2">
      <c r="A551" s="19"/>
      <c r="H551" s="19"/>
      <c r="I551" s="19"/>
      <c r="J551" s="19"/>
      <c r="K551" s="96"/>
      <c r="Q551" s="96"/>
    </row>
    <row r="552" spans="1:17" x14ac:dyDescent="0.2">
      <c r="A552" s="19"/>
      <c r="H552" s="19"/>
      <c r="I552" s="19"/>
      <c r="J552" s="19"/>
      <c r="K552" s="96"/>
      <c r="Q552" s="96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3"/>
      <c r="F611" s="143"/>
      <c r="G611" s="143"/>
      <c r="H611" s="19"/>
      <c r="I611" s="19"/>
    </row>
    <row r="612" spans="1:9" x14ac:dyDescent="0.2">
      <c r="A612" s="19"/>
      <c r="E612" s="143"/>
      <c r="F612" s="143"/>
      <c r="G612" s="143"/>
      <c r="H612" s="19"/>
      <c r="I612" s="19"/>
    </row>
    <row r="613" spans="1:9" x14ac:dyDescent="0.2">
      <c r="A613" s="19"/>
      <c r="E613" s="143"/>
      <c r="F613" s="143"/>
      <c r="G613" s="143"/>
      <c r="H613" s="19"/>
      <c r="I613" s="19"/>
    </row>
    <row r="614" spans="1:9" x14ac:dyDescent="0.2">
      <c r="A614" s="19"/>
      <c r="E614" s="143"/>
      <c r="F614" s="143"/>
      <c r="G614" s="143"/>
      <c r="H614" s="19"/>
      <c r="I614" s="19"/>
    </row>
    <row r="615" spans="1:9" x14ac:dyDescent="0.2">
      <c r="A615" s="19"/>
      <c r="E615" s="143"/>
      <c r="F615" s="143"/>
      <c r="G615" s="143"/>
      <c r="H615" s="19"/>
      <c r="I615" s="19"/>
    </row>
    <row r="616" spans="1:9" x14ac:dyDescent="0.2">
      <c r="A616" s="19"/>
      <c r="E616" s="143"/>
      <c r="F616" s="143"/>
      <c r="G616" s="143"/>
      <c r="H616" s="19"/>
      <c r="I616" s="19"/>
    </row>
    <row r="617" spans="1:9" x14ac:dyDescent="0.2">
      <c r="A617" s="19"/>
      <c r="E617" s="143"/>
      <c r="F617" s="143"/>
      <c r="G617" s="143"/>
      <c r="H617" s="19"/>
      <c r="I617" s="19"/>
    </row>
    <row r="618" spans="1:9" x14ac:dyDescent="0.2">
      <c r="A618" s="19"/>
      <c r="E618" s="143"/>
      <c r="F618" s="143"/>
      <c r="G618" s="143"/>
      <c r="H618" s="19"/>
      <c r="I618" s="19"/>
    </row>
    <row r="619" spans="1:9" x14ac:dyDescent="0.2">
      <c r="A619" s="19"/>
      <c r="E619" s="143"/>
      <c r="F619" s="143"/>
      <c r="G619" s="143"/>
      <c r="H619" s="19"/>
      <c r="I619" s="19"/>
    </row>
    <row r="620" spans="1:9" x14ac:dyDescent="0.2">
      <c r="A620" s="19"/>
      <c r="E620" s="143"/>
      <c r="F620" s="143"/>
      <c r="G620" s="143"/>
      <c r="H620" s="19"/>
      <c r="I620" s="19"/>
    </row>
    <row r="621" spans="1:9" x14ac:dyDescent="0.2">
      <c r="A621" s="19"/>
      <c r="E621" s="143"/>
      <c r="F621" s="143"/>
      <c r="G621" s="143"/>
      <c r="H621" s="19"/>
      <c r="I621" s="19"/>
    </row>
    <row r="622" spans="1:9" x14ac:dyDescent="0.2">
      <c r="A622" s="19"/>
      <c r="E622" s="143"/>
      <c r="F622" s="143"/>
      <c r="G622" s="143"/>
      <c r="H622" s="19"/>
      <c r="I622" s="19"/>
    </row>
    <row r="623" spans="1:9" x14ac:dyDescent="0.2">
      <c r="A623" s="19"/>
      <c r="E623" s="143"/>
      <c r="F623" s="143"/>
      <c r="G623" s="143"/>
      <c r="H623" s="19"/>
      <c r="I623" s="19"/>
    </row>
    <row r="624" spans="1:9" x14ac:dyDescent="0.2">
      <c r="A624" s="19"/>
      <c r="E624" s="143"/>
      <c r="F624" s="143"/>
      <c r="G624" s="143"/>
      <c r="H624" s="19"/>
      <c r="I624" s="19"/>
    </row>
    <row r="625" spans="1:9" x14ac:dyDescent="0.2">
      <c r="A625" s="19"/>
      <c r="E625" s="143"/>
      <c r="F625" s="143"/>
      <c r="G625" s="143"/>
      <c r="H625" s="19"/>
      <c r="I625" s="19"/>
    </row>
    <row r="626" spans="1:9" x14ac:dyDescent="0.2">
      <c r="A626" s="19"/>
      <c r="E626" s="143"/>
      <c r="F626" s="143"/>
      <c r="G626" s="143"/>
      <c r="H626" s="19"/>
      <c r="I626" s="19"/>
    </row>
    <row r="627" spans="1:9" x14ac:dyDescent="0.2">
      <c r="A627" s="19"/>
      <c r="E627" s="143"/>
      <c r="F627" s="143"/>
      <c r="G627" s="143"/>
      <c r="H627" s="19"/>
      <c r="I627" s="19"/>
    </row>
    <row r="628" spans="1:9" x14ac:dyDescent="0.2">
      <c r="A628" s="19"/>
      <c r="E628" s="143"/>
      <c r="F628" s="143"/>
      <c r="G628" s="143"/>
      <c r="H628" s="19"/>
      <c r="I628" s="19"/>
    </row>
    <row r="629" spans="1:9" x14ac:dyDescent="0.2">
      <c r="A629" s="19"/>
      <c r="E629" s="143"/>
      <c r="F629" s="143"/>
      <c r="G629" s="143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3"/>
      <c r="F652" s="143"/>
      <c r="G652" s="143"/>
      <c r="H652" s="19"/>
      <c r="I652" s="19"/>
    </row>
    <row r="653" spans="1:9" x14ac:dyDescent="0.2">
      <c r="A653" s="19"/>
      <c r="E653" s="143"/>
      <c r="F653" s="143"/>
      <c r="G653" s="143"/>
      <c r="H653" s="19"/>
      <c r="I653" s="19"/>
    </row>
    <row r="654" spans="1:9" x14ac:dyDescent="0.2">
      <c r="A654" s="19"/>
      <c r="E654" s="143"/>
      <c r="F654" s="143"/>
      <c r="G654" s="143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 Aguilar</cp:lastModifiedBy>
  <cp:lastPrinted>2019-05-07T21:40:42Z</cp:lastPrinted>
  <dcterms:created xsi:type="dcterms:W3CDTF">2005-01-04T17:11:35Z</dcterms:created>
  <dcterms:modified xsi:type="dcterms:W3CDTF">2019-10-01T20:16:41Z</dcterms:modified>
</cp:coreProperties>
</file>