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rny\2 Presupuesto\8 Presupuesto\Liquidaciones\2019\08-2019\"/>
    </mc:Choice>
  </mc:AlternateContent>
  <bookViews>
    <workbookView xWindow="0" yWindow="0" windowWidth="19200" windowHeight="7095" tabRatio="65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E118" i="2540" l="1"/>
  <c r="D118" i="2540"/>
  <c r="E146" i="2540"/>
  <c r="E145" i="2540"/>
  <c r="E144" i="2540"/>
  <c r="E143" i="2540"/>
  <c r="E142" i="2540"/>
  <c r="E160" i="2536"/>
  <c r="E159" i="2536"/>
  <c r="E158" i="2536"/>
  <c r="E157" i="2536"/>
  <c r="E156" i="2536"/>
  <c r="E130" i="2539"/>
  <c r="E129" i="2539"/>
  <c r="E128" i="2539"/>
  <c r="E127" i="2539"/>
  <c r="E126" i="2539"/>
  <c r="E167" i="2538"/>
  <c r="E166" i="2538"/>
  <c r="E165" i="2538"/>
  <c r="E164" i="2538"/>
  <c r="E163" i="2538"/>
  <c r="E179" i="2537"/>
  <c r="E178" i="2537"/>
  <c r="E177" i="2537"/>
  <c r="E176" i="2537"/>
  <c r="E175" i="2537"/>
  <c r="E174" i="2537"/>
  <c r="D253" i="2541" l="1"/>
  <c r="D254" i="2541"/>
  <c r="D255" i="2541"/>
  <c r="D256" i="2541"/>
  <c r="D252" i="2541"/>
  <c r="N8" i="2541"/>
  <c r="N9" i="2541"/>
  <c r="N10" i="2541"/>
  <c r="N11" i="2541"/>
  <c r="N12" i="2541"/>
  <c r="N13" i="2541"/>
  <c r="N14" i="2541"/>
  <c r="N15" i="2541"/>
  <c r="N16" i="2541"/>
  <c r="N17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7" i="2541"/>
  <c r="N48" i="2541"/>
  <c r="N49" i="2541"/>
  <c r="N50" i="2541"/>
  <c r="N51" i="2541"/>
  <c r="N52" i="2541"/>
  <c r="N53" i="2541"/>
  <c r="N54" i="2541"/>
  <c r="N55" i="2541"/>
  <c r="N56" i="2541"/>
  <c r="N57" i="2541"/>
  <c r="N58" i="2541"/>
  <c r="N59" i="2541"/>
  <c r="N60" i="2541"/>
  <c r="N61" i="2541"/>
  <c r="N62" i="2541"/>
  <c r="N64" i="2541"/>
  <c r="N65" i="2541"/>
  <c r="N66" i="2541"/>
  <c r="N67" i="2541"/>
  <c r="N68" i="2541"/>
  <c r="N69" i="2541"/>
  <c r="N70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7" i="2541"/>
  <c r="N98" i="2541"/>
  <c r="N99" i="2541"/>
  <c r="N100" i="2541"/>
  <c r="N101" i="2541"/>
  <c r="N102" i="2541"/>
  <c r="N103" i="2541"/>
  <c r="N104" i="2541"/>
  <c r="N105" i="2541"/>
  <c r="N106" i="2541"/>
  <c r="N107" i="2541"/>
  <c r="N108" i="2541"/>
  <c r="N109" i="2541"/>
  <c r="N110" i="2541"/>
  <c r="N111" i="2541"/>
  <c r="N112" i="2541"/>
  <c r="N113" i="2541"/>
  <c r="N114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0" i="2541"/>
  <c r="N131" i="2541"/>
  <c r="N132" i="2541"/>
  <c r="N133" i="2541"/>
  <c r="N134" i="2541"/>
  <c r="N135" i="2541"/>
  <c r="N136" i="2541"/>
  <c r="N137" i="2541"/>
  <c r="N138" i="2541"/>
  <c r="N139" i="2541"/>
  <c r="N140" i="2541"/>
  <c r="N141" i="2541"/>
  <c r="N142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O121" i="2536"/>
  <c r="O122" i="2536"/>
  <c r="E157" i="2537"/>
  <c r="G179" i="2537" s="1"/>
  <c r="D157" i="2537"/>
  <c r="E156" i="2537"/>
  <c r="G178" i="2537"/>
  <c r="D156" i="2537"/>
  <c r="F178" i="2537" s="1"/>
  <c r="E155" i="2537"/>
  <c r="G177" i="2537" s="1"/>
  <c r="D155" i="2537"/>
  <c r="E154" i="2537"/>
  <c r="G176" i="2537" s="1"/>
  <c r="D154" i="2537"/>
  <c r="F176" i="2537" s="1"/>
  <c r="E153" i="2537"/>
  <c r="G175" i="2537" s="1"/>
  <c r="D153" i="2537"/>
  <c r="F175" i="2537" s="1"/>
  <c r="E152" i="2537"/>
  <c r="D152" i="2537"/>
  <c r="P124" i="2537"/>
  <c r="P125" i="2537"/>
  <c r="P126" i="2537"/>
  <c r="P127" i="2537"/>
  <c r="P128" i="2537"/>
  <c r="P113" i="2537"/>
  <c r="Q113" i="2537"/>
  <c r="P114" i="2537"/>
  <c r="Q114" i="2537"/>
  <c r="O141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19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139" i="2537"/>
  <c r="O140" i="2537"/>
  <c r="O7" i="2537"/>
  <c r="D114" i="2540"/>
  <c r="E114" i="2540"/>
  <c r="D115" i="2540"/>
  <c r="D124" i="2540" s="1"/>
  <c r="F143" i="2540"/>
  <c r="E115" i="2540"/>
  <c r="G115" i="2540" s="1"/>
  <c r="D116" i="2540"/>
  <c r="D125" i="2540" s="1"/>
  <c r="E116" i="2540"/>
  <c r="G144" i="2540" s="1"/>
  <c r="D117" i="2540"/>
  <c r="E117" i="2540"/>
  <c r="F117" i="2540" s="1"/>
  <c r="F146" i="2540"/>
  <c r="G146" i="2540"/>
  <c r="E131" i="2536"/>
  <c r="G159" i="2536" s="1"/>
  <c r="E130" i="2536"/>
  <c r="Q101" i="2540"/>
  <c r="P101" i="2540"/>
  <c r="Q100" i="2540"/>
  <c r="P100" i="2540"/>
  <c r="Q99" i="2540"/>
  <c r="Q91" i="2540" s="1"/>
  <c r="E127" i="2540" s="1"/>
  <c r="P99" i="2540"/>
  <c r="P91" i="2540" s="1"/>
  <c r="D127" i="2540" s="1"/>
  <c r="Q90" i="2540"/>
  <c r="P90" i="2540"/>
  <c r="Q89" i="2540"/>
  <c r="P89" i="2540"/>
  <c r="Q88" i="2540"/>
  <c r="P88" i="2540"/>
  <c r="Q87" i="2540"/>
  <c r="P87" i="2540"/>
  <c r="Q86" i="2540"/>
  <c r="P86" i="2540"/>
  <c r="Q85" i="2540"/>
  <c r="P85" i="2540"/>
  <c r="R85" i="2540" s="1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38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O88" i="2540"/>
  <c r="O92" i="2540"/>
  <c r="O93" i="2540"/>
  <c r="O94" i="2540"/>
  <c r="O95" i="2540"/>
  <c r="O96" i="2540"/>
  <c r="O97" i="2540"/>
  <c r="O98" i="2540"/>
  <c r="O99" i="2540"/>
  <c r="O100" i="2540"/>
  <c r="O101" i="2540"/>
  <c r="O102" i="2540"/>
  <c r="O103" i="2540"/>
  <c r="E132" i="2536"/>
  <c r="D132" i="2536"/>
  <c r="F160" i="2536" s="1"/>
  <c r="D131" i="2536"/>
  <c r="F159" i="2536" s="1"/>
  <c r="D130" i="2536"/>
  <c r="D140" i="2536" s="1"/>
  <c r="E129" i="2536"/>
  <c r="E139" i="2536" s="1"/>
  <c r="D129" i="2536"/>
  <c r="F129" i="2536" s="1"/>
  <c r="E128" i="2536"/>
  <c r="D128" i="2536"/>
  <c r="F156" i="2536" s="1"/>
  <c r="Q112" i="2536"/>
  <c r="P112" i="2536"/>
  <c r="Q111" i="2536"/>
  <c r="P111" i="2536"/>
  <c r="Q110" i="2536"/>
  <c r="Q106" i="2536" s="1"/>
  <c r="E142" i="2536" s="1"/>
  <c r="P110" i="2536"/>
  <c r="P106" i="2536" s="1"/>
  <c r="D142" i="2536" s="1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R92" i="2536" s="1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R46" i="2536" s="1"/>
  <c r="P47" i="2536"/>
  <c r="Q47" i="2536"/>
  <c r="P48" i="2536"/>
  <c r="Q48" i="2536"/>
  <c r="P49" i="2536"/>
  <c r="Q49" i="2536"/>
  <c r="P50" i="2536"/>
  <c r="Q50" i="2536"/>
  <c r="R50" i="2536" s="1"/>
  <c r="P51" i="2536"/>
  <c r="Q51" i="2536"/>
  <c r="P52" i="2536"/>
  <c r="Q52" i="2536"/>
  <c r="P53" i="2536"/>
  <c r="Q53" i="2536"/>
  <c r="P54" i="2536"/>
  <c r="Q54" i="2536"/>
  <c r="R54" i="2536" s="1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1" i="2536"/>
  <c r="O102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19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E107" i="2539"/>
  <c r="G130" i="2539" s="1"/>
  <c r="D107" i="2539"/>
  <c r="F130" i="2539" s="1"/>
  <c r="E106" i="2539"/>
  <c r="D106" i="2539"/>
  <c r="F129" i="2539" s="1"/>
  <c r="E105" i="2539"/>
  <c r="G128" i="2539" s="1"/>
  <c r="D105" i="2539"/>
  <c r="F128" i="2539" s="1"/>
  <c r="E104" i="2539"/>
  <c r="D104" i="2539"/>
  <c r="F127" i="2539" s="1"/>
  <c r="E103" i="2539"/>
  <c r="G126" i="2539" s="1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19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92" i="2539"/>
  <c r="O93" i="2539"/>
  <c r="O94" i="2539"/>
  <c r="O7" i="2539"/>
  <c r="Q90" i="2539"/>
  <c r="P90" i="2539"/>
  <c r="Q89" i="2539"/>
  <c r="P89" i="2539"/>
  <c r="Q88" i="2539"/>
  <c r="P88" i="2539"/>
  <c r="Q87" i="2539"/>
  <c r="P87" i="2539"/>
  <c r="Q86" i="2539"/>
  <c r="P86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R75" i="2539" s="1"/>
  <c r="Q74" i="2539"/>
  <c r="P74" i="2539"/>
  <c r="Q73" i="2539"/>
  <c r="P73" i="2539"/>
  <c r="Q72" i="2539"/>
  <c r="P72" i="2539"/>
  <c r="P71" i="2539"/>
  <c r="E142" i="2538"/>
  <c r="G167" i="2538" s="1"/>
  <c r="D142" i="2538"/>
  <c r="F167" i="2538" s="1"/>
  <c r="E141" i="2538"/>
  <c r="G166" i="2538" s="1"/>
  <c r="D141" i="2538"/>
  <c r="E140" i="2538"/>
  <c r="D140" i="2538"/>
  <c r="E139" i="2538"/>
  <c r="D139" i="2538"/>
  <c r="E138" i="2538"/>
  <c r="D138" i="2538"/>
  <c r="Q126" i="2538"/>
  <c r="P126" i="2538"/>
  <c r="Q125" i="2538"/>
  <c r="P125" i="2538"/>
  <c r="Q119" i="2538"/>
  <c r="P119" i="2538"/>
  <c r="R119" i="2538" s="1"/>
  <c r="Q118" i="2538"/>
  <c r="P118" i="2538"/>
  <c r="Q117" i="2538"/>
  <c r="P117" i="2538"/>
  <c r="Q116" i="2538"/>
  <c r="P116" i="2538"/>
  <c r="Q115" i="2538"/>
  <c r="P115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R35" i="2538" s="1"/>
  <c r="P36" i="2538"/>
  <c r="Q36" i="2538"/>
  <c r="P37" i="2538"/>
  <c r="Q37" i="2538"/>
  <c r="R37" i="2538" s="1"/>
  <c r="P38" i="2538"/>
  <c r="Q38" i="2538"/>
  <c r="P39" i="2538"/>
  <c r="Q39" i="2538"/>
  <c r="R39" i="2538" s="1"/>
  <c r="P40" i="2538"/>
  <c r="Q40" i="2538"/>
  <c r="P41" i="2538"/>
  <c r="Q41" i="2538"/>
  <c r="P42" i="2538"/>
  <c r="Q42" i="2538"/>
  <c r="P43" i="2538"/>
  <c r="Q43" i="2538"/>
  <c r="R43" i="2538" s="1"/>
  <c r="P44" i="2538"/>
  <c r="Q44" i="2538"/>
  <c r="P45" i="2538"/>
  <c r="Q45" i="2538"/>
  <c r="P46" i="2538"/>
  <c r="Q46" i="2538"/>
  <c r="P47" i="2538"/>
  <c r="Q47" i="2538"/>
  <c r="R47" i="2538" s="1"/>
  <c r="P48" i="2538"/>
  <c r="Q48" i="2538"/>
  <c r="P49" i="2538"/>
  <c r="Q49" i="2538"/>
  <c r="R49" i="2538" s="1"/>
  <c r="P50" i="2538"/>
  <c r="Q50" i="2538"/>
  <c r="P51" i="2538"/>
  <c r="Q51" i="2538"/>
  <c r="P52" i="2538"/>
  <c r="Q52" i="2538"/>
  <c r="P53" i="2538"/>
  <c r="Q53" i="2538"/>
  <c r="R53" i="2538" s="1"/>
  <c r="P54" i="2538"/>
  <c r="Q54" i="2538"/>
  <c r="P55" i="2538"/>
  <c r="Q55" i="2538"/>
  <c r="R55" i="2538" s="1"/>
  <c r="P56" i="2538"/>
  <c r="Q56" i="2538"/>
  <c r="P57" i="2538"/>
  <c r="Q57" i="2538"/>
  <c r="R57" i="2538" s="1"/>
  <c r="P58" i="2538"/>
  <c r="Q58" i="2538"/>
  <c r="P59" i="2538"/>
  <c r="Q59" i="2538"/>
  <c r="P60" i="2538"/>
  <c r="Q60" i="2538"/>
  <c r="P61" i="2538"/>
  <c r="Q61" i="2538"/>
  <c r="R61" i="2538" s="1"/>
  <c r="P62" i="2538"/>
  <c r="Q62" i="2538"/>
  <c r="P63" i="2538"/>
  <c r="Q63" i="2538"/>
  <c r="R63" i="2538" s="1"/>
  <c r="P64" i="2538"/>
  <c r="Q64" i="2538"/>
  <c r="P65" i="2538"/>
  <c r="Q65" i="2538"/>
  <c r="P66" i="2538"/>
  <c r="Q66" i="2538"/>
  <c r="P67" i="2538"/>
  <c r="Q67" i="2538"/>
  <c r="P68" i="2538"/>
  <c r="Q68" i="2538"/>
  <c r="P69" i="2538"/>
  <c r="Q69" i="2538"/>
  <c r="R69" i="2538" s="1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R77" i="2538" s="1"/>
  <c r="P78" i="2538"/>
  <c r="Q78" i="2538"/>
  <c r="P79" i="2538"/>
  <c r="Q79" i="2538"/>
  <c r="R79" i="2538" s="1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R86" i="2538" s="1"/>
  <c r="P87" i="2538"/>
  <c r="Q87" i="2538"/>
  <c r="P88" i="2538"/>
  <c r="Q88" i="2538"/>
  <c r="P89" i="2538"/>
  <c r="Q89" i="2538"/>
  <c r="P90" i="2538"/>
  <c r="Q90" i="2538"/>
  <c r="P91" i="2538"/>
  <c r="Q91" i="2538"/>
  <c r="P92" i="2538"/>
  <c r="Q92" i="2538"/>
  <c r="P93" i="2538"/>
  <c r="Q93" i="2538"/>
  <c r="P94" i="2538"/>
  <c r="Q94" i="2538"/>
  <c r="R94" i="2538" s="1"/>
  <c r="P95" i="2538"/>
  <c r="Q95" i="2538"/>
  <c r="P96" i="2538"/>
  <c r="Q96" i="2538"/>
  <c r="P97" i="2538"/>
  <c r="Q97" i="2538"/>
  <c r="R97" i="2538" s="1"/>
  <c r="P98" i="2538"/>
  <c r="Q98" i="2538"/>
  <c r="P99" i="2538"/>
  <c r="Q99" i="2538"/>
  <c r="P100" i="2538"/>
  <c r="Q100" i="2538"/>
  <c r="P101" i="2538"/>
  <c r="Q101" i="2538"/>
  <c r="R101" i="2538" s="1"/>
  <c r="P102" i="2538"/>
  <c r="Q102" i="2538"/>
  <c r="R102" i="2538" s="1"/>
  <c r="Q27" i="2538"/>
  <c r="P27" i="2538"/>
  <c r="P29" i="2537"/>
  <c r="D163" i="2537" s="1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Q75" i="2537"/>
  <c r="P76" i="2537"/>
  <c r="Q76" i="2537"/>
  <c r="P77" i="2537"/>
  <c r="Q77" i="2537"/>
  <c r="P78" i="2537"/>
  <c r="Q78" i="2537"/>
  <c r="P79" i="2537"/>
  <c r="D164" i="2537" s="1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R86" i="2537" s="1"/>
  <c r="P87" i="2537"/>
  <c r="Q87" i="2537"/>
  <c r="R87" i="2537" s="1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Q103" i="2537"/>
  <c r="P104" i="2537"/>
  <c r="Q104" i="2537"/>
  <c r="P105" i="2537"/>
  <c r="D165" i="2537" s="1"/>
  <c r="Q105" i="2537"/>
  <c r="E165" i="2537"/>
  <c r="P106" i="2537"/>
  <c r="Q106" i="2537"/>
  <c r="P107" i="2537"/>
  <c r="Q107" i="2537"/>
  <c r="P108" i="2537"/>
  <c r="Q108" i="2537"/>
  <c r="R108" i="2537" s="1"/>
  <c r="P109" i="2537"/>
  <c r="Q109" i="2537"/>
  <c r="P110" i="2537"/>
  <c r="Q110" i="2537"/>
  <c r="P111" i="2537"/>
  <c r="Q111" i="2537"/>
  <c r="P112" i="2537"/>
  <c r="Q112" i="2537"/>
  <c r="R112" i="2537" s="1"/>
  <c r="P193" i="2541"/>
  <c r="O193" i="2541"/>
  <c r="P192" i="2541"/>
  <c r="O192" i="2541"/>
  <c r="P181" i="2541"/>
  <c r="O181" i="2541"/>
  <c r="P180" i="2541"/>
  <c r="O180" i="2541"/>
  <c r="Q180" i="2541" s="1"/>
  <c r="P179" i="2541"/>
  <c r="O179" i="2541"/>
  <c r="P178" i="2541"/>
  <c r="O178" i="2541"/>
  <c r="P177" i="2541"/>
  <c r="O177" i="2541"/>
  <c r="P176" i="2541"/>
  <c r="O176" i="2541"/>
  <c r="Q176" i="2541" s="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Q55" i="2541" s="1"/>
  <c r="O56" i="2541"/>
  <c r="P56" i="2541"/>
  <c r="O57" i="2541"/>
  <c r="P57" i="2541"/>
  <c r="O58" i="2541"/>
  <c r="P58" i="2541"/>
  <c r="O59" i="2541"/>
  <c r="P59" i="2541"/>
  <c r="Q59" i="2541" s="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Q67" i="2541" s="1"/>
  <c r="O68" i="2541"/>
  <c r="P68" i="2541"/>
  <c r="O69" i="2541"/>
  <c r="P69" i="2541"/>
  <c r="O70" i="2541"/>
  <c r="P70" i="2541"/>
  <c r="O71" i="2541"/>
  <c r="P71" i="2541"/>
  <c r="Q71" i="2541" s="1"/>
  <c r="O72" i="2541"/>
  <c r="P72" i="2541"/>
  <c r="O73" i="2541"/>
  <c r="P73" i="2541"/>
  <c r="O74" i="2541"/>
  <c r="P74" i="2541"/>
  <c r="O75" i="2541"/>
  <c r="P75" i="2541"/>
  <c r="Q75" i="2541" s="1"/>
  <c r="O76" i="2541"/>
  <c r="P76" i="2541"/>
  <c r="O77" i="2541"/>
  <c r="P77" i="2541"/>
  <c r="O78" i="2541"/>
  <c r="P78" i="2541"/>
  <c r="O79" i="2541"/>
  <c r="P79" i="2541"/>
  <c r="Q79" i="2541" s="1"/>
  <c r="O80" i="2541"/>
  <c r="P80" i="2541"/>
  <c r="O81" i="2541"/>
  <c r="P81" i="2541"/>
  <c r="O82" i="2541"/>
  <c r="P82" i="2541"/>
  <c r="O83" i="2541"/>
  <c r="P83" i="2541"/>
  <c r="Q83" i="2541" s="1"/>
  <c r="O84" i="2541"/>
  <c r="P84" i="2541"/>
  <c r="O85" i="2541"/>
  <c r="P85" i="2541"/>
  <c r="O86" i="2541"/>
  <c r="P86" i="2541"/>
  <c r="O87" i="2541"/>
  <c r="P87" i="2541"/>
  <c r="Q87" i="2541" s="1"/>
  <c r="O88" i="2541"/>
  <c r="P88" i="2541"/>
  <c r="O89" i="2541"/>
  <c r="P89" i="2541"/>
  <c r="O90" i="2541"/>
  <c r="P90" i="2541"/>
  <c r="O91" i="2541"/>
  <c r="P91" i="2541"/>
  <c r="Q91" i="2541" s="1"/>
  <c r="O92" i="2541"/>
  <c r="P92" i="2541"/>
  <c r="O93" i="2541"/>
  <c r="P93" i="2541"/>
  <c r="O94" i="2541"/>
  <c r="P94" i="2541"/>
  <c r="O95" i="2541"/>
  <c r="P95" i="2541"/>
  <c r="Q95" i="2541" s="1"/>
  <c r="O96" i="2541"/>
  <c r="P96" i="2541"/>
  <c r="O97" i="2541"/>
  <c r="P97" i="2541"/>
  <c r="O98" i="2541"/>
  <c r="P98" i="2541"/>
  <c r="O99" i="2541"/>
  <c r="P99" i="2541"/>
  <c r="Q99" i="2541" s="1"/>
  <c r="O100" i="2541"/>
  <c r="P100" i="2541"/>
  <c r="O101" i="2541"/>
  <c r="P101" i="2541"/>
  <c r="O102" i="2541"/>
  <c r="P102" i="2541"/>
  <c r="O103" i="2541"/>
  <c r="P103" i="2541"/>
  <c r="Q103" i="2541" s="1"/>
  <c r="O104" i="2541"/>
  <c r="P104" i="2541"/>
  <c r="O105" i="2541"/>
  <c r="P105" i="2541"/>
  <c r="O106" i="2541"/>
  <c r="P106" i="2541"/>
  <c r="O107" i="2541"/>
  <c r="P107" i="2541"/>
  <c r="Q107" i="2541" s="1"/>
  <c r="O108" i="2541"/>
  <c r="P108" i="2541"/>
  <c r="O109" i="2541"/>
  <c r="P109" i="2541"/>
  <c r="O110" i="2541"/>
  <c r="P110" i="2541"/>
  <c r="O111" i="2541"/>
  <c r="P111" i="2541"/>
  <c r="Q111" i="2541" s="1"/>
  <c r="O112" i="2541"/>
  <c r="P112" i="2541"/>
  <c r="O113" i="2541"/>
  <c r="P113" i="2541"/>
  <c r="O114" i="2541"/>
  <c r="P114" i="2541"/>
  <c r="O115" i="2541"/>
  <c r="P115" i="2541"/>
  <c r="Q115" i="2541" s="1"/>
  <c r="O116" i="2541"/>
  <c r="P116" i="2541"/>
  <c r="O117" i="2541"/>
  <c r="P117" i="2541"/>
  <c r="O118" i="2541"/>
  <c r="P118" i="2541"/>
  <c r="O119" i="2541"/>
  <c r="P119" i="2541"/>
  <c r="Q119" i="2541" s="1"/>
  <c r="O120" i="2541"/>
  <c r="P120" i="2541"/>
  <c r="O121" i="2541"/>
  <c r="P121" i="2541"/>
  <c r="O122" i="2541"/>
  <c r="P122" i="2541"/>
  <c r="O123" i="2541"/>
  <c r="P123" i="2541"/>
  <c r="Q123" i="2541" s="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4" i="2541"/>
  <c r="N155" i="2541"/>
  <c r="N156" i="2541"/>
  <c r="N157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3" i="2541"/>
  <c r="N184" i="2541"/>
  <c r="N185" i="2541"/>
  <c r="N186" i="2541"/>
  <c r="N187" i="2541"/>
  <c r="N188" i="2541"/>
  <c r="N189" i="2541"/>
  <c r="N190" i="2541"/>
  <c r="N191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R30" i="2536" s="1"/>
  <c r="Q29" i="2536"/>
  <c r="P29" i="2536"/>
  <c r="Q28" i="2536"/>
  <c r="P28" i="2536"/>
  <c r="Q27" i="2536"/>
  <c r="Q27" i="2539"/>
  <c r="P27" i="2539"/>
  <c r="Q125" i="2537"/>
  <c r="Q124" i="2537"/>
  <c r="Q123" i="2537"/>
  <c r="P123" i="2537"/>
  <c r="O92" i="2538"/>
  <c r="O93" i="2538"/>
  <c r="O94" i="2538"/>
  <c r="O96" i="2538"/>
  <c r="O97" i="2538"/>
  <c r="O100" i="2538"/>
  <c r="O101" i="2538"/>
  <c r="O102" i="2538"/>
  <c r="O103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117" i="2538"/>
  <c r="O118" i="2538"/>
  <c r="O119" i="2538"/>
  <c r="O120" i="2538"/>
  <c r="O121" i="2538"/>
  <c r="O122" i="2538"/>
  <c r="O123" i="2538"/>
  <c r="O124" i="2538"/>
  <c r="O125" i="2538"/>
  <c r="O126" i="2538"/>
  <c r="O127" i="2538"/>
  <c r="O128" i="2538"/>
  <c r="O91" i="2538"/>
  <c r="O10" i="2538"/>
  <c r="O11" i="2538"/>
  <c r="O12" i="2538"/>
  <c r="O13" i="2538"/>
  <c r="O14" i="2538"/>
  <c r="O15" i="2538"/>
  <c r="O16" i="2538"/>
  <c r="O17" i="2538"/>
  <c r="O18" i="2538"/>
  <c r="O19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9" i="2538"/>
  <c r="Q127" i="2537"/>
  <c r="R127" i="2537" s="1"/>
  <c r="P28" i="2539"/>
  <c r="Q28" i="2539"/>
  <c r="R28" i="2539" s="1"/>
  <c r="Q126" i="2537"/>
  <c r="R126" i="2537" s="1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R64" i="2536" s="1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R76" i="2536" s="1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R88" i="2536" s="1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R64" i="2540" s="1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R56" i="2540" s="1"/>
  <c r="Q55" i="2540"/>
  <c r="P55" i="2540"/>
  <c r="Q54" i="2540"/>
  <c r="P54" i="2540"/>
  <c r="Q53" i="2540"/>
  <c r="P53" i="2540"/>
  <c r="R53" i="2540" s="1"/>
  <c r="Q52" i="2540"/>
  <c r="P52" i="2540"/>
  <c r="Q51" i="2540"/>
  <c r="P51" i="2540"/>
  <c r="Q50" i="2540"/>
  <c r="P50" i="2540"/>
  <c r="Q49" i="2540"/>
  <c r="P49" i="2540"/>
  <c r="R49" i="2540" s="1"/>
  <c r="Q48" i="2540"/>
  <c r="P48" i="2540"/>
  <c r="Q47" i="2540"/>
  <c r="R47" i="2540" s="1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R33" i="2540" s="1"/>
  <c r="Q32" i="2540"/>
  <c r="P32" i="2540"/>
  <c r="R32" i="2540" s="1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R64" i="2539" s="1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R53" i="2539" s="1"/>
  <c r="Q52" i="2539"/>
  <c r="P52" i="2539"/>
  <c r="Q51" i="2539"/>
  <c r="P51" i="2539"/>
  <c r="Q50" i="2539"/>
  <c r="P50" i="2539"/>
  <c r="Q49" i="2539"/>
  <c r="P49" i="2539"/>
  <c r="R49" i="2539" s="1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G157" i="2536"/>
  <c r="R29" i="2536"/>
  <c r="F145" i="2540"/>
  <c r="G160" i="2536"/>
  <c r="G142" i="2540"/>
  <c r="D126" i="2540"/>
  <c r="R65" i="2540" l="1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8" i="2538"/>
  <c r="G138" i="2538"/>
  <c r="E158" i="2537"/>
  <c r="D223" i="2541" s="1"/>
  <c r="F252" i="2541" s="1"/>
  <c r="Q142" i="2541"/>
  <c r="R54" i="2540"/>
  <c r="R58" i="2540"/>
  <c r="R62" i="2540"/>
  <c r="G118" i="2540"/>
  <c r="F118" i="2540"/>
  <c r="R78" i="2540"/>
  <c r="D139" i="2536"/>
  <c r="D143" i="2536" s="1"/>
  <c r="C236" i="2541" s="1"/>
  <c r="R87" i="2536"/>
  <c r="R79" i="2536"/>
  <c r="R71" i="2536"/>
  <c r="R67" i="2536"/>
  <c r="R59" i="2536"/>
  <c r="R31" i="2536"/>
  <c r="R53" i="2536"/>
  <c r="F142" i="2536"/>
  <c r="F157" i="2536"/>
  <c r="D157" i="2536" s="1"/>
  <c r="E141" i="2536"/>
  <c r="R86" i="2536"/>
  <c r="R74" i="2536"/>
  <c r="R70" i="2536"/>
  <c r="R32" i="2536"/>
  <c r="R52" i="2536"/>
  <c r="R95" i="2536"/>
  <c r="R99" i="2536"/>
  <c r="R103" i="2536"/>
  <c r="R111" i="2536"/>
  <c r="D159" i="2536"/>
  <c r="R86" i="2539"/>
  <c r="G105" i="2539"/>
  <c r="R71" i="2539"/>
  <c r="R74" i="2539"/>
  <c r="R115" i="2538"/>
  <c r="R78" i="2538"/>
  <c r="R70" i="2538"/>
  <c r="R62" i="2538"/>
  <c r="R50" i="2538"/>
  <c r="R46" i="2538"/>
  <c r="R42" i="2538"/>
  <c r="R30" i="2538"/>
  <c r="R116" i="2538"/>
  <c r="F140" i="2538"/>
  <c r="R117" i="2538"/>
  <c r="R126" i="2538"/>
  <c r="R110" i="2537"/>
  <c r="R83" i="2537"/>
  <c r="R31" i="2537"/>
  <c r="G155" i="2537"/>
  <c r="R125" i="2537"/>
  <c r="R88" i="2537"/>
  <c r="R84" i="2537"/>
  <c r="R76" i="2537"/>
  <c r="R72" i="2537"/>
  <c r="R64" i="2537"/>
  <c r="R48" i="2537"/>
  <c r="R44" i="2537"/>
  <c r="R40" i="2537"/>
  <c r="R36" i="2537"/>
  <c r="Q141" i="2541"/>
  <c r="Q129" i="2541"/>
  <c r="Q89" i="2541"/>
  <c r="Q140" i="2541"/>
  <c r="Q136" i="2541"/>
  <c r="Q132" i="2541"/>
  <c r="Q116" i="2541"/>
  <c r="Q104" i="2541"/>
  <c r="Q76" i="2541"/>
  <c r="Q134" i="2541"/>
  <c r="Q130" i="2541"/>
  <c r="Q126" i="2541"/>
  <c r="Q122" i="2541"/>
  <c r="Q118" i="2541"/>
  <c r="Q114" i="2541"/>
  <c r="Q110" i="2541"/>
  <c r="Q106" i="2541"/>
  <c r="Q102" i="2541"/>
  <c r="Q98" i="2541"/>
  <c r="Q94" i="2541"/>
  <c r="Q90" i="2541"/>
  <c r="Q86" i="2541"/>
  <c r="Q82" i="2541"/>
  <c r="Q78" i="2541"/>
  <c r="Q74" i="2541"/>
  <c r="Q70" i="2541"/>
  <c r="Q66" i="2541"/>
  <c r="Q62" i="2541"/>
  <c r="Q58" i="2541"/>
  <c r="Q54" i="2541"/>
  <c r="Q50" i="2541"/>
  <c r="Q192" i="2541"/>
  <c r="Q121" i="2541"/>
  <c r="Q69" i="2541"/>
  <c r="Q61" i="2541"/>
  <c r="Q145" i="2541"/>
  <c r="Q109" i="2541"/>
  <c r="Q93" i="2541"/>
  <c r="Q77" i="2541"/>
  <c r="Q73" i="2541"/>
  <c r="P147" i="2541"/>
  <c r="P7" i="2541" s="1"/>
  <c r="Q48" i="2541"/>
  <c r="Q131" i="2541"/>
  <c r="Q127" i="2541"/>
  <c r="R67" i="2540"/>
  <c r="R75" i="2540"/>
  <c r="R44" i="2540"/>
  <c r="R76" i="2540"/>
  <c r="R101" i="2540"/>
  <c r="E125" i="2540"/>
  <c r="F125" i="2540" s="1"/>
  <c r="G145" i="2540"/>
  <c r="D145" i="2540" s="1"/>
  <c r="R55" i="2540"/>
  <c r="R87" i="2540"/>
  <c r="R43" i="2536"/>
  <c r="R93" i="2536"/>
  <c r="R90" i="2536"/>
  <c r="R51" i="2536"/>
  <c r="R104" i="2536"/>
  <c r="R65" i="2536"/>
  <c r="R28" i="2536"/>
  <c r="R72" i="2536"/>
  <c r="R47" i="2536"/>
  <c r="R96" i="2536"/>
  <c r="G141" i="2536"/>
  <c r="R57" i="2536"/>
  <c r="R87" i="2539"/>
  <c r="Q81" i="2539"/>
  <c r="E115" i="2539" s="1"/>
  <c r="G107" i="2539"/>
  <c r="R57" i="2539"/>
  <c r="D112" i="2539"/>
  <c r="R31" i="2539"/>
  <c r="R55" i="2539"/>
  <c r="R76" i="2539"/>
  <c r="R89" i="2539"/>
  <c r="D114" i="2539"/>
  <c r="F104" i="2539"/>
  <c r="R77" i="2539"/>
  <c r="F105" i="2539"/>
  <c r="R56" i="2539"/>
  <c r="R29" i="2538"/>
  <c r="R100" i="2538"/>
  <c r="R80" i="2538"/>
  <c r="R95" i="2537"/>
  <c r="R91" i="2537"/>
  <c r="R123" i="2537"/>
  <c r="R115" i="2537" s="1"/>
  <c r="R109" i="2537"/>
  <c r="R105" i="2537"/>
  <c r="Q179" i="2541"/>
  <c r="Q138" i="2541"/>
  <c r="Q177" i="2541"/>
  <c r="Q124" i="2541"/>
  <c r="Q117" i="2541"/>
  <c r="Q113" i="2541"/>
  <c r="Q105" i="2541"/>
  <c r="Q97" i="2541"/>
  <c r="Q65" i="2541"/>
  <c r="Q53" i="2541"/>
  <c r="R28" i="2540"/>
  <c r="R36" i="2540"/>
  <c r="R40" i="2540"/>
  <c r="R52" i="2540"/>
  <c r="R34" i="2540"/>
  <c r="R38" i="2540"/>
  <c r="R42" i="2540"/>
  <c r="R73" i="2540"/>
  <c r="G116" i="2540"/>
  <c r="R86" i="2540"/>
  <c r="R60" i="2540"/>
  <c r="G127" i="2540"/>
  <c r="R31" i="2540"/>
  <c r="R81" i="2540"/>
  <c r="R88" i="2540"/>
  <c r="R100" i="2540"/>
  <c r="D133" i="2536"/>
  <c r="C226" i="2541" s="1"/>
  <c r="E255" i="2541" s="1"/>
  <c r="G131" i="2536"/>
  <c r="R80" i="2536"/>
  <c r="R68" i="2536"/>
  <c r="R97" i="2536"/>
  <c r="R101" i="2536"/>
  <c r="G128" i="2536"/>
  <c r="R49" i="2536"/>
  <c r="R45" i="2536"/>
  <c r="R41" i="2536"/>
  <c r="R37" i="2536"/>
  <c r="R91" i="2536"/>
  <c r="R98" i="2536"/>
  <c r="R102" i="2536"/>
  <c r="R63" i="2536"/>
  <c r="R33" i="2536"/>
  <c r="R56" i="2536"/>
  <c r="R48" i="2536"/>
  <c r="R44" i="2536"/>
  <c r="R40" i="2536"/>
  <c r="R94" i="2536"/>
  <c r="G132" i="2536"/>
  <c r="R77" i="2536"/>
  <c r="R55" i="2536"/>
  <c r="R39" i="2539"/>
  <c r="R51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42" i="2538"/>
  <c r="F142" i="2538"/>
  <c r="R89" i="2538"/>
  <c r="R66" i="2538"/>
  <c r="Q103" i="2538"/>
  <c r="E151" i="2538" s="1"/>
  <c r="G140" i="2538"/>
  <c r="R27" i="2538"/>
  <c r="R87" i="2538"/>
  <c r="D167" i="2538"/>
  <c r="R82" i="2538"/>
  <c r="R88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37" i="2541"/>
  <c r="Q133" i="2541"/>
  <c r="Q125" i="2541"/>
  <c r="Q143" i="2541"/>
  <c r="Q139" i="2541"/>
  <c r="Q101" i="2541"/>
  <c r="Q85" i="2541"/>
  <c r="Q81" i="2541"/>
  <c r="Q57" i="2541"/>
  <c r="Q112" i="2541"/>
  <c r="Q96" i="2541"/>
  <c r="Q88" i="2541"/>
  <c r="Q80" i="2541"/>
  <c r="Q72" i="2541"/>
  <c r="Q64" i="2541"/>
  <c r="Q56" i="2541"/>
  <c r="Q51" i="2541"/>
  <c r="O147" i="2541"/>
  <c r="O7" i="2541" s="1"/>
  <c r="Q120" i="2541"/>
  <c r="Q108" i="2541"/>
  <c r="Q100" i="2541"/>
  <c r="Q92" i="2541"/>
  <c r="Q84" i="2541"/>
  <c r="Q68" i="2541"/>
  <c r="Q60" i="2541"/>
  <c r="Q181" i="2541"/>
  <c r="R50" i="2540"/>
  <c r="R35" i="2540"/>
  <c r="R43" i="2540"/>
  <c r="R69" i="2540"/>
  <c r="F116" i="2540"/>
  <c r="R74" i="2540"/>
  <c r="Q7" i="2540"/>
  <c r="R37" i="2540"/>
  <c r="R41" i="2540"/>
  <c r="R63" i="2540"/>
  <c r="R48" i="2540"/>
  <c r="D128" i="2540"/>
  <c r="C237" i="2541" s="1"/>
  <c r="F144" i="2540"/>
  <c r="D144" i="2540" s="1"/>
  <c r="R68" i="2540"/>
  <c r="R83" i="2536"/>
  <c r="Q7" i="2536"/>
  <c r="F132" i="2536"/>
  <c r="G129" i="2536"/>
  <c r="R34" i="2536"/>
  <c r="R39" i="2536"/>
  <c r="D160" i="2536"/>
  <c r="R110" i="2536"/>
  <c r="R89" i="2536"/>
  <c r="R85" i="2536"/>
  <c r="R81" i="2536"/>
  <c r="R35" i="2536"/>
  <c r="R42" i="2536"/>
  <c r="R112" i="2536"/>
  <c r="F158" i="2536"/>
  <c r="F141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33" i="2539"/>
  <c r="R79" i="2539"/>
  <c r="D130" i="2539"/>
  <c r="R44" i="2539"/>
  <c r="R48" i="2539"/>
  <c r="R78" i="2539"/>
  <c r="R96" i="2538"/>
  <c r="R84" i="2538"/>
  <c r="R59" i="2538"/>
  <c r="R36" i="2538"/>
  <c r="R28" i="2538"/>
  <c r="D149" i="2538"/>
  <c r="R83" i="2538"/>
  <c r="R73" i="2538"/>
  <c r="R65" i="2538"/>
  <c r="R58" i="2538"/>
  <c r="R54" i="2538"/>
  <c r="R125" i="2538"/>
  <c r="F165" i="2538"/>
  <c r="R90" i="2538"/>
  <c r="P103" i="2538"/>
  <c r="D151" i="2538" s="1"/>
  <c r="R98" i="2538"/>
  <c r="R85" i="2538"/>
  <c r="R81" i="2538"/>
  <c r="R67" i="2538"/>
  <c r="R60" i="2538"/>
  <c r="R56" i="2538"/>
  <c r="R52" i="2538"/>
  <c r="R45" i="2538"/>
  <c r="R41" i="2538"/>
  <c r="R33" i="2538"/>
  <c r="E150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6" i="2537" s="1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G157" i="2537"/>
  <c r="R75" i="2537"/>
  <c r="R71" i="2537"/>
  <c r="F128" i="2536"/>
  <c r="R82" i="2540"/>
  <c r="P7" i="2540"/>
  <c r="E163" i="2537"/>
  <c r="R29" i="2537"/>
  <c r="F141" i="2538"/>
  <c r="D150" i="2538"/>
  <c r="F166" i="2538"/>
  <c r="D166" i="2538" s="1"/>
  <c r="G141" i="2538"/>
  <c r="R27" i="2540"/>
  <c r="R41" i="2539"/>
  <c r="R45" i="2539"/>
  <c r="E114" i="2539"/>
  <c r="F106" i="2539"/>
  <c r="G129" i="2539"/>
  <c r="D129" i="2539" s="1"/>
  <c r="P7" i="2536"/>
  <c r="R27" i="2536"/>
  <c r="G143" i="2540"/>
  <c r="D143" i="2540" s="1"/>
  <c r="E124" i="2540"/>
  <c r="E119" i="2540"/>
  <c r="F115" i="2540"/>
  <c r="R29" i="2540"/>
  <c r="R82" i="2536"/>
  <c r="R78" i="2536"/>
  <c r="R75" i="2536"/>
  <c r="F163" i="2538"/>
  <c r="D143" i="2538"/>
  <c r="C224" i="2541" s="1"/>
  <c r="F138" i="2538"/>
  <c r="G127" i="2539"/>
  <c r="D127" i="2539" s="1"/>
  <c r="G104" i="2539"/>
  <c r="E112" i="2539"/>
  <c r="F157" i="2537"/>
  <c r="F179" i="2537"/>
  <c r="D179" i="2537" s="1"/>
  <c r="F174" i="2537"/>
  <c r="D158" i="2537"/>
  <c r="F152" i="2537"/>
  <c r="R58" i="2539"/>
  <c r="R106" i="2536"/>
  <c r="G164" i="2538"/>
  <c r="E148" i="2538"/>
  <c r="G139" i="2538"/>
  <c r="G142" i="2536"/>
  <c r="D119" i="2540"/>
  <c r="C227" i="2541" s="1"/>
  <c r="F142" i="2540"/>
  <c r="D142" i="2540" s="1"/>
  <c r="G114" i="2540"/>
  <c r="F114" i="2540"/>
  <c r="R70" i="2539"/>
  <c r="R63" i="2539"/>
  <c r="R60" i="2536"/>
  <c r="R81" i="2537"/>
  <c r="E133" i="2536"/>
  <c r="G156" i="2536"/>
  <c r="D156" i="2536" s="1"/>
  <c r="Q7" i="2539"/>
  <c r="E126" i="2540"/>
  <c r="G117" i="2540"/>
  <c r="G152" i="2537"/>
  <c r="R69" i="2536"/>
  <c r="Q115" i="2537"/>
  <c r="E166" i="2537" s="1"/>
  <c r="G166" i="2537" s="1"/>
  <c r="E149" i="2538"/>
  <c r="G165" i="2538"/>
  <c r="F127" i="2540"/>
  <c r="E140" i="2536"/>
  <c r="G158" i="2536"/>
  <c r="G130" i="2536"/>
  <c r="D175" i="2537"/>
  <c r="Q193" i="2541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3" i="2538"/>
  <c r="R83" i="2540"/>
  <c r="G154" i="2537"/>
  <c r="F154" i="2537"/>
  <c r="R38" i="2539"/>
  <c r="R46" i="2539"/>
  <c r="R61" i="2536"/>
  <c r="Q128" i="2541"/>
  <c r="Q49" i="2541"/>
  <c r="R104" i="2537"/>
  <c r="R38" i="2538"/>
  <c r="R34" i="2538"/>
  <c r="F164" i="2538"/>
  <c r="D148" i="2538"/>
  <c r="R73" i="2539"/>
  <c r="E108" i="2539"/>
  <c r="F103" i="2539"/>
  <c r="R99" i="2540"/>
  <c r="R61" i="2540"/>
  <c r="R124" i="2537"/>
  <c r="D126" i="2539"/>
  <c r="G163" i="2538"/>
  <c r="R91" i="2540"/>
  <c r="F131" i="2536"/>
  <c r="Q135" i="2541"/>
  <c r="Q52" i="2541"/>
  <c r="R93" i="2537"/>
  <c r="E164" i="2537"/>
  <c r="R79" i="2537"/>
  <c r="R60" i="2537"/>
  <c r="R45" i="2537"/>
  <c r="R33" i="2537"/>
  <c r="P81" i="2539"/>
  <c r="P7" i="2539" s="1"/>
  <c r="D146" i="2540"/>
  <c r="F139" i="2536" l="1"/>
  <c r="G139" i="2536"/>
  <c r="F113" i="2539"/>
  <c r="F114" i="2539"/>
  <c r="G151" i="2538"/>
  <c r="G125" i="2540"/>
  <c r="F119" i="2540"/>
  <c r="Q7" i="2541"/>
  <c r="R7" i="2540"/>
  <c r="D158" i="2536"/>
  <c r="G113" i="2539"/>
  <c r="F151" i="2538"/>
  <c r="Q7" i="2538"/>
  <c r="D174" i="2537"/>
  <c r="P7" i="2537"/>
  <c r="Q147" i="2541"/>
  <c r="R7" i="2536"/>
  <c r="F133" i="2536"/>
  <c r="R7" i="2539"/>
  <c r="F150" i="2538"/>
  <c r="D165" i="2538"/>
  <c r="R103" i="2538"/>
  <c r="P7" i="2538"/>
  <c r="G124" i="2540"/>
  <c r="F124" i="2540"/>
  <c r="E128" i="2540"/>
  <c r="D164" i="2538"/>
  <c r="D152" i="2538"/>
  <c r="C234" i="2541" s="1"/>
  <c r="F148" i="2538"/>
  <c r="D224" i="2541"/>
  <c r="E224" i="2541" s="1"/>
  <c r="G143" i="2538"/>
  <c r="G164" i="2537"/>
  <c r="F164" i="2537"/>
  <c r="G140" i="2536"/>
  <c r="F140" i="2536"/>
  <c r="E143" i="2536"/>
  <c r="D226" i="2541"/>
  <c r="G133" i="2536"/>
  <c r="F112" i="2539"/>
  <c r="E116" i="2539"/>
  <c r="G112" i="2539"/>
  <c r="E256" i="2541"/>
  <c r="Q7" i="2537"/>
  <c r="F149" i="2538"/>
  <c r="G149" i="2538"/>
  <c r="G126" i="2540"/>
  <c r="F126" i="2540"/>
  <c r="F158" i="2537"/>
  <c r="F143" i="2538"/>
  <c r="G148" i="2538"/>
  <c r="E152" i="2538"/>
  <c r="D163" i="2538"/>
  <c r="E167" i="2537"/>
  <c r="G163" i="2537"/>
  <c r="F163" i="2537"/>
  <c r="D115" i="2539"/>
  <c r="R81" i="2539"/>
  <c r="F108" i="2539"/>
  <c r="D225" i="2541"/>
  <c r="G108" i="2539"/>
  <c r="D159" i="2537"/>
  <c r="C223" i="2541"/>
  <c r="G158" i="2537"/>
  <c r="E253" i="2541"/>
  <c r="D227" i="2541"/>
  <c r="E227" i="2541" s="1"/>
  <c r="G119" i="2540"/>
  <c r="G150" i="2538"/>
  <c r="F166" i="2537"/>
  <c r="F143" i="2536" l="1"/>
  <c r="R7" i="2538"/>
  <c r="R7" i="2537"/>
  <c r="F152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2" i="2538"/>
  <c r="D236" i="2541"/>
  <c r="G143" i="2536"/>
  <c r="F115" i="2539"/>
  <c r="F116" i="2539" s="1"/>
  <c r="G115" i="2539"/>
  <c r="D116" i="2539"/>
  <c r="C235" i="2541" s="1"/>
  <c r="F167" i="2537"/>
  <c r="G128" i="2540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<sst xmlns="http://schemas.openxmlformats.org/spreadsheetml/2006/main" count="2974" uniqueCount="445">
  <si>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</si>
  <si>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</si>
  <si>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</si>
  <si>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</si>
  <si>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</si>
  <si>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</si>
  <si>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</si>
  <si>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</si>
  <si>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</si>
  <si>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</si>
  <si>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</si>
  <si>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</si>
  <si>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</si>
  <si>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</si>
  <si>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</si>
  <si>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</si>
  <si>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</si>
  <si>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</si>
  <si>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</si>
  <si>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</si>
  <si>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</si>
  <si>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</si>
  <si>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</si>
  <si>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</si>
  <si>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</si>
  <si>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</si>
  <si>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</si>
  <si>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</si>
  <si>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</si>
  <si>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</si>
  <si>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</si>
  <si>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</si>
  <si>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</si>
  <si>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</si>
  <si>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</si>
  <si>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</si>
  <si>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</si>
  <si>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</si>
  <si>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</si>
  <si>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</si>
  <si>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</si>
  <si>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</si>
  <si>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</si>
  <si>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</si>
  <si>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</si>
  <si>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</si>
  <si>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</si>
  <si>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</si>
  <si>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</si>
  <si>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</si>
  <si>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</si>
  <si>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</si>
  <si>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</si>
  <si>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</si>
  <si>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</si>
  <si>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</si>
  <si>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</si>
  <si>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</si>
  <si>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</si>
  <si>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</si>
  <si>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</si>
  <si>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</si>
  <si>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</si>
  <si>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</si>
  <si>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</si>
  <si>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</si>
  <si>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</si>
  <si>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</si>
  <si>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</si>
  <si>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</si>
  <si>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</si>
  <si>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</si>
  <si>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</si>
  <si>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</si>
  <si>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</si>
  <si>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</si>
  <si>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</si>
  <si>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</si>
  <si>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</si>
  <si>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</si>
  <si>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</si>
  <si>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</si>
  <si>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</si>
  <si>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</si>
  <si>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</si>
  <si>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</si>
  <si>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</si>
  <si>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</si>
  <si>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</si>
  <si>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</si>
  <si>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</si>
  <si>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</si>
  <si>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</si>
  <si>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</si>
  <si>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</si>
  <si>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</si>
  <si>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</si>
  <si>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</si>
  <si>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</si>
  <si>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</si>
  <si>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</si>
  <si>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</si>
  <si>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</si>
  <si>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</si>
  <si>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</si>
  <si>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</si>
  <si>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</si>
  <si>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</si>
  <si>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</si>
  <si>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</si>
  <si>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</si>
  <si>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</si>
  <si>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</si>
  <si>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</si>
  <si>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</si>
  <si>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</si>
  <si>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</si>
  <si>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</si>
  <si>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</si>
  <si>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</si>
  <si>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</si>
  <si>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</si>
  <si>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</si>
  <si>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</si>
  <si>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</si>
  <si>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</si>
  <si>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</si>
  <si>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</si>
  <si>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</si>
  <si>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</si>
  <si>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</si>
  <si>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</si>
  <si>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</si>
  <si>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</si>
  <si>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</si>
  <si>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</si>
  <si>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</si>
  <si>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</si>
  <si>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</si>
  <si>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</si>
  <si>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</si>
  <si>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</si>
  <si>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</si>
  <si>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</si>
  <si>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</si>
  <si>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</si>
  <si>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</si>
  <si>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</si>
  <si>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</si>
  <si>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</si>
  <si>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</si>
  <si>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</si>
  <si>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</si>
  <si>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</si>
  <si>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</si>
  <si>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</si>
  <si>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</si>
  <si>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</si>
  <si>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</si>
  <si>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</si>
  <si>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</si>
  <si>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</si>
  <si>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</si>
  <si>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</si>
  <si>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</si>
  <si>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</si>
  <si>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</si>
  <si>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</si>
  <si>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</si>
  <si>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</si>
  <si>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</si>
  <si>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</si>
  <si>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</si>
  <si>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</si>
  <si>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</si>
  <si>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</si>
  <si>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</si>
  <si>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</si>
  <si>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</si>
  <si>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</si>
  <si>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</si>
  <si>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</si>
  <si>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</si>
  <si>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</si>
  <si>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</si>
  <si>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</si>
  <si>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</si>
  <si>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</si>
  <si>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</si>
  <si>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</si>
  <si>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</si>
  <si>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</si>
  <si>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</si>
  <si>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</si>
  <si>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</si>
  <si>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</si>
  <si>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</si>
  <si>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</si>
  <si>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</si>
  <si>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</si>
  <si>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</si>
  <si>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</si>
  <si>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</si>
  <si>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</si>
  <si>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</si>
  <si>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</si>
  <si>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</si>
  <si>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</si>
  <si>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</si>
  <si>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</si>
  <si>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</si>
  <si>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</si>
  <si>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</si>
  <si>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</si>
  <si>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</si>
  <si>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</si>
  <si>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</si>
  <si>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</si>
  <si>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</si>
  <si>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</si>
  <si>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</si>
  <si>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</si>
  <si>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</si>
  <si>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</si>
  <si>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</si>
  <si>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</si>
  <si>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</si>
  <si>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</si>
  <si>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</si>
  <si>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</si>
  <si>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</si>
  <si>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</si>
  <si>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</si>
  <si>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</si>
  <si>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</si>
  <si>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</si>
  <si>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</si>
  <si>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</si>
  <si>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</si>
  <si>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</si>
  <si>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</si>
  <si>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</si>
  <si>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</si>
  <si>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</si>
  <si>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</si>
  <si>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</si>
  <si>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</si>
  <si>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</si>
  <si>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</si>
  <si>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</si>
  <si>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</si>
  <si>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</si>
  <si>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</si>
  <si>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</si>
  <si>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</si>
  <si>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</si>
  <si>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</si>
  <si>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</si>
  <si>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</si>
  <si>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</si>
  <si>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</si>
  <si>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</si>
  <si>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</si>
  <si>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</si>
  <si>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</si>
  <si>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</si>
  <si>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</si>
  <si>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</si>
  <si>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</si>
  <si>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</si>
  <si>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</si>
  <si>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</si>
  <si>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</si>
  <si>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</si>
  <si>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</si>
  <si>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</si>
  <si>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</si>
  <si>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</si>
  <si>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</si>
  <si>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</si>
  <si>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</si>
  <si>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</si>
  <si>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</si>
  <si>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</si>
  <si>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</si>
  <si>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</si>
  <si>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</si>
  <si>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E-59999</t>
  </si>
  <si>
    <t>OTROS BIENES DURADEROS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</si>
  <si>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</si>
  <si>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</si>
  <si>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</si>
  <si>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</si>
  <si>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</si>
  <si>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</si>
  <si>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CENTRO NACIONAL DE LA MUSICA. (PARA GASTOS DE OPERACION SEGUN LEY NO. 8347 DEL 19/02/2003).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</si>
  <si>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</si>
  <si>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</si>
  <si>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</si>
  <si>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</si>
  <si>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TEATRO NACIONAL (JUNTA ADMINISTRATIVA TEATRO NACIONAL). (PARA GASTOS DE OPERACION SEGUN LEY NO 8290 DEL 23/07/2002).</t>
  </si>
  <si>
    <t>E6010222075100</t>
  </si>
  <si>
    <t>E6010222075800</t>
  </si>
  <si>
    <t>SISTEMA NACIONAL DE EDUCACION MUSICAL (SINEM). (PARA GASTOS DE OPERACION, SEGUN LEY NO. 8894 DEL 10/11/2010).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</si>
  <si>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</si>
  <si>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</si>
  <si>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</si>
  <si>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</si>
  <si>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JUNTA ADMINISTRATIVA DEL ARCHIVO NACIONAL. (PARA GASTOS DE OPERACION SEGUN LEY NO. 5574 DEL 17/09/1974 Y LEY NO. 7202 DEL 24/10/1990).</t>
  </si>
  <si>
    <t>E6010224575100</t>
  </si>
  <si>
    <t>E6010225075100</t>
  </si>
  <si>
    <t>MUSEO HISTORICO CULTURAL JUAN SANTAMARIA. (PARA GASTOS DE OPERACION SEGUN LEY NO. 6572 DEL 23/04/1981).</t>
  </si>
  <si>
    <t>E6010226075100</t>
  </si>
  <si>
    <t>MUSEO DR. RAFAEL ANGEL CALDERON GUARDIA. (PARA GASTOS DE OPERACION SEGUN LEY NO. 7606 DEL 24/05/1996).</t>
  </si>
  <si>
    <t>E6010227575100</t>
  </si>
  <si>
    <t>E6010228575100</t>
  </si>
  <si>
    <t>CENTRO CULTURAL E HISTORICO JOSE FIGUERES FERRER. (PARA GASTOS DE OPERACION SEGUN LEY NO. 7672 DEL 29/04/1997).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</si>
  <si>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</si>
  <si>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</si>
  <si>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</si>
  <si>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</si>
  <si>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</si>
  <si>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</si>
  <si>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</si>
  <si>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</si>
  <si>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</si>
  <si>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</si>
  <si>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</si>
  <si>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</si>
  <si>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</si>
  <si>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SISTEMA NACIONAL DE RADIO Y TELEVISION SOCIEDAD ANONIMA (SINART S.A.). (PARA GASTOS DE OPERACION SEGUN LEY NO. 8346 DEL 12/02/2003).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</si>
  <si>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</si>
  <si>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</si>
  <si>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</si>
  <si>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</si>
  <si>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</si>
  <si>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</si>
  <si>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</si>
  <si>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</si>
  <si>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</si>
  <si>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</si>
  <si>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</si>
  <si>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</si>
  <si>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</si>
  <si>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</si>
  <si>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</si>
  <si>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ASOCIACION ACADEMIA COSTARRICENSE DE CIENCIAS GENEALOGICAS. (PARA GASTOS DE OPERACION, SEGUN DECRETO EJECUTIVO NO. 8543-G DEL 03/05/78).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</si>
  <si>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</si>
  <si>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</si>
  <si>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</si>
  <si>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</si>
  <si>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</si>
  <si>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</si>
  <si>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</si>
  <si>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</si>
  <si>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</si>
  <si>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</si>
  <si>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TEMPORALIDADES DE LA ARQUIDIOCESIS DE SAN JOSE. (PARA EL ARCHIVO HISTORICO ARQUIDIOCESANO, SEGUN LEY NO. 6475 DEL 25/09/1980).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</si>
  <si>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</si>
  <si>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</si>
  <si>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</si>
  <si>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</si>
  <si>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</si>
  <si>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</si>
  <si>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</si>
  <si>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</si>
  <si>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</si>
  <si>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</si>
  <si>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</si>
  <si>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</si>
  <si>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</si>
  <si>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</si>
  <si>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</si>
  <si>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</si>
  <si>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</si>
  <si>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</si>
  <si>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</si>
  <si>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</si>
  <si>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</si>
  <si>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</si>
  <si>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</si>
  <si>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</si>
  <si>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</si>
  <si>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</si>
  <si>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</si>
  <si>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</si>
  <si>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</si>
  <si>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</si>
  <si>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</si>
  <si>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CENTRO COSTARRICENSE DE PRODUCCION CINEMATOGRAFICA. (PARA GASTOS DE OPERACION SEGUN LEY NO. 6158 DEL 25/11/1977).</t>
  </si>
  <si>
    <t>CONSEJO NACIONAL DE LA POLITICA PUBLICA DE LA PERSONA JOVEN. (PARA GASTOS DE OPERACION SEGUN LEY NO. 8261 DEL 02/05/2002).</t>
  </si>
  <si>
    <t>MUSEO NACIONAL DE COSTA RICA. (PARA GASTOS DE OPERACION SEGUN LEY NO. 7429 DEL 14/09/1994 Y EL DECRETO NO. 11496 DEL</t>
  </si>
  <si>
    <t>MUSEO DE ARTE COSTARRICENSE. (PARA GASTOS DE OPERACION SEGUN LEY NO. 6091 DEL 07/10/1977).</t>
  </si>
  <si>
    <t>JUNTA ADMINISTRATIVA DEL ARCHIVO NACIONAL. (EN CUMPLIMIENTO DE LA LEY DE SIMPLIFICACION Y EFICIENCIA TRIBUTARIA LEY Nº 8114 DEL 04/04/2001,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</si>
  <si>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</si>
  <si>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</si>
  <si>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FUNDACION AYUDENOS PARA AYUDAR. (PARA GASTOS DE OPERACION DEL MUSEO DE LOS NIÑOS, SEGUN LEY Nº 7972 DEL 22/12/1999).</t>
  </si>
  <si>
    <t>ACADEMIA DE GEOGRAFIA E HISTORIA. (PARA GASTOS DE OPERACION, SEGUN DECRETO EJECUTIVO N°32556-C DEL 08/06/2005).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</si>
  <si>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</si>
  <si>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</si>
  <si>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</si>
  <si>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CAJA COSTARRICENSE DE SEGURO SOCIAL. (CCSS) (CONTRIBUCION PATRONAL SEGURO DE SALUD, SEGUN LEY NO. 17 DEL 22 DE OCTUBRE DE 1943, LEY</t>
  </si>
  <si>
    <t>CAJA COSTARRICENSE DE SEGURO SOCIAL. (CCSS) (CONTRIBUCION PATRONAL SEGURO DE PENSIONES, SEGUN LEY NO. 17 DEL 22 DE OCTUBRE DE 1943, LEY</t>
  </si>
  <si>
    <t>CAJA COSTARRICENSE DE SEGURO SOCIAL. (CCSS) (APORTE PATRONAL AL REGIMEN DE PENSIONES, SEGUN LEY DE PROTECCION AL TRABAJADOR NO. 7983 DEL 16</t>
  </si>
  <si>
    <t>CAJA COSTARRICENSE DE SEGURO SOCIAL. (CCSS) (APORTE PATRONAL AL FONDO DE CAPITALIZACION LABORAL, SEGUN LEY DE PROTECCION AL TRABAJADOR</t>
  </si>
  <si>
    <t>E-10103</t>
  </si>
  <si>
    <t>ALQUILER DE EQUIPO DE COMPUTO</t>
  </si>
  <si>
    <t>E-10306</t>
  </si>
  <si>
    <t>COMIS. Y GASTOS POR SERV. FINANCIEROS Y COMERCIAL.</t>
  </si>
  <si>
    <t>SERVICIOS DE INGENIERIA Y ARQUITECTURA</t>
  </si>
  <si>
    <t>SERVICIOS INFORMATICOS</t>
  </si>
  <si>
    <t>E-20305</t>
  </si>
  <si>
    <t>MATERIALES Y PRODUCTOS DE VIDRIO</t>
  </si>
  <si>
    <t>UTILES, MATERIALES Y SUMINISTROS DIVERSOS</t>
  </si>
  <si>
    <t>E-50106</t>
  </si>
  <si>
    <t>EQUIPO SANITARIO, DE LABORATORIO E INVESTIGACION</t>
  </si>
  <si>
    <t>E-50107</t>
  </si>
  <si>
    <t>EQUIPO Y MOBILIARIO EDUCACIONAL, DEP. Y RECREATIVO</t>
  </si>
  <si>
    <t>E-50201</t>
  </si>
  <si>
    <t>EDIFICIOS</t>
  </si>
  <si>
    <t>MUSEO DE ARTE Y DISEÑO CONTEMPORANEO. (PARA GASTOS DE OPERACION SEGUN LEY NO. 7758 DEL 19/03/1998).</t>
  </si>
  <si>
    <t>CAJA COSTARRICENSE DE SEGURO SOCIAL. (CCSS) (CONTRIBUCION ESTATAL AL SEGURO DE PENSIONES, SEGUN LEY NO. 17 DEL 22 DE OCTUBRE DE 1943, LEY</t>
  </si>
  <si>
    <t>CAJA COSTARRICENSE DE SEGURO SOCIAL. (CCSS) (CONTRIBUCION ESTATAL AL SEGURO DE SALUD, SEGUN LEY NO. 17 DEL 22 DE OCTUBRE DE 1943, LEY</t>
  </si>
  <si>
    <t>FUNDACION PARQUE METROPOLITANO LA LIBERTAD. (PARA GASTOS DE OPERACION Y DE MANTENIMIENTO DEL PARQUE METROPOLITANO LA LIBERTAD, SEGUN LEY NO</t>
  </si>
  <si>
    <t>PROGRAMA DE LAS NACIONES UNIDAS PARA EL DESARROLLO (PNUD) (PARA LA IV FASE DEL PROYECTO SISTEMAS DE REGISTRO ADMINISTRATIVOS DE GESTION</t>
  </si>
  <si>
    <t>E-7</t>
  </si>
  <si>
    <t>TRANSFERENCIAS DE CAPITAL</t>
  </si>
  <si>
    <t>E-703</t>
  </si>
  <si>
    <t>TRANSF. DE C.TAL A ENTID. PRIV. SIN FINES DE LUCRO</t>
  </si>
  <si>
    <t>E7030230074900</t>
  </si>
  <si>
    <t>FUNDACION PARQUE METROPOLITANO LA LIBERTAD (PARA CONSTRUCCION DE BODEGAS PARQUE METROPOLITANO LA LIBERTAD SEGUN LEY NO5338 Y</t>
  </si>
  <si>
    <t>TRANSF. CAPITAL</t>
  </si>
  <si>
    <t>FUENTE FINANCIAMIENTO</t>
  </si>
  <si>
    <t>001</t>
  </si>
  <si>
    <t>280</t>
  </si>
  <si>
    <t>060</t>
  </si>
  <si>
    <t>21374900</t>
  </si>
  <si>
    <t/>
  </si>
  <si>
    <t>21375100</t>
  </si>
  <si>
    <t>21375300</t>
  </si>
  <si>
    <t>21375500</t>
  </si>
  <si>
    <t>21375800</t>
  </si>
  <si>
    <t>MCJ</t>
  </si>
  <si>
    <t>LIQUIDACION AL 31 DE AGOSTO DEL 2019</t>
  </si>
  <si>
    <t xml:space="preserve">LIQUIDACION AL 31 DE AGOSTO DEL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</si>
</sst>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</borders>
  <cellStyleXfs count="5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5" fillId="28" borderId="5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7" fillId="30" borderId="0" applyNumberFormat="0" applyBorder="0" applyAlignment="0" applyProtection="0"/>
    <xf numFmtId="0" fontId="18" fillId="0" borderId="0"/>
    <xf numFmtId="0" fontId="18" fillId="0" borderId="0"/>
    <xf numFmtId="0" fontId="2" fillId="31" borderId="9" applyNumberFormat="0" applyFont="0" applyAlignment="0" applyProtection="0"/>
    <xf numFmtId="0" fontId="6" fillId="31" borderId="9" applyNumberFormat="0" applyFont="0" applyAlignment="0" applyProtection="0"/>
    <xf numFmtId="0" fontId="9" fillId="31" borderId="9" applyNumberFormat="0" applyFont="0" applyAlignment="0" applyProtection="0"/>
    <xf numFmtId="0" fontId="18" fillId="31" borderId="9" applyNumberFormat="0" applyFont="0" applyAlignment="0" applyProtection="0"/>
    <xf numFmtId="9" fontId="1" fillId="0" borderId="0" applyFont="0" applyFill="0" applyBorder="0" applyAlignment="0" applyProtection="0"/>
    <xf numFmtId="0" fontId="28" fillId="20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24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</cellStyleXfs>
  <cellXfs count="217">
    <xf numFmtId="0" fontId="0" fillId="0" borderId="0" xfId="0"/>
    <xf numFmtId="4" fontId="7" fillId="0" borderId="0" xfId="0" applyNumberFormat="1" applyFont="1"/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" fontId="3" fillId="0" borderId="0" xfId="0" applyNumberFormat="1" applyFont="1"/>
    <xf numFmtId="4" fontId="3" fillId="0" borderId="0" xfId="0" applyNumberFormat="1" applyFont="1" applyAlignment="1"/>
    <xf numFmtId="4" fontId="3" fillId="0" borderId="0" xfId="0" applyNumberFormat="1" applyFont="1" applyAlignment="1">
      <alignment horizontal="center"/>
    </xf>
    <xf numFmtId="4" fontId="5" fillId="0" borderId="0" xfId="0" applyNumberFormat="1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0" fontId="4" fillId="32" borderId="14" xfId="35" applyFont="1" applyFill="1" applyBorder="1" applyAlignment="1">
      <alignment horizontal="center" vertical="center" wrapText="1"/>
    </xf>
    <xf numFmtId="4" fontId="4" fillId="32" borderId="14" xfId="35" applyNumberFormat="1" applyFont="1" applyFill="1" applyBorder="1" applyAlignment="1">
      <alignment horizontal="center" vertical="center" wrapText="1"/>
    </xf>
    <xf numFmtId="165" fontId="5" fillId="0" borderId="0" xfId="32" applyFont="1" applyAlignment="1">
      <alignment horizontal="left"/>
    </xf>
    <xf numFmtId="164" fontId="0" fillId="0" borderId="0" xfId="33" applyFont="1"/>
    <xf numFmtId="0" fontId="11" fillId="0" borderId="0" xfId="0" applyFont="1"/>
    <xf numFmtId="164" fontId="11" fillId="0" borderId="0" xfId="33" applyFont="1"/>
    <xf numFmtId="0" fontId="1" fillId="0" borderId="0" xfId="0" applyFont="1"/>
    <xf numFmtId="4" fontId="3" fillId="32" borderId="14" xfId="35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10" fontId="1" fillId="0" borderId="0" xfId="41" applyNumberFormat="1" applyFont="1"/>
    <xf numFmtId="10" fontId="11" fillId="0" borderId="0" xfId="41" applyNumberFormat="1" applyFont="1"/>
    <xf numFmtId="4" fontId="13" fillId="0" borderId="0" xfId="0" applyNumberFormat="1" applyFont="1"/>
    <xf numFmtId="10" fontId="1" fillId="0" borderId="0" xfId="41" applyNumberFormat="1" applyFont="1" applyBorder="1"/>
    <xf numFmtId="4" fontId="5" fillId="0" borderId="0" xfId="0" applyNumberFormat="1" applyFont="1" applyFill="1"/>
    <xf numFmtId="165" fontId="35" fillId="0" borderId="0" xfId="32" applyFont="1" applyFill="1"/>
    <xf numFmtId="164" fontId="11" fillId="0" borderId="0" xfId="33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/>
    <xf numFmtId="0" fontId="13" fillId="0" borderId="0" xfId="0" applyFont="1"/>
    <xf numFmtId="4" fontId="13" fillId="0" borderId="0" xfId="0" applyNumberFormat="1" applyFont="1" applyFill="1"/>
    <xf numFmtId="165" fontId="13" fillId="0" borderId="0" xfId="32" applyFont="1" applyAlignment="1">
      <alignment horizontal="lef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Fill="1" applyAlignment="1">
      <alignment horizontal="right"/>
    </xf>
    <xf numFmtId="165" fontId="13" fillId="0" borderId="0" xfId="32" applyFont="1" applyFill="1"/>
    <xf numFmtId="10" fontId="8" fillId="0" borderId="0" xfId="41" applyNumberFormat="1" applyFont="1"/>
    <xf numFmtId="0" fontId="4" fillId="33" borderId="15" xfId="35" applyFont="1" applyFill="1" applyBorder="1" applyAlignment="1">
      <alignment horizontal="center" vertical="center" wrapText="1"/>
    </xf>
    <xf numFmtId="4" fontId="4" fillId="33" borderId="15" xfId="35" applyNumberFormat="1" applyFont="1" applyFill="1" applyBorder="1" applyAlignment="1">
      <alignment horizontal="center" vertical="center" wrapText="1"/>
    </xf>
    <xf numFmtId="0" fontId="11" fillId="33" borderId="15" xfId="0" applyFont="1" applyFill="1" applyBorder="1" applyAlignment="1">
      <alignment horizontal="center" vertical="center" wrapText="1"/>
    </xf>
    <xf numFmtId="164" fontId="1" fillId="0" borderId="0" xfId="33" applyFont="1"/>
    <xf numFmtId="10" fontId="13" fillId="0" borderId="0" xfId="41" applyNumberFormat="1" applyFont="1"/>
    <xf numFmtId="10" fontId="3" fillId="33" borderId="16" xfId="41" applyNumberFormat="1" applyFont="1" applyFill="1" applyBorder="1"/>
    <xf numFmtId="0" fontId="11" fillId="34" borderId="17" xfId="0" applyFont="1" applyFill="1" applyBorder="1" applyAlignment="1">
      <alignment horizontal="center" vertical="center" wrapText="1"/>
    </xf>
    <xf numFmtId="165" fontId="1" fillId="0" borderId="0" xfId="32" applyFont="1"/>
    <xf numFmtId="4" fontId="36" fillId="35" borderId="18" xfId="35" applyNumberFormat="1" applyFont="1" applyFill="1" applyBorder="1" applyAlignment="1">
      <alignment horizontal="center" vertical="center" wrapText="1"/>
    </xf>
    <xf numFmtId="4" fontId="37" fillId="35" borderId="19" xfId="0" applyNumberFormat="1" applyFont="1" applyFill="1" applyBorder="1" applyAlignment="1">
      <alignment horizontal="center" vertical="center" wrapText="1"/>
    </xf>
    <xf numFmtId="4" fontId="37" fillId="35" borderId="16" xfId="0" applyNumberFormat="1" applyFont="1" applyFill="1" applyBorder="1"/>
    <xf numFmtId="10" fontId="37" fillId="35" borderId="16" xfId="41" applyNumberFormat="1" applyFont="1" applyFill="1" applyBorder="1"/>
    <xf numFmtId="10" fontId="5" fillId="0" borderId="0" xfId="41" applyNumberFormat="1" applyFont="1"/>
    <xf numFmtId="4" fontId="11" fillId="0" borderId="0" xfId="0" applyNumberFormat="1" applyFont="1"/>
    <xf numFmtId="4" fontId="5" fillId="0" borderId="0" xfId="0" applyNumberFormat="1" applyFont="1" applyAlignment="1">
      <alignment horizontal="right"/>
    </xf>
    <xf numFmtId="4" fontId="3" fillId="33" borderId="16" xfId="0" applyNumberFormat="1" applyFont="1" applyFill="1" applyBorder="1"/>
    <xf numFmtId="4" fontId="36" fillId="35" borderId="1" xfId="0" applyNumberFormat="1" applyFont="1" applyFill="1" applyBorder="1" applyAlignment="1">
      <alignment horizontal="center" wrapText="1"/>
    </xf>
    <xf numFmtId="4" fontId="36" fillId="35" borderId="2" xfId="0" applyNumberFormat="1" applyFont="1" applyFill="1" applyBorder="1"/>
    <xf numFmtId="10" fontId="36" fillId="35" borderId="2" xfId="41" applyNumberFormat="1" applyFont="1" applyFill="1" applyBorder="1"/>
    <xf numFmtId="4" fontId="10" fillId="36" borderId="17" xfId="0" applyNumberFormat="1" applyFont="1" applyFill="1" applyBorder="1"/>
    <xf numFmtId="10" fontId="10" fillId="36" borderId="17" xfId="41" applyNumberFormat="1" applyFont="1" applyFill="1" applyBorder="1"/>
    <xf numFmtId="4" fontId="11" fillId="0" borderId="0" xfId="0" applyNumberFormat="1" applyFont="1" applyAlignment="1">
      <alignment horizontal="right"/>
    </xf>
    <xf numFmtId="4" fontId="10" fillId="36" borderId="2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3" fillId="33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5" fillId="0" borderId="0" xfId="0" applyNumberFormat="1" applyFont="1" applyAlignment="1">
      <alignment wrapText="1"/>
    </xf>
    <xf numFmtId="4" fontId="13" fillId="0" borderId="0" xfId="0" applyNumberFormat="1" applyFont="1" applyAlignment="1">
      <alignment horizontal="center"/>
    </xf>
    <xf numFmtId="4" fontId="38" fillId="0" borderId="0" xfId="0" applyNumberFormat="1" applyFont="1"/>
    <xf numFmtId="4" fontId="15" fillId="36" borderId="20" xfId="0" applyNumberFormat="1" applyFont="1" applyFill="1" applyBorder="1" applyAlignment="1">
      <alignment horizontal="center" vertical="center" wrapText="1"/>
    </xf>
    <xf numFmtId="4" fontId="15" fillId="36" borderId="17" xfId="0" applyNumberFormat="1" applyFont="1" applyFill="1" applyBorder="1"/>
    <xf numFmtId="10" fontId="15" fillId="36" borderId="17" xfId="41" applyNumberFormat="1" applyFont="1" applyFill="1" applyBorder="1"/>
    <xf numFmtId="4" fontId="39" fillId="35" borderId="1" xfId="0" applyNumberFormat="1" applyFont="1" applyFill="1" applyBorder="1" applyAlignment="1">
      <alignment horizontal="center" wrapText="1"/>
    </xf>
    <xf numFmtId="4" fontId="39" fillId="35" borderId="2" xfId="0" applyNumberFormat="1" applyFont="1" applyFill="1" applyBorder="1"/>
    <xf numFmtId="10" fontId="39" fillId="35" borderId="2" xfId="41" applyNumberFormat="1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3" fillId="0" borderId="0" xfId="0" applyFont="1" applyFill="1" applyBorder="1"/>
    <xf numFmtId="0" fontId="40" fillId="37" borderId="3" xfId="0" applyFont="1" applyFill="1" applyBorder="1" applyAlignment="1">
      <alignment horizontal="center" vertical="center" wrapText="1"/>
    </xf>
    <xf numFmtId="4" fontId="12" fillId="37" borderId="3" xfId="35" applyNumberFormat="1" applyFont="1" applyFill="1" applyBorder="1" applyAlignment="1">
      <alignment horizontal="center" vertical="center" wrapText="1"/>
    </xf>
    <xf numFmtId="4" fontId="39" fillId="35" borderId="3" xfId="35" applyNumberFormat="1" applyFont="1" applyFill="1" applyBorder="1" applyAlignment="1">
      <alignment horizontal="center" vertical="center" wrapText="1"/>
    </xf>
    <xf numFmtId="0" fontId="41" fillId="0" borderId="0" xfId="0" applyFont="1"/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/>
    <xf numFmtId="10" fontId="43" fillId="0" borderId="0" xfId="41" applyNumberFormat="1" applyFont="1"/>
    <xf numFmtId="164" fontId="43" fillId="0" borderId="0" xfId="33" applyFont="1"/>
    <xf numFmtId="4" fontId="44" fillId="0" borderId="0" xfId="0" applyNumberFormat="1" applyFont="1"/>
    <xf numFmtId="4" fontId="16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0" fontId="1" fillId="0" borderId="0" xfId="41" applyNumberFormat="1" applyFont="1" applyFill="1"/>
    <xf numFmtId="164" fontId="1" fillId="0" borderId="0" xfId="33" applyFont="1" applyFill="1"/>
    <xf numFmtId="4" fontId="14" fillId="0" borderId="0" xfId="0" applyNumberFormat="1" applyFont="1" applyFill="1"/>
    <xf numFmtId="0" fontId="1" fillId="0" borderId="0" xfId="0" applyFont="1" applyFill="1"/>
    <xf numFmtId="10" fontId="11" fillId="0" borderId="0" xfId="41" applyNumberFormat="1" applyFont="1" applyFill="1"/>
    <xf numFmtId="0" fontId="3" fillId="0" borderId="0" xfId="0" applyFont="1" applyFill="1"/>
    <xf numFmtId="0" fontId="5" fillId="0" borderId="0" xfId="0" applyFont="1" applyFill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15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4" fontId="11" fillId="0" borderId="0" xfId="0" applyNumberFormat="1" applyFont="1" applyFill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4" fillId="33" borderId="15" xfId="35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4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10" fontId="1" fillId="0" borderId="0" xfId="41" applyNumberFormat="1" applyFont="1" applyFill="1" applyBorder="1"/>
    <xf numFmtId="4" fontId="11" fillId="0" borderId="0" xfId="0" applyNumberFormat="1" applyFont="1" applyAlignment="1">
      <alignment horizontal="center"/>
    </xf>
    <xf numFmtId="0" fontId="17" fillId="38" borderId="21" xfId="35" applyFont="1" applyFill="1" applyBorder="1" applyAlignment="1">
      <alignment horizontal="center" vertical="center" wrapText="1"/>
    </xf>
    <xf numFmtId="49" fontId="17" fillId="38" borderId="21" xfId="35" applyNumberFormat="1" applyFont="1" applyFill="1" applyBorder="1" applyAlignment="1">
      <alignment horizontal="center" vertical="center" wrapText="1"/>
    </xf>
    <xf numFmtId="4" fontId="11" fillId="38" borderId="21" xfId="35" applyNumberFormat="1" applyFont="1" applyFill="1" applyBorder="1" applyAlignment="1">
      <alignment horizontal="center" vertical="center" wrapText="1"/>
    </xf>
    <xf numFmtId="4" fontId="17" fillId="38" borderId="21" xfId="35" applyNumberFormat="1" applyFont="1" applyFill="1" applyBorder="1" applyAlignment="1">
      <alignment horizontal="center" vertical="center" wrapText="1"/>
    </xf>
    <xf numFmtId="0" fontId="11" fillId="38" borderId="21" xfId="0" applyFont="1" applyFill="1" applyBorder="1" applyAlignment="1">
      <alignment horizontal="center" vertical="center" wrapText="1"/>
    </xf>
    <xf numFmtId="4" fontId="45" fillId="35" borderId="18" xfId="3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" fontId="11" fillId="38" borderId="22" xfId="0" applyNumberFormat="1" applyFont="1" applyFill="1" applyBorder="1" applyAlignment="1">
      <alignment horizontal="center" vertical="center" wrapText="1"/>
    </xf>
    <xf numFmtId="165" fontId="1" fillId="0" borderId="0" xfId="32" applyFont="1" applyAlignment="1">
      <alignment horizontal="left"/>
    </xf>
    <xf numFmtId="4" fontId="11" fillId="38" borderId="21" xfId="0" applyNumberFormat="1" applyFont="1" applyFill="1" applyBorder="1"/>
    <xf numFmtId="10" fontId="11" fillId="38" borderId="21" xfId="41" applyNumberFormat="1" applyFont="1" applyFill="1" applyBorder="1"/>
    <xf numFmtId="165" fontId="11" fillId="0" borderId="0" xfId="32" applyFont="1" applyFill="1"/>
    <xf numFmtId="165" fontId="1" fillId="0" borderId="0" xfId="32" applyFont="1" applyFill="1"/>
    <xf numFmtId="4" fontId="45" fillId="35" borderId="22" xfId="0" applyNumberFormat="1" applyFont="1" applyFill="1" applyBorder="1" applyAlignment="1">
      <alignment horizontal="center" vertical="center" wrapText="1"/>
    </xf>
    <xf numFmtId="4" fontId="45" fillId="35" borderId="21" xfId="0" applyNumberFormat="1" applyFont="1" applyFill="1" applyBorder="1"/>
    <xf numFmtId="10" fontId="45" fillId="35" borderId="21" xfId="41" applyNumberFormat="1" applyFont="1" applyFill="1" applyBorder="1"/>
    <xf numFmtId="0" fontId="46" fillId="0" borderId="0" xfId="0" applyFont="1"/>
    <xf numFmtId="49" fontId="46" fillId="0" borderId="0" xfId="0" applyNumberFormat="1" applyFont="1" applyAlignment="1">
      <alignment horizontal="center"/>
    </xf>
    <xf numFmtId="4" fontId="46" fillId="0" borderId="0" xfId="0" applyNumberFormat="1" applyFont="1"/>
    <xf numFmtId="4" fontId="46" fillId="0" borderId="0" xfId="0" applyNumberFormat="1" applyFont="1" applyFill="1"/>
    <xf numFmtId="0" fontId="4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7" fillId="39" borderId="23" xfId="35" applyFont="1" applyFill="1" applyBorder="1" applyAlignment="1">
      <alignment horizontal="center" vertical="center" wrapText="1"/>
    </xf>
    <xf numFmtId="49" fontId="17" fillId="39" borderId="23" xfId="35" applyNumberFormat="1" applyFont="1" applyFill="1" applyBorder="1" applyAlignment="1">
      <alignment horizontal="center" vertical="center" wrapText="1"/>
    </xf>
    <xf numFmtId="4" fontId="11" fillId="39" borderId="23" xfId="35" applyNumberFormat="1" applyFont="1" applyFill="1" applyBorder="1" applyAlignment="1">
      <alignment horizontal="center" vertical="center" wrapText="1"/>
    </xf>
    <xf numFmtId="4" fontId="17" fillId="39" borderId="23" xfId="35" applyNumberFormat="1" applyFont="1" applyFill="1" applyBorder="1" applyAlignment="1">
      <alignment horizontal="center" vertical="center" wrapText="1"/>
    </xf>
    <xf numFmtId="4" fontId="11" fillId="40" borderId="22" xfId="0" applyNumberFormat="1" applyFont="1" applyFill="1" applyBorder="1" applyAlignment="1">
      <alignment horizontal="center" vertical="center" wrapText="1"/>
    </xf>
    <xf numFmtId="4" fontId="11" fillId="40" borderId="24" xfId="0" applyNumberFormat="1" applyFont="1" applyFill="1" applyBorder="1"/>
    <xf numFmtId="165" fontId="11" fillId="40" borderId="24" xfId="32" applyFont="1" applyFill="1" applyBorder="1"/>
    <xf numFmtId="10" fontId="11" fillId="40" borderId="24" xfId="41" applyNumberFormat="1" applyFont="1" applyFill="1" applyBorder="1"/>
    <xf numFmtId="4" fontId="45" fillId="35" borderId="25" xfId="0" applyNumberFormat="1" applyFont="1" applyFill="1" applyBorder="1" applyAlignment="1">
      <alignment horizontal="center" vertical="center" wrapText="1"/>
    </xf>
    <xf numFmtId="4" fontId="45" fillId="35" borderId="24" xfId="0" applyNumberFormat="1" applyFont="1" applyFill="1" applyBorder="1"/>
    <xf numFmtId="165" fontId="45" fillId="35" borderId="24" xfId="32" applyFont="1" applyFill="1" applyBorder="1"/>
    <xf numFmtId="10" fontId="45" fillId="35" borderId="24" xfId="41" applyNumberFormat="1" applyFont="1" applyFill="1" applyBorder="1"/>
    <xf numFmtId="0" fontId="47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7" fillId="34" borderId="17" xfId="35" applyFont="1" applyFill="1" applyBorder="1" applyAlignment="1">
      <alignment horizontal="left" vertical="center" wrapText="1"/>
    </xf>
    <xf numFmtId="49" fontId="17" fillId="34" borderId="17" xfId="35" applyNumberFormat="1" applyFont="1" applyFill="1" applyBorder="1" applyAlignment="1">
      <alignment horizontal="center" vertical="center" wrapText="1"/>
    </xf>
    <xf numFmtId="0" fontId="17" fillId="34" borderId="17" xfId="35" applyFont="1" applyFill="1" applyBorder="1" applyAlignment="1">
      <alignment horizontal="center" vertical="center" wrapText="1"/>
    </xf>
    <xf numFmtId="4" fontId="17" fillId="34" borderId="17" xfId="35" applyNumberFormat="1" applyFont="1" applyFill="1" applyBorder="1" applyAlignment="1">
      <alignment horizontal="center" vertical="center" wrapText="1"/>
    </xf>
    <xf numFmtId="49" fontId="1" fillId="0" borderId="0" xfId="32" applyNumberFormat="1" applyFont="1" applyAlignment="1">
      <alignment horizontal="center"/>
    </xf>
    <xf numFmtId="4" fontId="11" fillId="36" borderId="20" xfId="0" applyNumberFormat="1" applyFont="1" applyFill="1" applyBorder="1" applyAlignment="1">
      <alignment horizontal="center" vertical="center" wrapText="1"/>
    </xf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45" fillId="35" borderId="1" xfId="0" applyNumberFormat="1" applyFont="1" applyFill="1" applyBorder="1" applyAlignment="1">
      <alignment horizontal="center" wrapText="1"/>
    </xf>
    <xf numFmtId="4" fontId="45" fillId="35" borderId="2" xfId="0" applyNumberFormat="1" applyFont="1" applyFill="1" applyBorder="1"/>
    <xf numFmtId="10" fontId="45" fillId="35" borderId="2" xfId="41" applyNumberFormat="1" applyFont="1" applyFill="1" applyBorder="1"/>
    <xf numFmtId="4" fontId="1" fillId="0" borderId="0" xfId="41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0" fontId="11" fillId="0" borderId="0" xfId="41" applyNumberFormat="1" applyFont="1" applyFill="1" applyAlignment="1">
      <alignment horizontal="center" vertical="center"/>
    </xf>
    <xf numFmtId="164" fontId="11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40" fillId="37" borderId="3" xfId="32" applyFont="1" applyFill="1" applyBorder="1" applyAlignment="1">
      <alignment horizontal="center" vertical="center" wrapText="1"/>
    </xf>
    <xf numFmtId="165" fontId="11" fillId="0" borderId="0" xfId="32" applyFont="1" applyAlignment="1">
      <alignment horizontal="center" vertical="center"/>
    </xf>
    <xf numFmtId="165" fontId="1" fillId="0" borderId="0" xfId="32" applyFont="1" applyFill="1" applyBorder="1" applyAlignment="1">
      <alignment horizontal="right" vertical="center"/>
    </xf>
    <xf numFmtId="165" fontId="13" fillId="0" borderId="0" xfId="32" applyFont="1"/>
    <xf numFmtId="165" fontId="38" fillId="0" borderId="0" xfId="32" applyFont="1"/>
    <xf numFmtId="4" fontId="1" fillId="0" borderId="0" xfId="0" applyNumberFormat="1" applyFont="1" applyFill="1" applyAlignment="1">
      <alignment horizontal="left"/>
    </xf>
    <xf numFmtId="10" fontId="11" fillId="0" borderId="0" xfId="41" applyNumberFormat="1" applyFont="1" applyFill="1" applyAlignment="1">
      <alignment horizontal="center"/>
    </xf>
    <xf numFmtId="10" fontId="1" fillId="0" borderId="0" xfId="41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165" fontId="11" fillId="0" borderId="0" xfId="32" applyFont="1"/>
    <xf numFmtId="165" fontId="17" fillId="34" borderId="17" xfId="32" applyFont="1" applyFill="1" applyBorder="1" applyAlignment="1">
      <alignment horizontal="center" vertical="center" wrapText="1"/>
    </xf>
    <xf numFmtId="165" fontId="11" fillId="0" borderId="0" xfId="32" applyFont="1" applyAlignment="1">
      <alignment horizontal="right"/>
    </xf>
    <xf numFmtId="165" fontId="11" fillId="0" borderId="0" xfId="32" applyFont="1" applyFill="1" applyAlignment="1">
      <alignment horizontal="right"/>
    </xf>
    <xf numFmtId="165" fontId="1" fillId="0" borderId="0" xfId="32" applyFont="1" applyFill="1" applyAlignment="1">
      <alignment horizontal="right"/>
    </xf>
    <xf numFmtId="165" fontId="1" fillId="0" borderId="0" xfId="32" applyFont="1" applyAlignment="1">
      <alignment horizontal="right"/>
    </xf>
    <xf numFmtId="165" fontId="11" fillId="0" borderId="0" xfId="32" applyFont="1" applyFill="1" applyAlignment="1">
      <alignment horizontal="center"/>
    </xf>
    <xf numFmtId="165" fontId="1" fillId="0" borderId="0" xfId="32" applyFont="1" applyFill="1" applyAlignment="1">
      <alignment horizontal="center"/>
    </xf>
    <xf numFmtId="165" fontId="1" fillId="0" borderId="0" xfId="32" applyFont="1" applyAlignment="1">
      <alignment horizontal="center"/>
    </xf>
    <xf numFmtId="165" fontId="1" fillId="0" borderId="0" xfId="32" applyFont="1" applyFill="1" applyBorder="1" applyAlignment="1">
      <alignment vertical="center"/>
    </xf>
    <xf numFmtId="4" fontId="39" fillId="35" borderId="4" xfId="0" applyNumberFormat="1" applyFont="1" applyFill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" fontId="45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" fontId="11" fillId="36" borderId="26" xfId="0" applyNumberFormat="1" applyFont="1" applyFill="1" applyBorder="1" applyAlignment="1">
      <alignment horizontal="center" wrapText="1"/>
    </xf>
    <xf numFmtId="10" fontId="10" fillId="0" borderId="0" xfId="0" applyNumberFormat="1" applyFont="1" applyAlignment="1">
      <alignment horizontal="center"/>
    </xf>
    <xf numFmtId="4" fontId="10" fillId="36" borderId="26" xfId="0" applyNumberFormat="1" applyFont="1" applyFill="1" applyBorder="1" applyAlignment="1">
      <alignment horizontal="center" wrapText="1"/>
    </xf>
    <xf numFmtId="4" fontId="36" fillId="35" borderId="4" xfId="0" applyNumberFormat="1" applyFont="1" applyFill="1" applyBorder="1" applyAlignment="1">
      <alignment horizontal="center" wrapText="1"/>
    </xf>
    <xf numFmtId="4" fontId="10" fillId="0" borderId="0" xfId="0" applyNumberFormat="1" applyFont="1" applyAlignment="1">
      <alignment horizontal="center"/>
    </xf>
    <xf numFmtId="4" fontId="37" fillId="35" borderId="27" xfId="0" applyNumberFormat="1" applyFont="1" applyFill="1" applyBorder="1" applyAlignment="1">
      <alignment horizontal="center"/>
    </xf>
    <xf numFmtId="4" fontId="3" fillId="33" borderId="19" xfId="0" applyNumberFormat="1" applyFont="1" applyFill="1" applyBorder="1" applyAlignment="1">
      <alignment horizontal="center" vertical="center" wrapText="1"/>
    </xf>
    <xf numFmtId="4" fontId="11" fillId="38" borderId="28" xfId="0" applyNumberFormat="1" applyFont="1" applyFill="1" applyBorder="1" applyAlignment="1">
      <alignment horizontal="center"/>
    </xf>
    <xf numFmtId="4" fontId="45" fillId="35" borderId="28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" fontId="11" fillId="40" borderId="28" xfId="0" applyNumberFormat="1" applyFont="1" applyFill="1" applyBorder="1" applyAlignment="1">
      <alignment horizontal="center"/>
    </xf>
    <xf numFmtId="4" fontId="45" fillId="35" borderId="29" xfId="0" applyNumberFormat="1" applyFont="1" applyFill="1" applyBorder="1" applyAlignment="1">
      <alignment horizont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0.57679281827275242</c:v>
                </c:pt>
                <c:pt idx="1">
                  <c:v>0.53757389811082246</c:v>
                </c:pt>
                <c:pt idx="2">
                  <c:v>0.46499481640470425</c:v>
                </c:pt>
                <c:pt idx="3">
                  <c:v>0.54585004769193535</c:v>
                </c:pt>
                <c:pt idx="4">
                  <c:v>0.58141760098727913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62286000"/>
        <c:axId val="762287680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286000"/>
        <c:axId val="762287680"/>
      </c:lineChart>
      <c:catAx>
        <c:axId val="76228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62287680"/>
        <c:crosses val="autoZero"/>
        <c:auto val="1"/>
        <c:lblAlgn val="ctr"/>
        <c:lblOffset val="100"/>
        <c:noMultiLvlLbl val="0"/>
      </c:catAx>
      <c:valAx>
        <c:axId val="7622876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6228600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0.54841184695082146</c:v>
                </c:pt>
                <c:pt idx="1">
                  <c:v>0.49180292252300473</c:v>
                </c:pt>
                <c:pt idx="2">
                  <c:v>0.35322524898090135</c:v>
                </c:pt>
                <c:pt idx="3">
                  <c:v>0.1634629601990201</c:v>
                </c:pt>
                <c:pt idx="4">
                  <c:v>0.70283341463979376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62289360"/>
        <c:axId val="762287120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  <c:pt idx="5">
                  <c:v>0.66666666666666663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289360"/>
        <c:axId val="762287120"/>
      </c:lineChart>
      <c:catAx>
        <c:axId val="76228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62287120"/>
        <c:crosses val="autoZero"/>
        <c:auto val="1"/>
        <c:lblAlgn val="ctr"/>
        <c:lblOffset val="100"/>
        <c:noMultiLvlLbl val="0"/>
      </c:catAx>
      <c:valAx>
        <c:axId val="76228712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6228936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'751'!$D$162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'751'!$D$163:$D$167</c:f>
              <c:numCache>
                <c:formatCode>0.00%</c:formatCode>
                <c:ptCount val="5"/>
                <c:pt idx="0">
                  <c:v>0.52943507940627998</c:v>
                </c:pt>
                <c:pt idx="1">
                  <c:v>0.65830595340291942</c:v>
                </c:pt>
                <c:pt idx="2">
                  <c:v>0.28356955194342109</c:v>
                </c:pt>
                <c:pt idx="3">
                  <c:v>5.6393462416082056E-2</c:v>
                </c:pt>
                <c:pt idx="4">
                  <c:v>0.60426464819664705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76416512"/>
        <c:axId val="615766240"/>
      </c:barChart>
      <c:lineChart>
        <c:grouping val="standard"/>
        <c:varyColors val="0"/>
        <c:ser>
          <c:idx val="1"/>
          <c:order val="1"/>
          <c:tx>
            <c:strRef>
              <c:f>'751'!$E$162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'751'!$E$163:$E$167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416512"/>
        <c:axId val="615766240"/>
      </c:lineChart>
      <c:catAx>
        <c:axId val="67641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5766240"/>
        <c:crosses val="autoZero"/>
        <c:auto val="1"/>
        <c:lblAlgn val="ctr"/>
        <c:lblOffset val="100"/>
        <c:noMultiLvlLbl val="0"/>
      </c:catAx>
      <c:valAx>
        <c:axId val="6157662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7641651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0.49046400587701366</c:v>
                </c:pt>
                <c:pt idx="1">
                  <c:v>0.45222699058330573</c:v>
                </c:pt>
                <c:pt idx="2">
                  <c:v>0.48589559961881063</c:v>
                </c:pt>
                <c:pt idx="3">
                  <c:v>0</c:v>
                </c:pt>
                <c:pt idx="4">
                  <c:v>0.4477899974600657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2134384"/>
        <c:axId val="682133264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134384"/>
        <c:axId val="682133264"/>
      </c:lineChart>
      <c:catAx>
        <c:axId val="68213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2133264"/>
        <c:crosses val="autoZero"/>
        <c:auto val="1"/>
        <c:lblAlgn val="ctr"/>
        <c:lblOffset val="100"/>
        <c:noMultiLvlLbl val="0"/>
      </c:catAx>
      <c:valAx>
        <c:axId val="6821332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213438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0.54539284456491255</c:v>
                </c:pt>
                <c:pt idx="1">
                  <c:v>0.45719123561513453</c:v>
                </c:pt>
                <c:pt idx="2">
                  <c:v>0.12832318056448758</c:v>
                </c:pt>
                <c:pt idx="3">
                  <c:v>0.81818061401036302</c:v>
                </c:pt>
                <c:pt idx="4">
                  <c:v>0.99367425362104644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4901024"/>
        <c:axId val="684900464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901024"/>
        <c:axId val="684900464"/>
      </c:lineChart>
      <c:catAx>
        <c:axId val="68490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4900464"/>
        <c:crosses val="autoZero"/>
        <c:auto val="1"/>
        <c:lblAlgn val="ctr"/>
        <c:lblOffset val="100"/>
        <c:noMultiLvlLbl val="0"/>
      </c:catAx>
      <c:valAx>
        <c:axId val="6849004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490102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0.46443875181002819</c:v>
                </c:pt>
                <c:pt idx="1">
                  <c:v>0.31938863653873384</c:v>
                </c:pt>
                <c:pt idx="2">
                  <c:v>0.71288122667965503</c:v>
                </c:pt>
                <c:pt idx="3">
                  <c:v>0</c:v>
                </c:pt>
                <c:pt idx="4">
                  <c:v>0.6395008522086405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46202064"/>
        <c:axId val="746200384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202064"/>
        <c:axId val="746200384"/>
      </c:lineChart>
      <c:catAx>
        <c:axId val="74620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46200384"/>
        <c:crosses val="autoZero"/>
        <c:auto val="1"/>
        <c:lblAlgn val="ctr"/>
        <c:lblOffset val="100"/>
        <c:noMultiLvlLbl val="0"/>
      </c:catAx>
      <c:valAx>
        <c:axId val="74620038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4620206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AGOSTO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310DE AGOSTO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AGOSTO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AGOSTO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AGOSTO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4">
                <a:lumMod val="75000"/>
              </a:schemeClr>
            </a:gs>
            <a:gs pos="93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AGOSTO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" sqref="B5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83" customWidth="1"/>
    <col min="8" max="8" width="20.140625" style="183" customWidth="1"/>
    <col min="9" max="9" width="19.85546875" style="183" customWidth="1"/>
    <col min="10" max="10" width="21.85546875" style="40" customWidth="1"/>
    <col min="11" max="11" width="20.85546875" style="183" customWidth="1"/>
    <col min="12" max="12" width="20.5703125" style="183" customWidth="1"/>
    <col min="13" max="13" width="22.85546875" style="183" customWidth="1"/>
    <col min="14" max="14" width="18" style="189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01" t="s">
        <v>0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72"/>
      <c r="Q1" s="72"/>
    </row>
    <row r="2" spans="1:17" s="31" customFormat="1" ht="15.75" x14ac:dyDescent="0.25">
      <c r="B2" s="201" t="s">
        <v>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72"/>
      <c r="Q2" s="72"/>
    </row>
    <row r="3" spans="1:17" s="31" customFormat="1" ht="15.75" x14ac:dyDescent="0.25">
      <c r="B3" s="201" t="s">
        <v>50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72"/>
      <c r="Q3" s="72"/>
    </row>
    <row r="4" spans="1:17" s="32" customFormat="1" ht="15.75" x14ac:dyDescent="0.25">
      <c r="B4" s="201" t="s">
        <v>443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35"/>
      <c r="Q4" s="35"/>
    </row>
    <row r="5" spans="1:17" s="80" customFormat="1" ht="15.75" x14ac:dyDescent="0.25">
      <c r="B5" s="81"/>
      <c r="C5" s="81"/>
      <c r="D5" s="81"/>
      <c r="E5" s="81"/>
      <c r="F5" s="81"/>
      <c r="G5" s="179"/>
      <c r="H5" s="179"/>
      <c r="I5" s="179"/>
      <c r="J5" s="179"/>
      <c r="K5" s="179"/>
      <c r="L5" s="179"/>
      <c r="M5" s="179"/>
      <c r="N5" s="92"/>
      <c r="O5" s="82"/>
      <c r="P5" s="82"/>
      <c r="Q5" s="82"/>
    </row>
    <row r="6" spans="1:17" s="33" customFormat="1" ht="47.25" x14ac:dyDescent="0.2">
      <c r="A6" s="17"/>
      <c r="B6" s="83" t="s">
        <v>41</v>
      </c>
      <c r="C6" s="83" t="s">
        <v>40</v>
      </c>
      <c r="D6" s="83" t="s">
        <v>13</v>
      </c>
      <c r="E6" s="83" t="s">
        <v>14</v>
      </c>
      <c r="F6" s="83" t="s">
        <v>15</v>
      </c>
      <c r="G6" s="180" t="s">
        <v>16</v>
      </c>
      <c r="H6" s="180" t="s">
        <v>17</v>
      </c>
      <c r="I6" s="180" t="s">
        <v>18</v>
      </c>
      <c r="J6" s="180" t="s">
        <v>19</v>
      </c>
      <c r="K6" s="180" t="s">
        <v>20</v>
      </c>
      <c r="L6" s="180" t="s">
        <v>42</v>
      </c>
      <c r="M6" s="180" t="s">
        <v>43</v>
      </c>
      <c r="N6" s="84" t="s">
        <v>34</v>
      </c>
      <c r="O6" s="85" t="s">
        <v>30</v>
      </c>
      <c r="P6" s="85" t="s">
        <v>28</v>
      </c>
      <c r="Q6" s="85" t="s">
        <v>29</v>
      </c>
    </row>
    <row r="7" spans="1:17" s="33" customFormat="1" ht="15" x14ac:dyDescent="0.2">
      <c r="A7" s="173"/>
      <c r="B7" s="174">
        <v>213</v>
      </c>
      <c r="C7" s="175" t="s">
        <v>442</v>
      </c>
      <c r="D7" s="176">
        <v>43869000000</v>
      </c>
      <c r="E7" s="176">
        <v>43869000000</v>
      </c>
      <c r="F7" s="176">
        <v>27461934095.18</v>
      </c>
      <c r="G7" s="181">
        <v>241072713.34</v>
      </c>
      <c r="H7" s="181">
        <v>6708363322.1099997</v>
      </c>
      <c r="I7" s="181">
        <v>282642330.87</v>
      </c>
      <c r="J7" s="181">
        <v>11919898017.540001</v>
      </c>
      <c r="K7" s="181">
        <v>11781820002.799999</v>
      </c>
      <c r="L7" s="181">
        <v>24717023616.139999</v>
      </c>
      <c r="M7" s="181">
        <v>8309957711.3199997</v>
      </c>
      <c r="N7" s="177">
        <f>+J7/E7</f>
        <v>0.27171574500307738</v>
      </c>
      <c r="O7" s="178">
        <f>+O48+O103+O132+O147</f>
        <v>7717482413</v>
      </c>
      <c r="P7" s="178">
        <f>+P48+P103+P132+P147</f>
        <v>3172351536.7300005</v>
      </c>
      <c r="Q7" s="177">
        <f>+P7/O7</f>
        <v>0.41106041672167792</v>
      </c>
    </row>
    <row r="8" spans="1:17" s="93" customFormat="1" ht="12.75" x14ac:dyDescent="0.2">
      <c r="B8" s="199" t="s">
        <v>54</v>
      </c>
      <c r="C8" s="199" t="s">
        <v>22</v>
      </c>
      <c r="D8" s="182">
        <v>12206577133</v>
      </c>
      <c r="E8" s="182">
        <v>12097652054</v>
      </c>
      <c r="F8" s="182">
        <v>11776803171</v>
      </c>
      <c r="G8" s="182">
        <v>0</v>
      </c>
      <c r="H8" s="182">
        <v>837315440.65999997</v>
      </c>
      <c r="I8" s="182">
        <v>0</v>
      </c>
      <c r="J8" s="182">
        <v>6317593609.3699999</v>
      </c>
      <c r="K8" s="182">
        <v>6317593609.3699999</v>
      </c>
      <c r="L8" s="182">
        <v>4942743003.9700003</v>
      </c>
      <c r="M8" s="182">
        <v>4621894120.9700003</v>
      </c>
      <c r="N8" s="186">
        <f t="shared" ref="N8:N71" si="0">+J8/E8</f>
        <v>0.5222165078951112</v>
      </c>
    </row>
    <row r="9" spans="1:17" s="96" customFormat="1" ht="15" x14ac:dyDescent="0.25">
      <c r="A9" s="93"/>
      <c r="B9" s="199" t="s">
        <v>55</v>
      </c>
      <c r="C9" s="199" t="s">
        <v>56</v>
      </c>
      <c r="D9" s="182">
        <v>4678563488</v>
      </c>
      <c r="E9" s="182">
        <v>4649360163</v>
      </c>
      <c r="F9" s="182">
        <v>4649360163</v>
      </c>
      <c r="G9" s="182">
        <v>0</v>
      </c>
      <c r="H9" s="182">
        <v>0</v>
      </c>
      <c r="I9" s="182">
        <v>0</v>
      </c>
      <c r="J9" s="182">
        <v>2760345425.8600001</v>
      </c>
      <c r="K9" s="182">
        <v>2760345425.8600001</v>
      </c>
      <c r="L9" s="182">
        <v>1889014737.1400001</v>
      </c>
      <c r="M9" s="182">
        <v>1889014737.1400001</v>
      </c>
      <c r="N9" s="187">
        <f t="shared" si="0"/>
        <v>0.59370436556562378</v>
      </c>
      <c r="O9" s="28"/>
      <c r="P9" s="28"/>
      <c r="Q9" s="98"/>
    </row>
    <row r="10" spans="1:17" s="96" customFormat="1" ht="15" x14ac:dyDescent="0.25">
      <c r="A10" s="93"/>
      <c r="B10" s="199" t="s">
        <v>57</v>
      </c>
      <c r="C10" s="199" t="s">
        <v>58</v>
      </c>
      <c r="D10" s="182">
        <v>4630158488</v>
      </c>
      <c r="E10" s="182">
        <v>4588555163</v>
      </c>
      <c r="F10" s="182">
        <v>4588555163</v>
      </c>
      <c r="G10" s="182">
        <v>0</v>
      </c>
      <c r="H10" s="182">
        <v>0</v>
      </c>
      <c r="I10" s="182">
        <v>0</v>
      </c>
      <c r="J10" s="182">
        <v>2749282605.8499999</v>
      </c>
      <c r="K10" s="182">
        <v>2749282605.8499999</v>
      </c>
      <c r="L10" s="182">
        <v>1839272557.1500001</v>
      </c>
      <c r="M10" s="182">
        <v>1839272557.1500001</v>
      </c>
      <c r="N10" s="187">
        <f t="shared" si="0"/>
        <v>0.599160848717468</v>
      </c>
      <c r="O10" s="95"/>
      <c r="P10" s="95"/>
      <c r="Q10" s="94"/>
    </row>
    <row r="11" spans="1:17" s="96" customFormat="1" ht="15" x14ac:dyDescent="0.25">
      <c r="A11" s="93"/>
      <c r="B11" s="199" t="s">
        <v>59</v>
      </c>
      <c r="C11" s="199" t="s">
        <v>60</v>
      </c>
      <c r="D11" s="182">
        <v>48405000</v>
      </c>
      <c r="E11" s="182">
        <v>60805000</v>
      </c>
      <c r="F11" s="182">
        <v>60805000</v>
      </c>
      <c r="G11" s="182">
        <v>0</v>
      </c>
      <c r="H11" s="182">
        <v>0</v>
      </c>
      <c r="I11" s="182">
        <v>0</v>
      </c>
      <c r="J11" s="182">
        <v>11062820.01</v>
      </c>
      <c r="K11" s="182">
        <v>11062820.01</v>
      </c>
      <c r="L11" s="182">
        <v>49742179.990000002</v>
      </c>
      <c r="M11" s="182">
        <v>49742179.990000002</v>
      </c>
      <c r="N11" s="187">
        <f t="shared" si="0"/>
        <v>0.18193931436559493</v>
      </c>
      <c r="O11" s="95"/>
      <c r="P11" s="95"/>
      <c r="Q11" s="94"/>
    </row>
    <row r="12" spans="1:17" s="36" customFormat="1" x14ac:dyDescent="0.2">
      <c r="A12" s="97"/>
      <c r="B12" s="199" t="s">
        <v>61</v>
      </c>
      <c r="C12" s="199" t="s">
        <v>62</v>
      </c>
      <c r="D12" s="182">
        <v>71839714</v>
      </c>
      <c r="E12" s="182">
        <v>106375844</v>
      </c>
      <c r="F12" s="182">
        <v>93060264</v>
      </c>
      <c r="G12" s="182">
        <v>0</v>
      </c>
      <c r="H12" s="182">
        <v>0</v>
      </c>
      <c r="I12" s="182">
        <v>0</v>
      </c>
      <c r="J12" s="182">
        <v>38716659</v>
      </c>
      <c r="K12" s="182">
        <v>38716659</v>
      </c>
      <c r="L12" s="182">
        <v>67659185</v>
      </c>
      <c r="M12" s="182">
        <v>54343605</v>
      </c>
      <c r="N12" s="187">
        <f t="shared" si="0"/>
        <v>0.363961004154289</v>
      </c>
      <c r="O12" s="95"/>
      <c r="P12" s="95"/>
      <c r="Q12" s="94"/>
    </row>
    <row r="13" spans="1:17" s="36" customFormat="1" x14ac:dyDescent="0.2">
      <c r="A13" s="97"/>
      <c r="B13" s="199" t="s">
        <v>63</v>
      </c>
      <c r="C13" s="199" t="s">
        <v>64</v>
      </c>
      <c r="D13" s="182">
        <v>71839714</v>
      </c>
      <c r="E13" s="182">
        <v>106375844</v>
      </c>
      <c r="F13" s="182">
        <v>93060264</v>
      </c>
      <c r="G13" s="182">
        <v>0</v>
      </c>
      <c r="H13" s="182">
        <v>0</v>
      </c>
      <c r="I13" s="182">
        <v>0</v>
      </c>
      <c r="J13" s="182">
        <v>38716659</v>
      </c>
      <c r="K13" s="182">
        <v>38716659</v>
      </c>
      <c r="L13" s="182">
        <v>67659185</v>
      </c>
      <c r="M13" s="182">
        <v>54343605</v>
      </c>
      <c r="N13" s="187">
        <f t="shared" si="0"/>
        <v>0.363961004154289</v>
      </c>
      <c r="O13" s="95"/>
      <c r="P13" s="95"/>
      <c r="Q13" s="94"/>
    </row>
    <row r="14" spans="1:17" s="36" customFormat="1" x14ac:dyDescent="0.2">
      <c r="A14" s="97"/>
      <c r="B14" s="199" t="s">
        <v>65</v>
      </c>
      <c r="C14" s="199" t="s">
        <v>66</v>
      </c>
      <c r="D14" s="182">
        <v>5550058388</v>
      </c>
      <c r="E14" s="182">
        <v>5429198631</v>
      </c>
      <c r="F14" s="182">
        <v>5125206705</v>
      </c>
      <c r="G14" s="182">
        <v>0</v>
      </c>
      <c r="H14" s="182">
        <v>0</v>
      </c>
      <c r="I14" s="182">
        <v>0</v>
      </c>
      <c r="J14" s="182">
        <v>2474127631.1700001</v>
      </c>
      <c r="K14" s="182">
        <v>2474127631.1700001</v>
      </c>
      <c r="L14" s="182">
        <v>2955070999.8299999</v>
      </c>
      <c r="M14" s="182">
        <v>2651079073.8299999</v>
      </c>
      <c r="N14" s="187">
        <f t="shared" si="0"/>
        <v>0.45570770187759596</v>
      </c>
      <c r="O14" s="95"/>
      <c r="P14" s="95"/>
      <c r="Q14" s="94"/>
    </row>
    <row r="15" spans="1:17" s="36" customFormat="1" x14ac:dyDescent="0.2">
      <c r="A15" s="97"/>
      <c r="B15" s="199" t="s">
        <v>67</v>
      </c>
      <c r="C15" s="199" t="s">
        <v>68</v>
      </c>
      <c r="D15" s="182">
        <v>1870623004</v>
      </c>
      <c r="E15" s="182">
        <v>1863338454</v>
      </c>
      <c r="F15" s="182">
        <v>1863338454</v>
      </c>
      <c r="G15" s="182">
        <v>0</v>
      </c>
      <c r="H15" s="182">
        <v>0</v>
      </c>
      <c r="I15" s="182">
        <v>0</v>
      </c>
      <c r="J15" s="182">
        <v>936723507.87</v>
      </c>
      <c r="K15" s="182">
        <v>936723507.87</v>
      </c>
      <c r="L15" s="182">
        <v>926614946.13</v>
      </c>
      <c r="M15" s="182">
        <v>926614946.13</v>
      </c>
      <c r="N15" s="187">
        <f t="shared" si="0"/>
        <v>0.50271248675148095</v>
      </c>
      <c r="O15" s="95"/>
      <c r="P15" s="95"/>
      <c r="Q15" s="94"/>
    </row>
    <row r="16" spans="1:17" s="36" customFormat="1" x14ac:dyDescent="0.2">
      <c r="A16" s="97"/>
      <c r="B16" s="199" t="s">
        <v>69</v>
      </c>
      <c r="C16" s="199" t="s">
        <v>70</v>
      </c>
      <c r="D16" s="182">
        <v>1428615892</v>
      </c>
      <c r="E16" s="182">
        <v>1420105254</v>
      </c>
      <c r="F16" s="182">
        <v>1420105254</v>
      </c>
      <c r="G16" s="182">
        <v>0</v>
      </c>
      <c r="H16" s="182">
        <v>0</v>
      </c>
      <c r="I16" s="182">
        <v>0</v>
      </c>
      <c r="J16" s="182">
        <v>736328772.47000003</v>
      </c>
      <c r="K16" s="182">
        <v>736328772.47000003</v>
      </c>
      <c r="L16" s="182">
        <v>683776481.52999997</v>
      </c>
      <c r="M16" s="182">
        <v>683776481.52999997</v>
      </c>
      <c r="N16" s="187">
        <f t="shared" si="0"/>
        <v>0.51850295630974408</v>
      </c>
      <c r="O16" s="95"/>
      <c r="P16" s="95"/>
      <c r="Q16" s="94"/>
    </row>
    <row r="17" spans="1:17" s="36" customFormat="1" x14ac:dyDescent="0.2">
      <c r="A17" s="97"/>
      <c r="B17" s="199" t="s">
        <v>71</v>
      </c>
      <c r="C17" s="199" t="s">
        <v>72</v>
      </c>
      <c r="D17" s="182">
        <v>775831025</v>
      </c>
      <c r="E17" s="182">
        <v>773197549</v>
      </c>
      <c r="F17" s="182">
        <v>773197549</v>
      </c>
      <c r="G17" s="182">
        <v>0</v>
      </c>
      <c r="H17" s="182">
        <v>0</v>
      </c>
      <c r="I17" s="182">
        <v>0</v>
      </c>
      <c r="J17" s="182">
        <v>44221.32</v>
      </c>
      <c r="K17" s="182">
        <v>44221.32</v>
      </c>
      <c r="L17" s="182">
        <v>773153327.67999995</v>
      </c>
      <c r="M17" s="182">
        <v>773153327.67999995</v>
      </c>
      <c r="N17" s="187">
        <f t="shared" si="0"/>
        <v>5.719278347065738E-5</v>
      </c>
      <c r="O17" s="95"/>
      <c r="P17" s="95"/>
      <c r="Q17" s="94"/>
    </row>
    <row r="18" spans="1:17" s="36" customFormat="1" x14ac:dyDescent="0.2">
      <c r="A18" s="97"/>
      <c r="B18" s="199" t="s">
        <v>73</v>
      </c>
      <c r="C18" s="199" t="s">
        <v>74</v>
      </c>
      <c r="D18" s="182">
        <v>611917541</v>
      </c>
      <c r="E18" s="182">
        <v>611917541</v>
      </c>
      <c r="F18" s="182">
        <v>611917541</v>
      </c>
      <c r="G18" s="182">
        <v>0</v>
      </c>
      <c r="H18" s="182">
        <v>0</v>
      </c>
      <c r="I18" s="182">
        <v>0</v>
      </c>
      <c r="J18" s="182">
        <v>599493268.33000004</v>
      </c>
      <c r="K18" s="182">
        <v>599493268.33000004</v>
      </c>
      <c r="L18" s="182">
        <v>12424272.67</v>
      </c>
      <c r="M18" s="182">
        <v>12424272.67</v>
      </c>
      <c r="N18" s="187">
        <f t="shared" si="0"/>
        <v>0.97969616518968206</v>
      </c>
      <c r="O18" s="95"/>
      <c r="P18" s="95"/>
      <c r="Q18" s="94"/>
    </row>
    <row r="19" spans="1:17" s="36" customFormat="1" x14ac:dyDescent="0.2">
      <c r="A19" s="97"/>
      <c r="B19" s="199" t="s">
        <v>75</v>
      </c>
      <c r="C19" s="199" t="s">
        <v>76</v>
      </c>
      <c r="D19" s="182">
        <v>863070926</v>
      </c>
      <c r="E19" s="182">
        <v>760639833</v>
      </c>
      <c r="F19" s="182">
        <v>456647907</v>
      </c>
      <c r="G19" s="182">
        <v>0</v>
      </c>
      <c r="H19" s="182">
        <v>0</v>
      </c>
      <c r="I19" s="182">
        <v>0</v>
      </c>
      <c r="J19" s="182">
        <v>201537861.18000001</v>
      </c>
      <c r="K19" s="182">
        <v>201537861.18000001</v>
      </c>
      <c r="L19" s="182">
        <v>559101971.82000005</v>
      </c>
      <c r="M19" s="182">
        <v>255110045.81999999</v>
      </c>
      <c r="N19" s="187">
        <f t="shared" si="0"/>
        <v>0.26495833170493455</v>
      </c>
      <c r="O19" s="95"/>
      <c r="P19" s="95"/>
      <c r="Q19" s="94"/>
    </row>
    <row r="20" spans="1:17" s="36" customFormat="1" x14ac:dyDescent="0.2">
      <c r="A20" s="97"/>
      <c r="B20" s="199" t="s">
        <v>77</v>
      </c>
      <c r="C20" s="199" t="s">
        <v>78</v>
      </c>
      <c r="D20" s="182">
        <v>931175713</v>
      </c>
      <c r="E20" s="182">
        <v>920168599</v>
      </c>
      <c r="F20" s="182">
        <v>918870330</v>
      </c>
      <c r="G20" s="182">
        <v>0</v>
      </c>
      <c r="H20" s="182">
        <v>404352871</v>
      </c>
      <c r="I20" s="182">
        <v>0</v>
      </c>
      <c r="J20" s="182">
        <v>514517459</v>
      </c>
      <c r="K20" s="182">
        <v>514517459</v>
      </c>
      <c r="L20" s="182">
        <v>1298269</v>
      </c>
      <c r="M20" s="182">
        <v>0</v>
      </c>
      <c r="N20" s="187">
        <f t="shared" si="0"/>
        <v>0.55915563686823877</v>
      </c>
      <c r="O20" s="95"/>
      <c r="P20" s="95"/>
      <c r="Q20" s="94"/>
    </row>
    <row r="21" spans="1:17" s="36" customFormat="1" x14ac:dyDescent="0.2">
      <c r="A21" s="97"/>
      <c r="B21" s="199" t="s">
        <v>79</v>
      </c>
      <c r="C21" s="199" t="s">
        <v>401</v>
      </c>
      <c r="D21" s="182">
        <v>269845027</v>
      </c>
      <c r="E21" s="182">
        <v>268948380</v>
      </c>
      <c r="F21" s="182">
        <v>267716689</v>
      </c>
      <c r="G21" s="182">
        <v>0</v>
      </c>
      <c r="H21" s="182">
        <v>109468453.23</v>
      </c>
      <c r="I21" s="182">
        <v>0</v>
      </c>
      <c r="J21" s="182">
        <v>158248235.77000001</v>
      </c>
      <c r="K21" s="182">
        <v>158248235.77000001</v>
      </c>
      <c r="L21" s="182">
        <v>1231691</v>
      </c>
      <c r="M21" s="182">
        <v>0</v>
      </c>
      <c r="N21" s="187">
        <f t="shared" si="0"/>
        <v>0.58839631519624702</v>
      </c>
      <c r="O21" s="95"/>
      <c r="P21" s="95"/>
      <c r="Q21" s="94"/>
    </row>
    <row r="22" spans="1:17" s="36" customFormat="1" x14ac:dyDescent="0.2">
      <c r="A22" s="97"/>
      <c r="B22" s="199" t="s">
        <v>80</v>
      </c>
      <c r="C22" s="199" t="s">
        <v>401</v>
      </c>
      <c r="D22" s="182">
        <v>55546519</v>
      </c>
      <c r="E22" s="182">
        <v>55546519</v>
      </c>
      <c r="F22" s="182">
        <v>55546519</v>
      </c>
      <c r="G22" s="182">
        <v>0</v>
      </c>
      <c r="H22" s="182">
        <v>24176801.52</v>
      </c>
      <c r="I22" s="182">
        <v>0</v>
      </c>
      <c r="J22" s="182">
        <v>31369717.48</v>
      </c>
      <c r="K22" s="182">
        <v>31369717.48</v>
      </c>
      <c r="L22" s="182">
        <v>0</v>
      </c>
      <c r="M22" s="182">
        <v>0</v>
      </c>
      <c r="N22" s="187">
        <f t="shared" si="0"/>
        <v>0.56474677522096395</v>
      </c>
      <c r="O22" s="95"/>
      <c r="P22" s="95"/>
      <c r="Q22" s="94"/>
    </row>
    <row r="23" spans="1:17" s="36" customFormat="1" x14ac:dyDescent="0.2">
      <c r="A23" s="97"/>
      <c r="B23" s="199" t="s">
        <v>81</v>
      </c>
      <c r="C23" s="199" t="s">
        <v>401</v>
      </c>
      <c r="D23" s="182">
        <v>68133639</v>
      </c>
      <c r="E23" s="182">
        <v>68133639</v>
      </c>
      <c r="F23" s="182">
        <v>68133639</v>
      </c>
      <c r="G23" s="182">
        <v>0</v>
      </c>
      <c r="H23" s="182">
        <v>33179201.059999999</v>
      </c>
      <c r="I23" s="182">
        <v>0</v>
      </c>
      <c r="J23" s="182">
        <v>34954437.939999998</v>
      </c>
      <c r="K23" s="182">
        <v>34954437.939999998</v>
      </c>
      <c r="L23" s="182">
        <v>0</v>
      </c>
      <c r="M23" s="182">
        <v>0</v>
      </c>
      <c r="N23" s="187">
        <f t="shared" si="0"/>
        <v>0.51302760946028436</v>
      </c>
      <c r="O23" s="95"/>
      <c r="P23" s="95"/>
      <c r="Q23" s="94"/>
    </row>
    <row r="24" spans="1:17" s="36" customFormat="1" x14ac:dyDescent="0.2">
      <c r="A24" s="97"/>
      <c r="B24" s="199" t="s">
        <v>82</v>
      </c>
      <c r="C24" s="199" t="s">
        <v>401</v>
      </c>
      <c r="D24" s="182">
        <v>235826609</v>
      </c>
      <c r="E24" s="182">
        <v>233976609</v>
      </c>
      <c r="F24" s="182">
        <v>233976609</v>
      </c>
      <c r="G24" s="182">
        <v>0</v>
      </c>
      <c r="H24" s="182">
        <v>97214571.75</v>
      </c>
      <c r="I24" s="182">
        <v>0</v>
      </c>
      <c r="J24" s="182">
        <v>136762037.25</v>
      </c>
      <c r="K24" s="182">
        <v>136762037.25</v>
      </c>
      <c r="L24" s="182">
        <v>0</v>
      </c>
      <c r="M24" s="182">
        <v>0</v>
      </c>
      <c r="N24" s="187">
        <f t="shared" si="0"/>
        <v>0.58451157931774278</v>
      </c>
      <c r="O24" s="95"/>
      <c r="P24" s="95"/>
      <c r="Q24" s="94"/>
    </row>
    <row r="25" spans="1:17" s="36" customFormat="1" x14ac:dyDescent="0.2">
      <c r="A25" s="97"/>
      <c r="B25" s="199" t="s">
        <v>83</v>
      </c>
      <c r="C25" s="199" t="s">
        <v>401</v>
      </c>
      <c r="D25" s="182">
        <v>254071318</v>
      </c>
      <c r="E25" s="182">
        <v>246375318</v>
      </c>
      <c r="F25" s="182">
        <v>246375318</v>
      </c>
      <c r="G25" s="182">
        <v>0</v>
      </c>
      <c r="H25" s="182">
        <v>119573508.44</v>
      </c>
      <c r="I25" s="182">
        <v>0</v>
      </c>
      <c r="J25" s="182">
        <v>126801809.56</v>
      </c>
      <c r="K25" s="182">
        <v>126801809.56</v>
      </c>
      <c r="L25" s="182">
        <v>0</v>
      </c>
      <c r="M25" s="182">
        <v>0</v>
      </c>
      <c r="N25" s="187">
        <f t="shared" si="0"/>
        <v>0.51466928826044178</v>
      </c>
      <c r="O25" s="95"/>
      <c r="P25" s="95"/>
      <c r="Q25" s="94"/>
    </row>
    <row r="26" spans="1:17" s="36" customFormat="1" x14ac:dyDescent="0.2">
      <c r="A26" s="97"/>
      <c r="B26" s="199" t="s">
        <v>84</v>
      </c>
      <c r="C26" s="199" t="s">
        <v>388</v>
      </c>
      <c r="D26" s="182">
        <v>14586218</v>
      </c>
      <c r="E26" s="182">
        <v>14537751</v>
      </c>
      <c r="F26" s="182">
        <v>14471173</v>
      </c>
      <c r="G26" s="182">
        <v>0</v>
      </c>
      <c r="H26" s="182">
        <v>5917886.8399999999</v>
      </c>
      <c r="I26" s="182">
        <v>0</v>
      </c>
      <c r="J26" s="182">
        <v>8553286.1600000001</v>
      </c>
      <c r="K26" s="182">
        <v>8553286.1600000001</v>
      </c>
      <c r="L26" s="182">
        <v>66578</v>
      </c>
      <c r="M26" s="182">
        <v>0</v>
      </c>
      <c r="N26" s="187">
        <f t="shared" si="0"/>
        <v>0.58835002470464659</v>
      </c>
      <c r="O26" s="95"/>
      <c r="P26" s="95"/>
      <c r="Q26" s="94"/>
    </row>
    <row r="27" spans="1:17" s="36" customFormat="1" x14ac:dyDescent="0.2">
      <c r="A27" s="97"/>
      <c r="B27" s="199" t="s">
        <v>85</v>
      </c>
      <c r="C27" s="199" t="s">
        <v>388</v>
      </c>
      <c r="D27" s="182">
        <v>3002515</v>
      </c>
      <c r="E27" s="182">
        <v>3002515</v>
      </c>
      <c r="F27" s="182">
        <v>3002515</v>
      </c>
      <c r="G27" s="182">
        <v>0</v>
      </c>
      <c r="H27" s="182">
        <v>1306847.1299999999</v>
      </c>
      <c r="I27" s="182">
        <v>0</v>
      </c>
      <c r="J27" s="182">
        <v>1695667.87</v>
      </c>
      <c r="K27" s="182">
        <v>1695667.87</v>
      </c>
      <c r="L27" s="182">
        <v>0</v>
      </c>
      <c r="M27" s="182">
        <v>0</v>
      </c>
      <c r="N27" s="187">
        <f t="shared" si="0"/>
        <v>0.56474917527472801</v>
      </c>
      <c r="O27" s="95"/>
      <c r="P27" s="95"/>
      <c r="Q27" s="94"/>
    </row>
    <row r="28" spans="1:17" s="36" customFormat="1" x14ac:dyDescent="0.2">
      <c r="A28" s="97"/>
      <c r="B28" s="199" t="s">
        <v>86</v>
      </c>
      <c r="C28" s="199" t="s">
        <v>388</v>
      </c>
      <c r="D28" s="182">
        <v>3682899</v>
      </c>
      <c r="E28" s="182">
        <v>3682899</v>
      </c>
      <c r="F28" s="182">
        <v>3682899</v>
      </c>
      <c r="G28" s="182">
        <v>0</v>
      </c>
      <c r="H28" s="182">
        <v>1794221.12</v>
      </c>
      <c r="I28" s="182">
        <v>0</v>
      </c>
      <c r="J28" s="182">
        <v>1888677.88</v>
      </c>
      <c r="K28" s="182">
        <v>1888677.88</v>
      </c>
      <c r="L28" s="182">
        <v>0</v>
      </c>
      <c r="M28" s="182">
        <v>0</v>
      </c>
      <c r="N28" s="187">
        <f t="shared" si="0"/>
        <v>0.51282369676713913</v>
      </c>
      <c r="O28" s="95"/>
      <c r="P28" s="95"/>
      <c r="Q28" s="94"/>
    </row>
    <row r="29" spans="1:17" s="36" customFormat="1" x14ac:dyDescent="0.2">
      <c r="A29" s="97"/>
      <c r="B29" s="199" t="s">
        <v>87</v>
      </c>
      <c r="C29" s="199" t="s">
        <v>388</v>
      </c>
      <c r="D29" s="182">
        <v>12747384</v>
      </c>
      <c r="E29" s="182">
        <v>12647384</v>
      </c>
      <c r="F29" s="182">
        <v>12647384</v>
      </c>
      <c r="G29" s="182">
        <v>0</v>
      </c>
      <c r="H29" s="182">
        <v>5257324.7</v>
      </c>
      <c r="I29" s="182">
        <v>0</v>
      </c>
      <c r="J29" s="182">
        <v>7390059.2999999998</v>
      </c>
      <c r="K29" s="182">
        <v>7390059.2999999998</v>
      </c>
      <c r="L29" s="182">
        <v>0</v>
      </c>
      <c r="M29" s="182">
        <v>0</v>
      </c>
      <c r="N29" s="187">
        <f t="shared" si="0"/>
        <v>0.5843152465363588</v>
      </c>
      <c r="O29" s="95"/>
      <c r="P29" s="95"/>
      <c r="Q29" s="94"/>
    </row>
    <row r="30" spans="1:17" s="36" customFormat="1" x14ac:dyDescent="0.2">
      <c r="A30" s="97"/>
      <c r="B30" s="199" t="s">
        <v>88</v>
      </c>
      <c r="C30" s="199" t="s">
        <v>388</v>
      </c>
      <c r="D30" s="182">
        <v>13733585</v>
      </c>
      <c r="E30" s="182">
        <v>13317585</v>
      </c>
      <c r="F30" s="182">
        <v>13317585</v>
      </c>
      <c r="G30" s="182">
        <v>0</v>
      </c>
      <c r="H30" s="182">
        <v>6464055.21</v>
      </c>
      <c r="I30" s="182">
        <v>0</v>
      </c>
      <c r="J30" s="182">
        <v>6853529.79</v>
      </c>
      <c r="K30" s="182">
        <v>6853529.79</v>
      </c>
      <c r="L30" s="182">
        <v>0</v>
      </c>
      <c r="M30" s="182">
        <v>0</v>
      </c>
      <c r="N30" s="187">
        <f t="shared" si="0"/>
        <v>0.5146225678304287</v>
      </c>
      <c r="O30" s="95"/>
      <c r="P30" s="95"/>
      <c r="Q30" s="94"/>
    </row>
    <row r="31" spans="1:17" s="36" customFormat="1" x14ac:dyDescent="0.2">
      <c r="A31" s="97"/>
      <c r="B31" s="199" t="s">
        <v>89</v>
      </c>
      <c r="C31" s="199" t="s">
        <v>90</v>
      </c>
      <c r="D31" s="182">
        <v>974939830</v>
      </c>
      <c r="E31" s="182">
        <v>992548817</v>
      </c>
      <c r="F31" s="182">
        <v>990305709</v>
      </c>
      <c r="G31" s="182">
        <v>0</v>
      </c>
      <c r="H31" s="182">
        <v>432962569.66000003</v>
      </c>
      <c r="I31" s="182">
        <v>0</v>
      </c>
      <c r="J31" s="182">
        <v>529886434.33999997</v>
      </c>
      <c r="K31" s="182">
        <v>529886434.33999997</v>
      </c>
      <c r="L31" s="182">
        <v>29699813</v>
      </c>
      <c r="M31" s="182">
        <v>27456705</v>
      </c>
      <c r="N31" s="187">
        <f t="shared" si="0"/>
        <v>0.53386435534888155</v>
      </c>
      <c r="O31" s="95"/>
      <c r="P31" s="95"/>
      <c r="Q31" s="94"/>
    </row>
    <row r="32" spans="1:17" s="36" customFormat="1" x14ac:dyDescent="0.2">
      <c r="A32" s="97"/>
      <c r="B32" s="199" t="s">
        <v>91</v>
      </c>
      <c r="C32" s="199" t="s">
        <v>402</v>
      </c>
      <c r="D32" s="182">
        <v>148195972</v>
      </c>
      <c r="E32" s="182">
        <v>147703543</v>
      </c>
      <c r="F32" s="182">
        <v>147027112</v>
      </c>
      <c r="G32" s="182">
        <v>0</v>
      </c>
      <c r="H32" s="182">
        <v>60697869.170000002</v>
      </c>
      <c r="I32" s="182">
        <v>0</v>
      </c>
      <c r="J32" s="182">
        <v>86329242.829999998</v>
      </c>
      <c r="K32" s="182">
        <v>86329242.829999998</v>
      </c>
      <c r="L32" s="182">
        <v>676431</v>
      </c>
      <c r="M32" s="182">
        <v>0</v>
      </c>
      <c r="N32" s="187">
        <f t="shared" si="0"/>
        <v>0.58447645247074409</v>
      </c>
      <c r="O32" s="95"/>
      <c r="P32" s="95"/>
      <c r="Q32" s="94"/>
    </row>
    <row r="33" spans="1:17" s="36" customFormat="1" x14ac:dyDescent="0.2">
      <c r="A33" s="97"/>
      <c r="B33" s="199" t="s">
        <v>92</v>
      </c>
      <c r="C33" s="199" t="s">
        <v>402</v>
      </c>
      <c r="D33" s="182">
        <v>30505548</v>
      </c>
      <c r="E33" s="182">
        <v>30505548</v>
      </c>
      <c r="F33" s="182">
        <v>30505548</v>
      </c>
      <c r="G33" s="182">
        <v>0</v>
      </c>
      <c r="H33" s="182">
        <v>13393913.09</v>
      </c>
      <c r="I33" s="182">
        <v>0</v>
      </c>
      <c r="J33" s="182">
        <v>17111634.91</v>
      </c>
      <c r="K33" s="182">
        <v>17111634.91</v>
      </c>
      <c r="L33" s="182">
        <v>0</v>
      </c>
      <c r="M33" s="182">
        <v>0</v>
      </c>
      <c r="N33" s="187">
        <f t="shared" si="0"/>
        <v>0.56093517513601132</v>
      </c>
      <c r="O33" s="95"/>
      <c r="P33" s="95"/>
      <c r="Q33" s="94"/>
    </row>
    <row r="34" spans="1:17" s="36" customFormat="1" x14ac:dyDescent="0.2">
      <c r="A34" s="97"/>
      <c r="B34" s="199" t="s">
        <v>93</v>
      </c>
      <c r="C34" s="199" t="s">
        <v>402</v>
      </c>
      <c r="D34" s="182">
        <v>37418258</v>
      </c>
      <c r="E34" s="182">
        <v>37418258</v>
      </c>
      <c r="F34" s="182">
        <v>37418258</v>
      </c>
      <c r="G34" s="182">
        <v>0</v>
      </c>
      <c r="H34" s="182">
        <v>18352710.18</v>
      </c>
      <c r="I34" s="182">
        <v>0</v>
      </c>
      <c r="J34" s="182">
        <v>19065547.82</v>
      </c>
      <c r="K34" s="182">
        <v>19065547.82</v>
      </c>
      <c r="L34" s="182">
        <v>0</v>
      </c>
      <c r="M34" s="182">
        <v>0</v>
      </c>
      <c r="N34" s="187">
        <f t="shared" si="0"/>
        <v>0.50952526491211858</v>
      </c>
      <c r="O34" s="95"/>
      <c r="P34" s="95"/>
      <c r="Q34" s="94"/>
    </row>
    <row r="35" spans="1:17" s="36" customFormat="1" x14ac:dyDescent="0.2">
      <c r="A35" s="97"/>
      <c r="B35" s="199" t="s">
        <v>94</v>
      </c>
      <c r="C35" s="199" t="s">
        <v>402</v>
      </c>
      <c r="D35" s="182">
        <v>129513424</v>
      </c>
      <c r="E35" s="182">
        <v>128497424</v>
      </c>
      <c r="F35" s="182">
        <v>128497424</v>
      </c>
      <c r="G35" s="182">
        <v>0</v>
      </c>
      <c r="H35" s="182">
        <v>53912188.609999999</v>
      </c>
      <c r="I35" s="182">
        <v>0</v>
      </c>
      <c r="J35" s="182">
        <v>74585235.390000001</v>
      </c>
      <c r="K35" s="182">
        <v>74585235.390000001</v>
      </c>
      <c r="L35" s="182">
        <v>0</v>
      </c>
      <c r="M35" s="182">
        <v>0</v>
      </c>
      <c r="N35" s="187">
        <f t="shared" si="0"/>
        <v>0.58044148332498868</v>
      </c>
      <c r="O35" s="95"/>
      <c r="P35" s="95"/>
      <c r="Q35" s="94"/>
    </row>
    <row r="36" spans="1:17" s="36" customFormat="1" x14ac:dyDescent="0.2">
      <c r="A36" s="97"/>
      <c r="B36" s="199" t="s">
        <v>95</v>
      </c>
      <c r="C36" s="199" t="s">
        <v>402</v>
      </c>
      <c r="D36" s="182">
        <v>139533221</v>
      </c>
      <c r="E36" s="182">
        <v>135306661</v>
      </c>
      <c r="F36" s="182">
        <v>135306661</v>
      </c>
      <c r="G36" s="182">
        <v>0</v>
      </c>
      <c r="H36" s="182">
        <v>79849908.950000003</v>
      </c>
      <c r="I36" s="182">
        <v>0</v>
      </c>
      <c r="J36" s="182">
        <v>55456752.049999997</v>
      </c>
      <c r="K36" s="182">
        <v>55456752.049999997</v>
      </c>
      <c r="L36" s="182">
        <v>0</v>
      </c>
      <c r="M36" s="182">
        <v>0</v>
      </c>
      <c r="N36" s="187">
        <f t="shared" si="0"/>
        <v>0.40985973373476414</v>
      </c>
      <c r="O36" s="95"/>
      <c r="P36" s="95"/>
      <c r="Q36" s="94"/>
    </row>
    <row r="37" spans="1:17" s="36" customFormat="1" x14ac:dyDescent="0.2">
      <c r="A37" s="97"/>
      <c r="B37" s="199" t="s">
        <v>96</v>
      </c>
      <c r="C37" s="199" t="s">
        <v>403</v>
      </c>
      <c r="D37" s="182">
        <v>43758653</v>
      </c>
      <c r="E37" s="182">
        <v>43613252</v>
      </c>
      <c r="F37" s="182">
        <v>43413518</v>
      </c>
      <c r="G37" s="182">
        <v>0</v>
      </c>
      <c r="H37" s="182">
        <v>17753746.489999998</v>
      </c>
      <c r="I37" s="182">
        <v>0</v>
      </c>
      <c r="J37" s="182">
        <v>25659771.510000002</v>
      </c>
      <c r="K37" s="182">
        <v>25659771.510000002</v>
      </c>
      <c r="L37" s="182">
        <v>199734</v>
      </c>
      <c r="M37" s="182">
        <v>0</v>
      </c>
      <c r="N37" s="187">
        <f t="shared" si="0"/>
        <v>0.58834804407614461</v>
      </c>
      <c r="O37" s="95"/>
      <c r="P37" s="95"/>
      <c r="Q37" s="94"/>
    </row>
    <row r="38" spans="1:17" s="36" customFormat="1" x14ac:dyDescent="0.2">
      <c r="A38" s="97"/>
      <c r="B38" s="199" t="s">
        <v>97</v>
      </c>
      <c r="C38" s="199" t="s">
        <v>403</v>
      </c>
      <c r="D38" s="182">
        <v>9007544</v>
      </c>
      <c r="E38" s="182">
        <v>9007544</v>
      </c>
      <c r="F38" s="182">
        <v>9007544</v>
      </c>
      <c r="G38" s="182">
        <v>0</v>
      </c>
      <c r="H38" s="182">
        <v>3920556.6</v>
      </c>
      <c r="I38" s="182">
        <v>0</v>
      </c>
      <c r="J38" s="182">
        <v>5086987.4000000004</v>
      </c>
      <c r="K38" s="182">
        <v>5086987.4000000004</v>
      </c>
      <c r="L38" s="182">
        <v>0</v>
      </c>
      <c r="M38" s="182">
        <v>0</v>
      </c>
      <c r="N38" s="187">
        <f t="shared" si="0"/>
        <v>0.56474743836943797</v>
      </c>
      <c r="O38" s="95"/>
      <c r="P38" s="95"/>
      <c r="Q38" s="94"/>
    </row>
    <row r="39" spans="1:17" s="36" customFormat="1" x14ac:dyDescent="0.2">
      <c r="A39" s="97"/>
      <c r="B39" s="199" t="s">
        <v>98</v>
      </c>
      <c r="C39" s="199" t="s">
        <v>403</v>
      </c>
      <c r="D39" s="182">
        <v>11048698</v>
      </c>
      <c r="E39" s="182">
        <v>11048698</v>
      </c>
      <c r="F39" s="182">
        <v>11048698</v>
      </c>
      <c r="G39" s="182">
        <v>0</v>
      </c>
      <c r="H39" s="182">
        <v>5382614.5599999996</v>
      </c>
      <c r="I39" s="182">
        <v>0</v>
      </c>
      <c r="J39" s="182">
        <v>5666083.4400000004</v>
      </c>
      <c r="K39" s="182">
        <v>5666083.4400000004</v>
      </c>
      <c r="L39" s="182">
        <v>0</v>
      </c>
      <c r="M39" s="182">
        <v>0</v>
      </c>
      <c r="N39" s="187">
        <f t="shared" si="0"/>
        <v>0.51282815767070478</v>
      </c>
      <c r="O39" s="95"/>
      <c r="P39" s="95"/>
      <c r="Q39" s="94"/>
    </row>
    <row r="40" spans="1:17" s="36" customFormat="1" x14ac:dyDescent="0.2">
      <c r="A40" s="97"/>
      <c r="B40" s="199" t="s">
        <v>99</v>
      </c>
      <c r="C40" s="199" t="s">
        <v>403</v>
      </c>
      <c r="D40" s="182">
        <v>38242153</v>
      </c>
      <c r="E40" s="182">
        <v>37942153</v>
      </c>
      <c r="F40" s="182">
        <v>37942153</v>
      </c>
      <c r="G40" s="182">
        <v>0</v>
      </c>
      <c r="H40" s="182">
        <v>15772086.960000001</v>
      </c>
      <c r="I40" s="182">
        <v>0</v>
      </c>
      <c r="J40" s="182">
        <v>22170066.039999999</v>
      </c>
      <c r="K40" s="182">
        <v>22170066.039999999</v>
      </c>
      <c r="L40" s="182">
        <v>0</v>
      </c>
      <c r="M40" s="182">
        <v>0</v>
      </c>
      <c r="N40" s="187">
        <f t="shared" si="0"/>
        <v>0.58431228296401627</v>
      </c>
      <c r="O40" s="95"/>
      <c r="P40" s="95"/>
      <c r="Q40" s="94"/>
    </row>
    <row r="41" spans="1:17" s="36" customFormat="1" x14ac:dyDescent="0.2">
      <c r="A41" s="97"/>
      <c r="B41" s="199" t="s">
        <v>100</v>
      </c>
      <c r="C41" s="199" t="s">
        <v>403</v>
      </c>
      <c r="D41" s="182">
        <v>41200754</v>
      </c>
      <c r="E41" s="182">
        <v>39952754</v>
      </c>
      <c r="F41" s="182">
        <v>39952754</v>
      </c>
      <c r="G41" s="182">
        <v>0</v>
      </c>
      <c r="H41" s="182">
        <v>19392198.399999999</v>
      </c>
      <c r="I41" s="182">
        <v>0</v>
      </c>
      <c r="J41" s="182">
        <v>20560555.600000001</v>
      </c>
      <c r="K41" s="182">
        <v>20560555.600000001</v>
      </c>
      <c r="L41" s="182">
        <v>0</v>
      </c>
      <c r="M41" s="182">
        <v>0</v>
      </c>
      <c r="N41" s="187">
        <f t="shared" si="0"/>
        <v>0.51462173546284196</v>
      </c>
      <c r="O41" s="95"/>
      <c r="P41" s="95"/>
      <c r="Q41" s="94"/>
    </row>
    <row r="42" spans="1:17" s="36" customFormat="1" x14ac:dyDescent="0.2">
      <c r="A42" s="97"/>
      <c r="B42" s="199" t="s">
        <v>101</v>
      </c>
      <c r="C42" s="199" t="s">
        <v>404</v>
      </c>
      <c r="D42" s="182">
        <v>87517306</v>
      </c>
      <c r="E42" s="182">
        <v>87226502</v>
      </c>
      <c r="F42" s="182">
        <v>86827035</v>
      </c>
      <c r="G42" s="182">
        <v>0</v>
      </c>
      <c r="H42" s="182">
        <v>35507408.619999997</v>
      </c>
      <c r="I42" s="182">
        <v>0</v>
      </c>
      <c r="J42" s="182">
        <v>51319626.380000003</v>
      </c>
      <c r="K42" s="182">
        <v>51319626.380000003</v>
      </c>
      <c r="L42" s="182">
        <v>399467</v>
      </c>
      <c r="M42" s="182">
        <v>0</v>
      </c>
      <c r="N42" s="187">
        <f t="shared" si="0"/>
        <v>0.58834901323911859</v>
      </c>
      <c r="O42" s="95"/>
      <c r="P42" s="95"/>
      <c r="Q42" s="94"/>
    </row>
    <row r="43" spans="1:17" s="36" customFormat="1" x14ac:dyDescent="0.2">
      <c r="A43" s="97"/>
      <c r="B43" s="199" t="s">
        <v>102</v>
      </c>
      <c r="C43" s="199" t="s">
        <v>404</v>
      </c>
      <c r="D43" s="182">
        <v>18015087</v>
      </c>
      <c r="E43" s="182">
        <v>18015087</v>
      </c>
      <c r="F43" s="182">
        <v>18015087</v>
      </c>
      <c r="G43" s="182">
        <v>0</v>
      </c>
      <c r="H43" s="182">
        <v>7841117.3099999996</v>
      </c>
      <c r="I43" s="182">
        <v>0</v>
      </c>
      <c r="J43" s="182">
        <v>10173969.689999999</v>
      </c>
      <c r="K43" s="182">
        <v>10173969.689999999</v>
      </c>
      <c r="L43" s="182">
        <v>0</v>
      </c>
      <c r="M43" s="182">
        <v>0</v>
      </c>
      <c r="N43" s="187">
        <f t="shared" si="0"/>
        <v>0.56474718606687824</v>
      </c>
      <c r="O43" s="95"/>
      <c r="P43" s="95"/>
      <c r="Q43" s="94"/>
    </row>
    <row r="44" spans="1:17" s="36" customFormat="1" x14ac:dyDescent="0.2">
      <c r="A44" s="97"/>
      <c r="B44" s="199" t="s">
        <v>103</v>
      </c>
      <c r="C44" s="199" t="s">
        <v>404</v>
      </c>
      <c r="D44" s="182">
        <v>22097397</v>
      </c>
      <c r="E44" s="182">
        <v>22097397</v>
      </c>
      <c r="F44" s="182">
        <v>22097397</v>
      </c>
      <c r="G44" s="182">
        <v>0</v>
      </c>
      <c r="H44" s="182">
        <v>10765273.289999999</v>
      </c>
      <c r="I44" s="182">
        <v>0</v>
      </c>
      <c r="J44" s="182">
        <v>11332123.710000001</v>
      </c>
      <c r="K44" s="182">
        <v>11332123.710000001</v>
      </c>
      <c r="L44" s="182">
        <v>0</v>
      </c>
      <c r="M44" s="182">
        <v>0</v>
      </c>
      <c r="N44" s="187">
        <f t="shared" si="0"/>
        <v>0.51282618083930886</v>
      </c>
      <c r="O44" s="95"/>
      <c r="P44" s="95"/>
      <c r="Q44" s="94"/>
    </row>
    <row r="45" spans="1:17" s="36" customFormat="1" x14ac:dyDescent="0.2">
      <c r="A45" s="97"/>
      <c r="B45" s="199" t="s">
        <v>104</v>
      </c>
      <c r="C45" s="199" t="s">
        <v>404</v>
      </c>
      <c r="D45" s="182">
        <v>76484306</v>
      </c>
      <c r="E45" s="182">
        <v>75884306</v>
      </c>
      <c r="F45" s="182">
        <v>75884306</v>
      </c>
      <c r="G45" s="182">
        <v>0</v>
      </c>
      <c r="H45" s="182">
        <v>31544257.469999999</v>
      </c>
      <c r="I45" s="182">
        <v>0</v>
      </c>
      <c r="J45" s="182">
        <v>44340048.530000001</v>
      </c>
      <c r="K45" s="182">
        <v>44340048.530000001</v>
      </c>
      <c r="L45" s="182">
        <v>0</v>
      </c>
      <c r="M45" s="182">
        <v>0</v>
      </c>
      <c r="N45" s="187">
        <f t="shared" si="0"/>
        <v>0.58431118194584264</v>
      </c>
      <c r="O45" s="95"/>
      <c r="P45" s="95"/>
      <c r="Q45" s="94"/>
    </row>
    <row r="46" spans="1:17" s="36" customFormat="1" x14ac:dyDescent="0.2">
      <c r="A46" s="97"/>
      <c r="B46" s="199" t="s">
        <v>105</v>
      </c>
      <c r="C46" s="199" t="s">
        <v>404</v>
      </c>
      <c r="D46" s="182">
        <v>82401509</v>
      </c>
      <c r="E46" s="182">
        <v>79905509</v>
      </c>
      <c r="F46" s="182">
        <v>79905509</v>
      </c>
      <c r="G46" s="182">
        <v>0</v>
      </c>
      <c r="H46" s="182">
        <v>38784422.310000002</v>
      </c>
      <c r="I46" s="182">
        <v>0</v>
      </c>
      <c r="J46" s="182">
        <v>41121086.689999998</v>
      </c>
      <c r="K46" s="182">
        <v>41121086.689999998</v>
      </c>
      <c r="L46" s="182">
        <v>0</v>
      </c>
      <c r="M46" s="182">
        <v>0</v>
      </c>
      <c r="N46" s="187">
        <f t="shared" si="0"/>
        <v>0.51462142228516428</v>
      </c>
      <c r="O46" s="95"/>
      <c r="P46" s="95"/>
      <c r="Q46" s="94"/>
    </row>
    <row r="47" spans="1:17" s="36" customFormat="1" x14ac:dyDescent="0.2">
      <c r="A47" s="97"/>
      <c r="B47" s="199" t="s">
        <v>106</v>
      </c>
      <c r="C47" s="199" t="s">
        <v>107</v>
      </c>
      <c r="D47" s="182">
        <v>60000000</v>
      </c>
      <c r="E47" s="182">
        <v>88424181</v>
      </c>
      <c r="F47" s="182">
        <v>87456705</v>
      </c>
      <c r="G47" s="182">
        <v>0</v>
      </c>
      <c r="H47" s="182">
        <v>20092297.649999999</v>
      </c>
      <c r="I47" s="182">
        <v>0</v>
      </c>
      <c r="J47" s="182">
        <v>39907702.350000001</v>
      </c>
      <c r="K47" s="182">
        <v>39907702.350000001</v>
      </c>
      <c r="L47" s="182">
        <v>28424181</v>
      </c>
      <c r="M47" s="182">
        <v>27456705</v>
      </c>
      <c r="N47" s="187">
        <f t="shared" si="0"/>
        <v>0.45132114200752393</v>
      </c>
      <c r="O47" s="95"/>
      <c r="P47" s="95"/>
      <c r="Q47" s="94"/>
    </row>
    <row r="48" spans="1:17" s="96" customFormat="1" ht="15" x14ac:dyDescent="0.25">
      <c r="A48" s="93"/>
      <c r="B48" s="199" t="s">
        <v>108</v>
      </c>
      <c r="C48" s="199" t="s">
        <v>109</v>
      </c>
      <c r="D48" s="182">
        <v>4968206193</v>
      </c>
      <c r="E48" s="182">
        <v>5003106193</v>
      </c>
      <c r="F48" s="182">
        <v>4306773702.3999996</v>
      </c>
      <c r="G48" s="182">
        <v>228044160.49000001</v>
      </c>
      <c r="H48" s="182">
        <v>882153702.88999999</v>
      </c>
      <c r="I48" s="182">
        <v>20746168.629999999</v>
      </c>
      <c r="J48" s="182">
        <v>2436661512.0300002</v>
      </c>
      <c r="K48" s="182">
        <v>2275697425.5900002</v>
      </c>
      <c r="L48" s="182">
        <v>1435500648.96</v>
      </c>
      <c r="M48" s="182">
        <v>739168158.36000001</v>
      </c>
      <c r="N48" s="186">
        <f t="shared" si="0"/>
        <v>0.48702974073170952</v>
      </c>
      <c r="O48" s="28">
        <f>+E48</f>
        <v>5003106193</v>
      </c>
      <c r="P48" s="28">
        <f>+J48</f>
        <v>2436661512.0300002</v>
      </c>
      <c r="Q48" s="98">
        <f>+P48/O48</f>
        <v>0.48702974073170952</v>
      </c>
    </row>
    <row r="49" spans="1:17" s="36" customFormat="1" x14ac:dyDescent="0.2">
      <c r="A49" s="97"/>
      <c r="B49" s="199" t="s">
        <v>110</v>
      </c>
      <c r="C49" s="199" t="s">
        <v>111</v>
      </c>
      <c r="D49" s="182">
        <v>466144452</v>
      </c>
      <c r="E49" s="182">
        <v>460263582</v>
      </c>
      <c r="F49" s="182">
        <v>411332275</v>
      </c>
      <c r="G49" s="182">
        <v>0</v>
      </c>
      <c r="H49" s="182">
        <v>48589570.960000001</v>
      </c>
      <c r="I49" s="182">
        <v>2016343.5</v>
      </c>
      <c r="J49" s="182">
        <v>249044287.96000001</v>
      </c>
      <c r="K49" s="182">
        <v>222044287.96000001</v>
      </c>
      <c r="L49" s="182">
        <v>160613379.58000001</v>
      </c>
      <c r="M49" s="182">
        <v>111682072.58</v>
      </c>
      <c r="N49" s="187">
        <f t="shared" si="0"/>
        <v>0.5410905787458109</v>
      </c>
      <c r="O49" s="95">
        <f t="shared" ref="O49:O112" si="1">+E49</f>
        <v>460263582</v>
      </c>
      <c r="P49" s="95">
        <f t="shared" ref="P49:P112" si="2">+J49</f>
        <v>249044287.96000001</v>
      </c>
      <c r="Q49" s="94">
        <f t="shared" ref="Q49:Q112" si="3">+P49/O49</f>
        <v>0.5410905787458109</v>
      </c>
    </row>
    <row r="50" spans="1:17" s="36" customFormat="1" x14ac:dyDescent="0.2">
      <c r="A50" s="97"/>
      <c r="B50" s="199" t="s">
        <v>112</v>
      </c>
      <c r="C50" s="199" t="s">
        <v>113</v>
      </c>
      <c r="D50" s="182">
        <v>78230101</v>
      </c>
      <c r="E50" s="182">
        <v>88349231</v>
      </c>
      <c r="F50" s="182">
        <v>66142924</v>
      </c>
      <c r="G50" s="182">
        <v>0</v>
      </c>
      <c r="H50" s="182">
        <v>2162638.33</v>
      </c>
      <c r="I50" s="182">
        <v>600000</v>
      </c>
      <c r="J50" s="182">
        <v>49446980.560000002</v>
      </c>
      <c r="K50" s="182">
        <v>49446980.560000002</v>
      </c>
      <c r="L50" s="182">
        <v>36139612.109999999</v>
      </c>
      <c r="M50" s="182">
        <v>13933305.109999999</v>
      </c>
      <c r="N50" s="187">
        <f t="shared" si="0"/>
        <v>0.55967641144493951</v>
      </c>
      <c r="O50" s="95">
        <f t="shared" si="1"/>
        <v>88349231</v>
      </c>
      <c r="P50" s="95">
        <f t="shared" si="2"/>
        <v>49446980.560000002</v>
      </c>
      <c r="Q50" s="94">
        <f t="shared" si="3"/>
        <v>0.55967641144493951</v>
      </c>
    </row>
    <row r="51" spans="1:17" s="36" customFormat="1" x14ac:dyDescent="0.2">
      <c r="A51" s="97"/>
      <c r="B51" s="199" t="s">
        <v>114</v>
      </c>
      <c r="C51" s="199" t="s">
        <v>115</v>
      </c>
      <c r="D51" s="182">
        <v>195406033</v>
      </c>
      <c r="E51" s="182">
        <v>163406033</v>
      </c>
      <c r="F51" s="182">
        <v>163406033</v>
      </c>
      <c r="G51" s="182">
        <v>0</v>
      </c>
      <c r="H51" s="182">
        <v>1500000</v>
      </c>
      <c r="I51" s="182">
        <v>0</v>
      </c>
      <c r="J51" s="182">
        <v>121896360</v>
      </c>
      <c r="K51" s="182">
        <v>121896360</v>
      </c>
      <c r="L51" s="182">
        <v>40009673</v>
      </c>
      <c r="M51" s="182">
        <v>40009673</v>
      </c>
      <c r="N51" s="187">
        <f t="shared" si="0"/>
        <v>0.74597221266610148</v>
      </c>
      <c r="O51" s="95">
        <f t="shared" si="1"/>
        <v>163406033</v>
      </c>
      <c r="P51" s="95">
        <f t="shared" si="2"/>
        <v>121896360</v>
      </c>
      <c r="Q51" s="94">
        <f t="shared" si="3"/>
        <v>0.74597221266610148</v>
      </c>
    </row>
    <row r="52" spans="1:17" s="36" customFormat="1" x14ac:dyDescent="0.2">
      <c r="A52" s="97"/>
      <c r="B52" s="199" t="s">
        <v>405</v>
      </c>
      <c r="C52" s="199" t="s">
        <v>406</v>
      </c>
      <c r="D52" s="182">
        <v>10000000</v>
      </c>
      <c r="E52" s="182">
        <v>10000000</v>
      </c>
      <c r="F52" s="182">
        <v>2500000</v>
      </c>
      <c r="G52" s="182">
        <v>0</v>
      </c>
      <c r="H52" s="182">
        <v>0</v>
      </c>
      <c r="I52" s="182">
        <v>0</v>
      </c>
      <c r="J52" s="182">
        <v>0</v>
      </c>
      <c r="K52" s="182">
        <v>0</v>
      </c>
      <c r="L52" s="182">
        <v>10000000</v>
      </c>
      <c r="M52" s="182">
        <v>2500000</v>
      </c>
      <c r="N52" s="187">
        <f t="shared" si="0"/>
        <v>0</v>
      </c>
      <c r="O52" s="95">
        <f t="shared" si="1"/>
        <v>10000000</v>
      </c>
      <c r="P52" s="95">
        <f t="shared" si="2"/>
        <v>0</v>
      </c>
      <c r="Q52" s="94">
        <f t="shared" si="3"/>
        <v>0</v>
      </c>
    </row>
    <row r="53" spans="1:17" s="36" customFormat="1" x14ac:dyDescent="0.2">
      <c r="A53" s="97"/>
      <c r="B53" s="199" t="s">
        <v>116</v>
      </c>
      <c r="C53" s="199" t="s">
        <v>117</v>
      </c>
      <c r="D53" s="182">
        <v>53100500</v>
      </c>
      <c r="E53" s="182">
        <v>53100500</v>
      </c>
      <c r="F53" s="182">
        <v>34125500</v>
      </c>
      <c r="G53" s="182">
        <v>0</v>
      </c>
      <c r="H53" s="182">
        <v>3474900</v>
      </c>
      <c r="I53" s="182">
        <v>1416343.5</v>
      </c>
      <c r="J53" s="182">
        <v>0</v>
      </c>
      <c r="K53" s="182">
        <v>0</v>
      </c>
      <c r="L53" s="182">
        <v>48209256.5</v>
      </c>
      <c r="M53" s="182">
        <v>29234256.5</v>
      </c>
      <c r="N53" s="187">
        <f t="shared" si="0"/>
        <v>0</v>
      </c>
      <c r="O53" s="95">
        <f t="shared" si="1"/>
        <v>53100500</v>
      </c>
      <c r="P53" s="95">
        <f t="shared" si="2"/>
        <v>0</v>
      </c>
      <c r="Q53" s="94">
        <f t="shared" si="3"/>
        <v>0</v>
      </c>
    </row>
    <row r="54" spans="1:17" s="36" customFormat="1" x14ac:dyDescent="0.2">
      <c r="A54" s="97"/>
      <c r="B54" s="199" t="s">
        <v>118</v>
      </c>
      <c r="C54" s="199" t="s">
        <v>119</v>
      </c>
      <c r="D54" s="182">
        <v>129407818</v>
      </c>
      <c r="E54" s="182">
        <v>145407818</v>
      </c>
      <c r="F54" s="182">
        <v>145157818</v>
      </c>
      <c r="G54" s="182">
        <v>0</v>
      </c>
      <c r="H54" s="182">
        <v>41452032.630000003</v>
      </c>
      <c r="I54" s="182">
        <v>0</v>
      </c>
      <c r="J54" s="182">
        <v>77700947.400000006</v>
      </c>
      <c r="K54" s="182">
        <v>50700947.399999999</v>
      </c>
      <c r="L54" s="182">
        <v>26254837.969999999</v>
      </c>
      <c r="M54" s="182">
        <v>26004837.969999999</v>
      </c>
      <c r="N54" s="187">
        <f t="shared" si="0"/>
        <v>0.53436567901734144</v>
      </c>
      <c r="O54" s="95">
        <f t="shared" si="1"/>
        <v>145407818</v>
      </c>
      <c r="P54" s="95">
        <f t="shared" si="2"/>
        <v>77700947.400000006</v>
      </c>
      <c r="Q54" s="94">
        <f t="shared" si="3"/>
        <v>0.53436567901734144</v>
      </c>
    </row>
    <row r="55" spans="1:17" s="36" customFormat="1" x14ac:dyDescent="0.2">
      <c r="A55" s="97"/>
      <c r="B55" s="199" t="s">
        <v>120</v>
      </c>
      <c r="C55" s="199" t="s">
        <v>121</v>
      </c>
      <c r="D55" s="182">
        <v>321834143</v>
      </c>
      <c r="E55" s="182">
        <v>333279143</v>
      </c>
      <c r="F55" s="182">
        <v>277857776</v>
      </c>
      <c r="G55" s="182">
        <v>0</v>
      </c>
      <c r="H55" s="182">
        <v>51304492.789999999</v>
      </c>
      <c r="I55" s="182">
        <v>0</v>
      </c>
      <c r="J55" s="182">
        <v>196939827.06</v>
      </c>
      <c r="K55" s="182">
        <v>196934509.06</v>
      </c>
      <c r="L55" s="182">
        <v>85034823.150000006</v>
      </c>
      <c r="M55" s="182">
        <v>29613456.149999999</v>
      </c>
      <c r="N55" s="187">
        <f t="shared" si="0"/>
        <v>0.59091554691137693</v>
      </c>
      <c r="O55" s="95">
        <f t="shared" si="1"/>
        <v>333279143</v>
      </c>
      <c r="P55" s="95">
        <f t="shared" si="2"/>
        <v>196939827.06</v>
      </c>
      <c r="Q55" s="94">
        <f t="shared" si="3"/>
        <v>0.59091554691137693</v>
      </c>
    </row>
    <row r="56" spans="1:17" s="36" customFormat="1" x14ac:dyDescent="0.2">
      <c r="A56" s="97"/>
      <c r="B56" s="199" t="s">
        <v>122</v>
      </c>
      <c r="C56" s="199" t="s">
        <v>123</v>
      </c>
      <c r="D56" s="182">
        <v>89968635</v>
      </c>
      <c r="E56" s="182">
        <v>94043635</v>
      </c>
      <c r="F56" s="182">
        <v>77541384</v>
      </c>
      <c r="G56" s="182">
        <v>0</v>
      </c>
      <c r="H56" s="182">
        <v>8230953.0300000003</v>
      </c>
      <c r="I56" s="182">
        <v>0</v>
      </c>
      <c r="J56" s="182">
        <v>47539997.469999999</v>
      </c>
      <c r="K56" s="182">
        <v>47539997.469999999</v>
      </c>
      <c r="L56" s="182">
        <v>38272684.5</v>
      </c>
      <c r="M56" s="182">
        <v>21770433.5</v>
      </c>
      <c r="N56" s="187">
        <f t="shared" si="0"/>
        <v>0.50550999512088191</v>
      </c>
      <c r="O56" s="95">
        <f t="shared" si="1"/>
        <v>94043635</v>
      </c>
      <c r="P56" s="95">
        <f t="shared" si="2"/>
        <v>47539997.469999999</v>
      </c>
      <c r="Q56" s="94">
        <f t="shared" si="3"/>
        <v>0.50550999512088191</v>
      </c>
    </row>
    <row r="57" spans="1:17" s="36" customFormat="1" x14ac:dyDescent="0.2">
      <c r="A57" s="97"/>
      <c r="B57" s="199" t="s">
        <v>124</v>
      </c>
      <c r="C57" s="199" t="s">
        <v>125</v>
      </c>
      <c r="D57" s="182">
        <v>96966540</v>
      </c>
      <c r="E57" s="182">
        <v>97966540</v>
      </c>
      <c r="F57" s="182">
        <v>83561299</v>
      </c>
      <c r="G57" s="182">
        <v>0</v>
      </c>
      <c r="H57" s="182">
        <v>19445772.68</v>
      </c>
      <c r="I57" s="182">
        <v>0</v>
      </c>
      <c r="J57" s="182">
        <v>60844246.859999999</v>
      </c>
      <c r="K57" s="182">
        <v>60838928.859999999</v>
      </c>
      <c r="L57" s="182">
        <v>17676520.460000001</v>
      </c>
      <c r="M57" s="182">
        <v>3271279.46</v>
      </c>
      <c r="N57" s="187">
        <f t="shared" si="0"/>
        <v>0.62107171346461765</v>
      </c>
      <c r="O57" s="95">
        <f t="shared" si="1"/>
        <v>97966540</v>
      </c>
      <c r="P57" s="95">
        <f t="shared" si="2"/>
        <v>60844246.859999999</v>
      </c>
      <c r="Q57" s="94">
        <f t="shared" si="3"/>
        <v>0.62107171346461765</v>
      </c>
    </row>
    <row r="58" spans="1:17" s="36" customFormat="1" x14ac:dyDescent="0.2">
      <c r="A58" s="97"/>
      <c r="B58" s="199" t="s">
        <v>126</v>
      </c>
      <c r="C58" s="199" t="s">
        <v>127</v>
      </c>
      <c r="D58" s="182">
        <v>1077040</v>
      </c>
      <c r="E58" s="182">
        <v>1077040</v>
      </c>
      <c r="F58" s="182">
        <v>844000</v>
      </c>
      <c r="G58" s="182">
        <v>0</v>
      </c>
      <c r="H58" s="182">
        <v>97650</v>
      </c>
      <c r="I58" s="182">
        <v>0</v>
      </c>
      <c r="J58" s="182">
        <v>21100</v>
      </c>
      <c r="K58" s="182">
        <v>21100</v>
      </c>
      <c r="L58" s="182">
        <v>958290</v>
      </c>
      <c r="M58" s="182">
        <v>725250</v>
      </c>
      <c r="N58" s="187">
        <f t="shared" si="0"/>
        <v>1.9590730149298075E-2</v>
      </c>
      <c r="O58" s="95">
        <f t="shared" si="1"/>
        <v>1077040</v>
      </c>
      <c r="P58" s="95">
        <f t="shared" si="2"/>
        <v>21100</v>
      </c>
      <c r="Q58" s="94">
        <f t="shared" si="3"/>
        <v>1.9590730149298075E-2</v>
      </c>
    </row>
    <row r="59" spans="1:17" s="36" customFormat="1" x14ac:dyDescent="0.2">
      <c r="A59" s="97"/>
      <c r="B59" s="199" t="s">
        <v>128</v>
      </c>
      <c r="C59" s="199" t="s">
        <v>129</v>
      </c>
      <c r="D59" s="182">
        <v>118545206</v>
      </c>
      <c r="E59" s="182">
        <v>120415206</v>
      </c>
      <c r="F59" s="182">
        <v>99266053</v>
      </c>
      <c r="G59" s="182">
        <v>0</v>
      </c>
      <c r="H59" s="182">
        <v>17621124.739999998</v>
      </c>
      <c r="I59" s="182">
        <v>0</v>
      </c>
      <c r="J59" s="182">
        <v>79038175.719999999</v>
      </c>
      <c r="K59" s="182">
        <v>79038175.719999999</v>
      </c>
      <c r="L59" s="182">
        <v>23755905.539999999</v>
      </c>
      <c r="M59" s="182">
        <v>2606752.54</v>
      </c>
      <c r="N59" s="187">
        <f t="shared" si="0"/>
        <v>0.65638035548433971</v>
      </c>
      <c r="O59" s="95">
        <f t="shared" si="1"/>
        <v>120415206</v>
      </c>
      <c r="P59" s="95">
        <f t="shared" si="2"/>
        <v>79038175.719999999</v>
      </c>
      <c r="Q59" s="94">
        <f t="shared" si="3"/>
        <v>0.65638035548433971</v>
      </c>
    </row>
    <row r="60" spans="1:17" s="36" customFormat="1" x14ac:dyDescent="0.2">
      <c r="A60" s="97"/>
      <c r="B60" s="199" t="s">
        <v>130</v>
      </c>
      <c r="C60" s="199" t="s">
        <v>131</v>
      </c>
      <c r="D60" s="182">
        <v>15276722</v>
      </c>
      <c r="E60" s="182">
        <v>19776722</v>
      </c>
      <c r="F60" s="182">
        <v>16645040</v>
      </c>
      <c r="G60" s="182">
        <v>0</v>
      </c>
      <c r="H60" s="182">
        <v>5908992.3399999999</v>
      </c>
      <c r="I60" s="182">
        <v>0</v>
      </c>
      <c r="J60" s="182">
        <v>9496307.0099999998</v>
      </c>
      <c r="K60" s="182">
        <v>9496307.0099999998</v>
      </c>
      <c r="L60" s="182">
        <v>4371422.6500000004</v>
      </c>
      <c r="M60" s="182">
        <v>1239740.6499999999</v>
      </c>
      <c r="N60" s="187">
        <f t="shared" si="0"/>
        <v>0.4801759872035416</v>
      </c>
      <c r="O60" s="95">
        <f t="shared" si="1"/>
        <v>19776722</v>
      </c>
      <c r="P60" s="95">
        <f t="shared" si="2"/>
        <v>9496307.0099999998</v>
      </c>
      <c r="Q60" s="94">
        <f t="shared" si="3"/>
        <v>0.4801759872035416</v>
      </c>
    </row>
    <row r="61" spans="1:17" s="36" customFormat="1" x14ac:dyDescent="0.2">
      <c r="A61" s="97"/>
      <c r="B61" s="199" t="s">
        <v>132</v>
      </c>
      <c r="C61" s="199" t="s">
        <v>133</v>
      </c>
      <c r="D61" s="182">
        <v>222350469</v>
      </c>
      <c r="E61" s="182">
        <v>204350469</v>
      </c>
      <c r="F61" s="182">
        <v>181880881</v>
      </c>
      <c r="G61" s="182">
        <v>8978735</v>
      </c>
      <c r="H61" s="182">
        <v>81696127.790000007</v>
      </c>
      <c r="I61" s="182">
        <v>0</v>
      </c>
      <c r="J61" s="182">
        <v>51760934.710000001</v>
      </c>
      <c r="K61" s="182">
        <v>45084456.520000003</v>
      </c>
      <c r="L61" s="182">
        <v>61914671.5</v>
      </c>
      <c r="M61" s="182">
        <v>39445083.5</v>
      </c>
      <c r="N61" s="187">
        <f t="shared" si="0"/>
        <v>0.25329491516850888</v>
      </c>
      <c r="O61" s="95">
        <f t="shared" si="1"/>
        <v>204350469</v>
      </c>
      <c r="P61" s="95">
        <f t="shared" si="2"/>
        <v>51760934.710000001</v>
      </c>
      <c r="Q61" s="94">
        <f t="shared" si="3"/>
        <v>0.25329491516850888</v>
      </c>
    </row>
    <row r="62" spans="1:17" s="36" customFormat="1" x14ac:dyDescent="0.2">
      <c r="A62" s="97"/>
      <c r="B62" s="199" t="s">
        <v>134</v>
      </c>
      <c r="C62" s="199" t="s">
        <v>135</v>
      </c>
      <c r="D62" s="182">
        <v>104155675</v>
      </c>
      <c r="E62" s="182">
        <v>90155675</v>
      </c>
      <c r="F62" s="182">
        <v>81235675</v>
      </c>
      <c r="G62" s="182">
        <v>478235</v>
      </c>
      <c r="H62" s="182">
        <v>29316623.789999999</v>
      </c>
      <c r="I62" s="182">
        <v>0</v>
      </c>
      <c r="J62" s="182">
        <v>31009613.16</v>
      </c>
      <c r="K62" s="182">
        <v>29169446.52</v>
      </c>
      <c r="L62" s="182">
        <v>29351203.050000001</v>
      </c>
      <c r="M62" s="182">
        <v>20431203.050000001</v>
      </c>
      <c r="N62" s="187">
        <f t="shared" si="0"/>
        <v>0.34395630846311115</v>
      </c>
      <c r="O62" s="95">
        <f t="shared" si="1"/>
        <v>90155675</v>
      </c>
      <c r="P62" s="95">
        <f t="shared" si="2"/>
        <v>31009613.16</v>
      </c>
      <c r="Q62" s="94">
        <f t="shared" si="3"/>
        <v>0.34395630846311115</v>
      </c>
    </row>
    <row r="63" spans="1:17" s="36" customFormat="1" x14ac:dyDescent="0.2">
      <c r="A63" s="97"/>
      <c r="B63" s="199" t="s">
        <v>136</v>
      </c>
      <c r="C63" s="199" t="s">
        <v>137</v>
      </c>
      <c r="D63" s="182">
        <v>0</v>
      </c>
      <c r="E63" s="182">
        <v>0</v>
      </c>
      <c r="F63" s="182">
        <v>0</v>
      </c>
      <c r="G63" s="182">
        <v>0</v>
      </c>
      <c r="H63" s="182">
        <v>0</v>
      </c>
      <c r="I63" s="182">
        <v>0</v>
      </c>
      <c r="J63" s="182">
        <v>0</v>
      </c>
      <c r="K63" s="182">
        <v>0</v>
      </c>
      <c r="L63" s="182">
        <v>0</v>
      </c>
      <c r="M63" s="182">
        <v>0</v>
      </c>
      <c r="N63" s="187">
        <v>0</v>
      </c>
      <c r="O63" s="95">
        <f t="shared" si="1"/>
        <v>0</v>
      </c>
      <c r="P63" s="95">
        <f t="shared" si="2"/>
        <v>0</v>
      </c>
      <c r="Q63" s="94">
        <v>0</v>
      </c>
    </row>
    <row r="64" spans="1:17" s="36" customFormat="1" x14ac:dyDescent="0.2">
      <c r="A64" s="97"/>
      <c r="B64" s="199" t="s">
        <v>138</v>
      </c>
      <c r="C64" s="199" t="s">
        <v>139</v>
      </c>
      <c r="D64" s="182">
        <v>15961105</v>
      </c>
      <c r="E64" s="182">
        <v>15961105</v>
      </c>
      <c r="F64" s="182">
        <v>12452078</v>
      </c>
      <c r="G64" s="182">
        <v>8500500</v>
      </c>
      <c r="H64" s="182">
        <v>3344900</v>
      </c>
      <c r="I64" s="182">
        <v>0</v>
      </c>
      <c r="J64" s="182">
        <v>5100</v>
      </c>
      <c r="K64" s="182">
        <v>5100</v>
      </c>
      <c r="L64" s="182">
        <v>4110605</v>
      </c>
      <c r="M64" s="182">
        <v>601578</v>
      </c>
      <c r="N64" s="187">
        <f t="shared" si="0"/>
        <v>3.1952674955775304E-4</v>
      </c>
      <c r="O64" s="95">
        <f t="shared" si="1"/>
        <v>15961105</v>
      </c>
      <c r="P64" s="95">
        <f t="shared" si="2"/>
        <v>5100</v>
      </c>
      <c r="Q64" s="94">
        <f t="shared" si="3"/>
        <v>3.1952674955775304E-4</v>
      </c>
    </row>
    <row r="65" spans="1:17" s="36" customFormat="1" x14ac:dyDescent="0.2">
      <c r="A65" s="97"/>
      <c r="B65" s="199" t="s">
        <v>140</v>
      </c>
      <c r="C65" s="199" t="s">
        <v>141</v>
      </c>
      <c r="D65" s="182">
        <v>64015069</v>
      </c>
      <c r="E65" s="182">
        <v>76015069</v>
      </c>
      <c r="F65" s="182">
        <v>68011301</v>
      </c>
      <c r="G65" s="182">
        <v>0</v>
      </c>
      <c r="H65" s="182">
        <v>48969834</v>
      </c>
      <c r="I65" s="182">
        <v>0</v>
      </c>
      <c r="J65" s="182">
        <v>15900000</v>
      </c>
      <c r="K65" s="182">
        <v>15900000</v>
      </c>
      <c r="L65" s="182">
        <v>11145235</v>
      </c>
      <c r="M65" s="182">
        <v>3141467</v>
      </c>
      <c r="N65" s="187">
        <f t="shared" si="0"/>
        <v>0.20916905304657424</v>
      </c>
      <c r="O65" s="95">
        <f t="shared" si="1"/>
        <v>76015069</v>
      </c>
      <c r="P65" s="95">
        <f t="shared" si="2"/>
        <v>15900000</v>
      </c>
      <c r="Q65" s="94">
        <f t="shared" si="3"/>
        <v>0.20916905304657424</v>
      </c>
    </row>
    <row r="66" spans="1:17" s="36" customFormat="1" x14ac:dyDescent="0.2">
      <c r="A66" s="97"/>
      <c r="B66" s="199" t="s">
        <v>142</v>
      </c>
      <c r="C66" s="199" t="s">
        <v>143</v>
      </c>
      <c r="D66" s="182">
        <v>11991279</v>
      </c>
      <c r="E66" s="182">
        <v>991279</v>
      </c>
      <c r="F66" s="182">
        <v>916279</v>
      </c>
      <c r="G66" s="182">
        <v>0</v>
      </c>
      <c r="H66" s="182">
        <v>0</v>
      </c>
      <c r="I66" s="182">
        <v>0</v>
      </c>
      <c r="J66" s="182">
        <v>0</v>
      </c>
      <c r="K66" s="182">
        <v>0</v>
      </c>
      <c r="L66" s="182">
        <v>991279</v>
      </c>
      <c r="M66" s="182">
        <v>916279</v>
      </c>
      <c r="N66" s="187">
        <f t="shared" si="0"/>
        <v>0</v>
      </c>
      <c r="O66" s="95">
        <f t="shared" si="1"/>
        <v>991279</v>
      </c>
      <c r="P66" s="95">
        <f t="shared" si="2"/>
        <v>0</v>
      </c>
      <c r="Q66" s="94">
        <f t="shared" si="3"/>
        <v>0</v>
      </c>
    </row>
    <row r="67" spans="1:17" s="36" customFormat="1" x14ac:dyDescent="0.2">
      <c r="A67" s="97"/>
      <c r="B67" s="199" t="s">
        <v>407</v>
      </c>
      <c r="C67" s="199" t="s">
        <v>408</v>
      </c>
      <c r="D67" s="182">
        <v>1000000</v>
      </c>
      <c r="E67" s="182">
        <v>1000000</v>
      </c>
      <c r="F67" s="182">
        <v>250000</v>
      </c>
      <c r="G67" s="182">
        <v>0</v>
      </c>
      <c r="H67" s="182">
        <v>11680</v>
      </c>
      <c r="I67" s="182">
        <v>0</v>
      </c>
      <c r="J67" s="182">
        <v>0</v>
      </c>
      <c r="K67" s="182">
        <v>0</v>
      </c>
      <c r="L67" s="182">
        <v>988320</v>
      </c>
      <c r="M67" s="182">
        <v>238320</v>
      </c>
      <c r="N67" s="187">
        <f t="shared" si="0"/>
        <v>0</v>
      </c>
      <c r="O67" s="95">
        <f t="shared" si="1"/>
        <v>1000000</v>
      </c>
      <c r="P67" s="95">
        <f t="shared" si="2"/>
        <v>0</v>
      </c>
      <c r="Q67" s="94">
        <f t="shared" si="3"/>
        <v>0</v>
      </c>
    </row>
    <row r="68" spans="1:17" s="36" customFormat="1" x14ac:dyDescent="0.2">
      <c r="A68" s="97"/>
      <c r="B68" s="199" t="s">
        <v>144</v>
      </c>
      <c r="C68" s="199" t="s">
        <v>145</v>
      </c>
      <c r="D68" s="182">
        <v>25227341</v>
      </c>
      <c r="E68" s="182">
        <v>20227341</v>
      </c>
      <c r="F68" s="182">
        <v>19015548</v>
      </c>
      <c r="G68" s="182">
        <v>0</v>
      </c>
      <c r="H68" s="182">
        <v>53090</v>
      </c>
      <c r="I68" s="182">
        <v>0</v>
      </c>
      <c r="J68" s="182">
        <v>4846221.55</v>
      </c>
      <c r="K68" s="182">
        <v>9910</v>
      </c>
      <c r="L68" s="182">
        <v>15328029.449999999</v>
      </c>
      <c r="M68" s="182">
        <v>14116236.449999999</v>
      </c>
      <c r="N68" s="187">
        <f t="shared" si="0"/>
        <v>0.23958767244790108</v>
      </c>
      <c r="O68" s="95">
        <f t="shared" si="1"/>
        <v>20227341</v>
      </c>
      <c r="P68" s="95">
        <f t="shared" si="2"/>
        <v>4846221.55</v>
      </c>
      <c r="Q68" s="94">
        <f t="shared" si="3"/>
        <v>0.23958767244790108</v>
      </c>
    </row>
    <row r="69" spans="1:17" s="36" customFormat="1" x14ac:dyDescent="0.2">
      <c r="A69" s="97"/>
      <c r="B69" s="199" t="s">
        <v>146</v>
      </c>
      <c r="C69" s="199" t="s">
        <v>147</v>
      </c>
      <c r="D69" s="182">
        <v>2502852154</v>
      </c>
      <c r="E69" s="182">
        <v>2529652154</v>
      </c>
      <c r="F69" s="182">
        <v>2209698574.96</v>
      </c>
      <c r="G69" s="182">
        <v>73397815</v>
      </c>
      <c r="H69" s="182">
        <v>527502702.99000001</v>
      </c>
      <c r="I69" s="182">
        <v>17047252.43</v>
      </c>
      <c r="J69" s="182">
        <v>1231884770.49</v>
      </c>
      <c r="K69" s="182">
        <v>1137317202.3900001</v>
      </c>
      <c r="L69" s="182">
        <v>679819613.09000003</v>
      </c>
      <c r="M69" s="182">
        <v>359866034.05000001</v>
      </c>
      <c r="N69" s="187">
        <f t="shared" si="0"/>
        <v>0.48697793036172515</v>
      </c>
      <c r="O69" s="95">
        <f t="shared" si="1"/>
        <v>2529652154</v>
      </c>
      <c r="P69" s="95">
        <f t="shared" si="2"/>
        <v>1231884770.49</v>
      </c>
      <c r="Q69" s="94">
        <f t="shared" si="3"/>
        <v>0.48697793036172515</v>
      </c>
    </row>
    <row r="70" spans="1:17" s="36" customFormat="1" x14ac:dyDescent="0.2">
      <c r="A70" s="97"/>
      <c r="B70" s="199" t="s">
        <v>148</v>
      </c>
      <c r="C70" s="199" t="s">
        <v>149</v>
      </c>
      <c r="D70" s="182">
        <v>50000</v>
      </c>
      <c r="E70" s="182">
        <v>50000</v>
      </c>
      <c r="F70" s="182">
        <v>0</v>
      </c>
      <c r="G70" s="182">
        <v>0</v>
      </c>
      <c r="H70" s="182">
        <v>0</v>
      </c>
      <c r="I70" s="182">
        <v>0</v>
      </c>
      <c r="J70" s="182">
        <v>0</v>
      </c>
      <c r="K70" s="182">
        <v>0</v>
      </c>
      <c r="L70" s="182">
        <v>50000</v>
      </c>
      <c r="M70" s="182">
        <v>0</v>
      </c>
      <c r="N70" s="187">
        <f t="shared" si="0"/>
        <v>0</v>
      </c>
      <c r="O70" s="95">
        <f t="shared" si="1"/>
        <v>50000</v>
      </c>
      <c r="P70" s="95">
        <f t="shared" si="2"/>
        <v>0</v>
      </c>
      <c r="Q70" s="94">
        <f t="shared" si="3"/>
        <v>0</v>
      </c>
    </row>
    <row r="71" spans="1:17" s="36" customFormat="1" x14ac:dyDescent="0.2">
      <c r="A71" s="97"/>
      <c r="B71" s="199" t="s">
        <v>150</v>
      </c>
      <c r="C71" s="199" t="s">
        <v>409</v>
      </c>
      <c r="D71" s="182">
        <v>150879700</v>
      </c>
      <c r="E71" s="182">
        <v>97879700</v>
      </c>
      <c r="F71" s="182">
        <v>32869850</v>
      </c>
      <c r="G71" s="182">
        <v>0</v>
      </c>
      <c r="H71" s="182">
        <v>0</v>
      </c>
      <c r="I71" s="182">
        <v>0</v>
      </c>
      <c r="J71" s="182">
        <v>16891404.739999998</v>
      </c>
      <c r="K71" s="182">
        <v>7767891</v>
      </c>
      <c r="L71" s="182">
        <v>80988295.260000005</v>
      </c>
      <c r="M71" s="182">
        <v>15978445.26</v>
      </c>
      <c r="N71" s="187">
        <f t="shared" si="0"/>
        <v>0.17257311516075344</v>
      </c>
      <c r="O71" s="95">
        <f t="shared" si="1"/>
        <v>97879700</v>
      </c>
      <c r="P71" s="95">
        <f t="shared" si="2"/>
        <v>16891404.739999998</v>
      </c>
      <c r="Q71" s="94">
        <f t="shared" si="3"/>
        <v>0.17257311516075344</v>
      </c>
    </row>
    <row r="72" spans="1:17" s="36" customFormat="1" x14ac:dyDescent="0.2">
      <c r="A72" s="97"/>
      <c r="B72" s="199" t="s">
        <v>151</v>
      </c>
      <c r="C72" s="199" t="s">
        <v>152</v>
      </c>
      <c r="D72" s="182">
        <v>227347480</v>
      </c>
      <c r="E72" s="182">
        <v>227347480</v>
      </c>
      <c r="F72" s="182">
        <v>176509345</v>
      </c>
      <c r="G72" s="182">
        <v>0</v>
      </c>
      <c r="H72" s="182">
        <v>47810556.5</v>
      </c>
      <c r="I72" s="182">
        <v>0</v>
      </c>
      <c r="J72" s="182">
        <v>95009149.5</v>
      </c>
      <c r="K72" s="182">
        <v>85759149.5</v>
      </c>
      <c r="L72" s="182">
        <v>84527774</v>
      </c>
      <c r="M72" s="182">
        <v>33689639</v>
      </c>
      <c r="N72" s="187">
        <f t="shared" ref="N72:N135" si="4">+J72/E72</f>
        <v>0.41790280455274892</v>
      </c>
      <c r="O72" s="95">
        <f t="shared" si="1"/>
        <v>227347480</v>
      </c>
      <c r="P72" s="95">
        <f t="shared" si="2"/>
        <v>95009149.5</v>
      </c>
      <c r="Q72" s="94">
        <f t="shared" si="3"/>
        <v>0.41790280455274892</v>
      </c>
    </row>
    <row r="73" spans="1:17" s="36" customFormat="1" x14ac:dyDescent="0.2">
      <c r="A73" s="97"/>
      <c r="B73" s="199" t="s">
        <v>153</v>
      </c>
      <c r="C73" s="199" t="s">
        <v>410</v>
      </c>
      <c r="D73" s="182">
        <v>59576040</v>
      </c>
      <c r="E73" s="182">
        <v>89576040</v>
      </c>
      <c r="F73" s="182">
        <v>48307875</v>
      </c>
      <c r="G73" s="182">
        <v>0</v>
      </c>
      <c r="H73" s="182">
        <v>13147235</v>
      </c>
      <c r="I73" s="182">
        <v>0</v>
      </c>
      <c r="J73" s="182">
        <v>7392500</v>
      </c>
      <c r="K73" s="182">
        <v>7392500</v>
      </c>
      <c r="L73" s="182">
        <v>69036305</v>
      </c>
      <c r="M73" s="182">
        <v>27768140</v>
      </c>
      <c r="N73" s="187">
        <f t="shared" si="4"/>
        <v>8.2527649134746306E-2</v>
      </c>
      <c r="O73" s="95">
        <f t="shared" si="1"/>
        <v>89576040</v>
      </c>
      <c r="P73" s="95">
        <f t="shared" si="2"/>
        <v>7392500</v>
      </c>
      <c r="Q73" s="94">
        <f t="shared" si="3"/>
        <v>8.2527649134746306E-2</v>
      </c>
    </row>
    <row r="74" spans="1:17" s="36" customFormat="1" x14ac:dyDescent="0.2">
      <c r="A74" s="97"/>
      <c r="B74" s="199" t="s">
        <v>154</v>
      </c>
      <c r="C74" s="199" t="s">
        <v>155</v>
      </c>
      <c r="D74" s="182">
        <v>927626025</v>
      </c>
      <c r="E74" s="182">
        <v>990426025</v>
      </c>
      <c r="F74" s="182">
        <v>888467957</v>
      </c>
      <c r="G74" s="182">
        <v>0</v>
      </c>
      <c r="H74" s="182">
        <v>140202599.59999999</v>
      </c>
      <c r="I74" s="182">
        <v>6273366.4299999997</v>
      </c>
      <c r="J74" s="182">
        <v>526448714.05000001</v>
      </c>
      <c r="K74" s="182">
        <v>496624073.13</v>
      </c>
      <c r="L74" s="182">
        <v>317501344.92000002</v>
      </c>
      <c r="M74" s="182">
        <v>215543276.91999999</v>
      </c>
      <c r="N74" s="187">
        <f t="shared" si="4"/>
        <v>0.53153764214747889</v>
      </c>
      <c r="O74" s="95">
        <f t="shared" si="1"/>
        <v>990426025</v>
      </c>
      <c r="P74" s="95">
        <f t="shared" si="2"/>
        <v>526448714.05000001</v>
      </c>
      <c r="Q74" s="94">
        <f t="shared" si="3"/>
        <v>0.53153764214747889</v>
      </c>
    </row>
    <row r="75" spans="1:17" s="36" customFormat="1" x14ac:dyDescent="0.2">
      <c r="A75" s="97"/>
      <c r="B75" s="199" t="s">
        <v>156</v>
      </c>
      <c r="C75" s="199" t="s">
        <v>157</v>
      </c>
      <c r="D75" s="182">
        <v>1137372909</v>
      </c>
      <c r="E75" s="182">
        <v>1124372909</v>
      </c>
      <c r="F75" s="182">
        <v>1063543547.96</v>
      </c>
      <c r="G75" s="182">
        <v>73397815</v>
      </c>
      <c r="H75" s="182">
        <v>326342311.88999999</v>
      </c>
      <c r="I75" s="182">
        <v>10773886</v>
      </c>
      <c r="J75" s="182">
        <v>586143002.20000005</v>
      </c>
      <c r="K75" s="182">
        <v>539773588.75999999</v>
      </c>
      <c r="L75" s="182">
        <v>127715893.91</v>
      </c>
      <c r="M75" s="182">
        <v>66886532.869999997</v>
      </c>
      <c r="N75" s="187">
        <f t="shared" si="4"/>
        <v>0.52130658566054089</v>
      </c>
      <c r="O75" s="95">
        <f t="shared" si="1"/>
        <v>1124372909</v>
      </c>
      <c r="P75" s="95">
        <f t="shared" si="2"/>
        <v>586143002.20000005</v>
      </c>
      <c r="Q75" s="94">
        <f t="shared" si="3"/>
        <v>0.52130658566054089</v>
      </c>
    </row>
    <row r="76" spans="1:17" s="36" customFormat="1" x14ac:dyDescent="0.2">
      <c r="A76" s="97"/>
      <c r="B76" s="199" t="s">
        <v>158</v>
      </c>
      <c r="C76" s="199" t="s">
        <v>159</v>
      </c>
      <c r="D76" s="182">
        <v>262621265</v>
      </c>
      <c r="E76" s="182">
        <v>300801265</v>
      </c>
      <c r="F76" s="182">
        <v>253483058</v>
      </c>
      <c r="G76" s="182">
        <v>297075.23</v>
      </c>
      <c r="H76" s="182">
        <v>69040857.530000001</v>
      </c>
      <c r="I76" s="182">
        <v>0</v>
      </c>
      <c r="J76" s="182">
        <v>136226813.27000001</v>
      </c>
      <c r="K76" s="182">
        <v>133167369.20999999</v>
      </c>
      <c r="L76" s="182">
        <v>95236518.969999999</v>
      </c>
      <c r="M76" s="182">
        <v>47918311.969999999</v>
      </c>
      <c r="N76" s="187">
        <f t="shared" si="4"/>
        <v>0.45287978848759169</v>
      </c>
      <c r="O76" s="95">
        <f t="shared" si="1"/>
        <v>300801265</v>
      </c>
      <c r="P76" s="95">
        <f t="shared" si="2"/>
        <v>136226813.27000001</v>
      </c>
      <c r="Q76" s="94">
        <f t="shared" si="3"/>
        <v>0.45287978848759169</v>
      </c>
    </row>
    <row r="77" spans="1:17" s="36" customFormat="1" x14ac:dyDescent="0.2">
      <c r="A77" s="97"/>
      <c r="B77" s="199" t="s">
        <v>160</v>
      </c>
      <c r="C77" s="199" t="s">
        <v>161</v>
      </c>
      <c r="D77" s="182">
        <v>82873776</v>
      </c>
      <c r="E77" s="182">
        <v>91553776</v>
      </c>
      <c r="F77" s="182">
        <v>70083776</v>
      </c>
      <c r="G77" s="182">
        <v>0</v>
      </c>
      <c r="H77" s="182">
        <v>31109604.030000001</v>
      </c>
      <c r="I77" s="182">
        <v>0</v>
      </c>
      <c r="J77" s="182">
        <v>26103070.969999999</v>
      </c>
      <c r="K77" s="182">
        <v>23903070.969999999</v>
      </c>
      <c r="L77" s="182">
        <v>34341101</v>
      </c>
      <c r="M77" s="182">
        <v>12871101</v>
      </c>
      <c r="N77" s="187">
        <f t="shared" si="4"/>
        <v>0.28511189937157805</v>
      </c>
      <c r="O77" s="95">
        <f t="shared" si="1"/>
        <v>91553776</v>
      </c>
      <c r="P77" s="95">
        <f t="shared" si="2"/>
        <v>26103070.969999999</v>
      </c>
      <c r="Q77" s="94">
        <f t="shared" si="3"/>
        <v>0.28511189937157805</v>
      </c>
    </row>
    <row r="78" spans="1:17" s="36" customFormat="1" x14ac:dyDescent="0.2">
      <c r="A78" s="97"/>
      <c r="B78" s="199" t="s">
        <v>162</v>
      </c>
      <c r="C78" s="199" t="s">
        <v>163</v>
      </c>
      <c r="D78" s="182">
        <v>121905739</v>
      </c>
      <c r="E78" s="182">
        <v>151405739</v>
      </c>
      <c r="F78" s="182">
        <v>144027971</v>
      </c>
      <c r="G78" s="182">
        <v>297075.23</v>
      </c>
      <c r="H78" s="182">
        <v>29107550.16</v>
      </c>
      <c r="I78" s="182">
        <v>0</v>
      </c>
      <c r="J78" s="182">
        <v>100352437.59999999</v>
      </c>
      <c r="K78" s="182">
        <v>99492993.540000007</v>
      </c>
      <c r="L78" s="182">
        <v>21648676.010000002</v>
      </c>
      <c r="M78" s="182">
        <v>14270908.01</v>
      </c>
      <c r="N78" s="187">
        <f t="shared" si="4"/>
        <v>0.66280471442367184</v>
      </c>
      <c r="O78" s="95">
        <f t="shared" si="1"/>
        <v>151405739</v>
      </c>
      <c r="P78" s="95">
        <f t="shared" si="2"/>
        <v>100352437.59999999</v>
      </c>
      <c r="Q78" s="94">
        <f t="shared" si="3"/>
        <v>0.66280471442367184</v>
      </c>
    </row>
    <row r="79" spans="1:17" s="36" customFormat="1" x14ac:dyDescent="0.2">
      <c r="A79" s="97"/>
      <c r="B79" s="199" t="s">
        <v>164</v>
      </c>
      <c r="C79" s="199" t="s">
        <v>165</v>
      </c>
      <c r="D79" s="182">
        <v>38000000</v>
      </c>
      <c r="E79" s="182">
        <v>38000000</v>
      </c>
      <c r="F79" s="182">
        <v>25250000</v>
      </c>
      <c r="G79" s="182">
        <v>0</v>
      </c>
      <c r="H79" s="182">
        <v>3160168.57</v>
      </c>
      <c r="I79" s="182">
        <v>0</v>
      </c>
      <c r="J79" s="182">
        <v>5604831.4299999997</v>
      </c>
      <c r="K79" s="182">
        <v>5604831.4299999997</v>
      </c>
      <c r="L79" s="182">
        <v>29235000</v>
      </c>
      <c r="M79" s="182">
        <v>16485000</v>
      </c>
      <c r="N79" s="187">
        <f t="shared" si="4"/>
        <v>0.1474955639473684</v>
      </c>
      <c r="O79" s="95">
        <f t="shared" si="1"/>
        <v>38000000</v>
      </c>
      <c r="P79" s="95">
        <f t="shared" si="2"/>
        <v>5604831.4299999997</v>
      </c>
      <c r="Q79" s="94">
        <f t="shared" si="3"/>
        <v>0.1474955639473684</v>
      </c>
    </row>
    <row r="80" spans="1:17" s="36" customFormat="1" x14ac:dyDescent="0.2">
      <c r="A80" s="97"/>
      <c r="B80" s="199" t="s">
        <v>166</v>
      </c>
      <c r="C80" s="199" t="s">
        <v>167</v>
      </c>
      <c r="D80" s="182">
        <v>19841750</v>
      </c>
      <c r="E80" s="182">
        <v>19841750</v>
      </c>
      <c r="F80" s="182">
        <v>14121311</v>
      </c>
      <c r="G80" s="182">
        <v>0</v>
      </c>
      <c r="H80" s="182">
        <v>5663534.7699999996</v>
      </c>
      <c r="I80" s="182">
        <v>0</v>
      </c>
      <c r="J80" s="182">
        <v>4166473.27</v>
      </c>
      <c r="K80" s="182">
        <v>4166473.27</v>
      </c>
      <c r="L80" s="182">
        <v>10011741.960000001</v>
      </c>
      <c r="M80" s="182">
        <v>4291302.96</v>
      </c>
      <c r="N80" s="187">
        <f t="shared" si="4"/>
        <v>0.20998517116685778</v>
      </c>
      <c r="O80" s="95">
        <f t="shared" si="1"/>
        <v>19841750</v>
      </c>
      <c r="P80" s="95">
        <f t="shared" si="2"/>
        <v>4166473.27</v>
      </c>
      <c r="Q80" s="94">
        <f t="shared" si="3"/>
        <v>0.20998517116685778</v>
      </c>
    </row>
    <row r="81" spans="1:17" s="36" customFormat="1" x14ac:dyDescent="0.2">
      <c r="A81" s="97"/>
      <c r="B81" s="199" t="s">
        <v>168</v>
      </c>
      <c r="C81" s="199" t="s">
        <v>169</v>
      </c>
      <c r="D81" s="182">
        <v>102826833</v>
      </c>
      <c r="E81" s="182">
        <v>102326833</v>
      </c>
      <c r="F81" s="182">
        <v>92263406</v>
      </c>
      <c r="G81" s="182">
        <v>0</v>
      </c>
      <c r="H81" s="182">
        <v>5512633</v>
      </c>
      <c r="I81" s="182">
        <v>0</v>
      </c>
      <c r="J81" s="182">
        <v>84267175</v>
      </c>
      <c r="K81" s="182">
        <v>82698536</v>
      </c>
      <c r="L81" s="182">
        <v>12547025</v>
      </c>
      <c r="M81" s="182">
        <v>2483598</v>
      </c>
      <c r="N81" s="187">
        <f t="shared" si="4"/>
        <v>0.82351004648018378</v>
      </c>
      <c r="O81" s="95">
        <f t="shared" si="1"/>
        <v>102326833</v>
      </c>
      <c r="P81" s="95">
        <f t="shared" si="2"/>
        <v>84267175</v>
      </c>
      <c r="Q81" s="94">
        <f t="shared" si="3"/>
        <v>0.82351004648018378</v>
      </c>
    </row>
    <row r="82" spans="1:17" s="36" customFormat="1" x14ac:dyDescent="0.2">
      <c r="A82" s="97"/>
      <c r="B82" s="199" t="s">
        <v>170</v>
      </c>
      <c r="C82" s="199" t="s">
        <v>171</v>
      </c>
      <c r="D82" s="182">
        <v>102826833</v>
      </c>
      <c r="E82" s="182">
        <v>102326833</v>
      </c>
      <c r="F82" s="182">
        <v>92263406</v>
      </c>
      <c r="G82" s="182">
        <v>0</v>
      </c>
      <c r="H82" s="182">
        <v>5512633</v>
      </c>
      <c r="I82" s="182">
        <v>0</v>
      </c>
      <c r="J82" s="182">
        <v>84267175</v>
      </c>
      <c r="K82" s="182">
        <v>82698536</v>
      </c>
      <c r="L82" s="182">
        <v>12547025</v>
      </c>
      <c r="M82" s="182">
        <v>2483598</v>
      </c>
      <c r="N82" s="187">
        <f t="shared" si="4"/>
        <v>0.82351004648018378</v>
      </c>
      <c r="O82" s="95">
        <f t="shared" si="1"/>
        <v>102326833</v>
      </c>
      <c r="P82" s="95">
        <f t="shared" si="2"/>
        <v>84267175</v>
      </c>
      <c r="Q82" s="94">
        <f t="shared" si="3"/>
        <v>0.82351004648018378</v>
      </c>
    </row>
    <row r="83" spans="1:17" s="36" customFormat="1" x14ac:dyDescent="0.2">
      <c r="A83" s="97"/>
      <c r="B83" s="199" t="s">
        <v>172</v>
      </c>
      <c r="C83" s="199" t="s">
        <v>173</v>
      </c>
      <c r="D83" s="182">
        <v>43115540</v>
      </c>
      <c r="E83" s="182">
        <v>43115540</v>
      </c>
      <c r="F83" s="182">
        <v>36292914</v>
      </c>
      <c r="G83" s="182">
        <v>430000</v>
      </c>
      <c r="H83" s="182">
        <v>5796083.0099999998</v>
      </c>
      <c r="I83" s="182">
        <v>505000</v>
      </c>
      <c r="J83" s="182">
        <v>7823436.6900000004</v>
      </c>
      <c r="K83" s="182">
        <v>5703436.6900000004</v>
      </c>
      <c r="L83" s="182">
        <v>28561020.300000001</v>
      </c>
      <c r="M83" s="182">
        <v>21738394.300000001</v>
      </c>
      <c r="N83" s="187">
        <f t="shared" si="4"/>
        <v>0.181452828608896</v>
      </c>
      <c r="O83" s="95">
        <f t="shared" si="1"/>
        <v>43115540</v>
      </c>
      <c r="P83" s="95">
        <f t="shared" si="2"/>
        <v>7823436.6900000004</v>
      </c>
      <c r="Q83" s="94">
        <f t="shared" si="3"/>
        <v>0.181452828608896</v>
      </c>
    </row>
    <row r="84" spans="1:17" s="36" customFormat="1" x14ac:dyDescent="0.2">
      <c r="A84" s="97"/>
      <c r="B84" s="199" t="s">
        <v>174</v>
      </c>
      <c r="C84" s="199" t="s">
        <v>175</v>
      </c>
      <c r="D84" s="182">
        <v>29686074</v>
      </c>
      <c r="E84" s="182">
        <v>29686074</v>
      </c>
      <c r="F84" s="182">
        <v>23125390</v>
      </c>
      <c r="G84" s="182">
        <v>430000</v>
      </c>
      <c r="H84" s="182">
        <v>4512988.3</v>
      </c>
      <c r="I84" s="182">
        <v>505000</v>
      </c>
      <c r="J84" s="182">
        <v>2970000</v>
      </c>
      <c r="K84" s="182">
        <v>850000</v>
      </c>
      <c r="L84" s="182">
        <v>21268085.699999999</v>
      </c>
      <c r="M84" s="182">
        <v>14707401.699999999</v>
      </c>
      <c r="N84" s="187">
        <f t="shared" si="4"/>
        <v>0.10004691088488157</v>
      </c>
      <c r="O84" s="95">
        <f t="shared" si="1"/>
        <v>29686074</v>
      </c>
      <c r="P84" s="95">
        <f t="shared" si="2"/>
        <v>2970000</v>
      </c>
      <c r="Q84" s="94">
        <f t="shared" si="3"/>
        <v>0.10004691088488157</v>
      </c>
    </row>
    <row r="85" spans="1:17" s="36" customFormat="1" x14ac:dyDescent="0.2">
      <c r="A85" s="97"/>
      <c r="B85" s="199" t="s">
        <v>176</v>
      </c>
      <c r="C85" s="199" t="s">
        <v>177</v>
      </c>
      <c r="D85" s="182">
        <v>12402193</v>
      </c>
      <c r="E85" s="182">
        <v>12402193</v>
      </c>
      <c r="F85" s="182">
        <v>12140251</v>
      </c>
      <c r="G85" s="182">
        <v>0</v>
      </c>
      <c r="H85" s="182">
        <v>826116.81</v>
      </c>
      <c r="I85" s="182">
        <v>0</v>
      </c>
      <c r="J85" s="182">
        <v>4283141.59</v>
      </c>
      <c r="K85" s="182">
        <v>4283141.59</v>
      </c>
      <c r="L85" s="182">
        <v>7292934.5999999996</v>
      </c>
      <c r="M85" s="182">
        <v>7030992.5999999996</v>
      </c>
      <c r="N85" s="187">
        <f t="shared" si="4"/>
        <v>0.34535356690546581</v>
      </c>
      <c r="O85" s="95">
        <f t="shared" si="1"/>
        <v>12402193</v>
      </c>
      <c r="P85" s="95">
        <f t="shared" si="2"/>
        <v>4283141.59</v>
      </c>
      <c r="Q85" s="94">
        <f t="shared" si="3"/>
        <v>0.34535356690546581</v>
      </c>
    </row>
    <row r="86" spans="1:17" s="36" customFormat="1" x14ac:dyDescent="0.2">
      <c r="A86" s="97"/>
      <c r="B86" s="199" t="s">
        <v>178</v>
      </c>
      <c r="C86" s="199" t="s">
        <v>179</v>
      </c>
      <c r="D86" s="182">
        <v>1027273</v>
      </c>
      <c r="E86" s="182">
        <v>1027273</v>
      </c>
      <c r="F86" s="182">
        <v>1027273</v>
      </c>
      <c r="G86" s="182">
        <v>0</v>
      </c>
      <c r="H86" s="182">
        <v>456977.9</v>
      </c>
      <c r="I86" s="182">
        <v>0</v>
      </c>
      <c r="J86" s="182">
        <v>570295.1</v>
      </c>
      <c r="K86" s="182">
        <v>570295.1</v>
      </c>
      <c r="L86" s="182">
        <v>0</v>
      </c>
      <c r="M86" s="182">
        <v>0</v>
      </c>
      <c r="N86" s="187">
        <f t="shared" si="4"/>
        <v>0.55515437473777662</v>
      </c>
      <c r="O86" s="95">
        <f t="shared" si="1"/>
        <v>1027273</v>
      </c>
      <c r="P86" s="95">
        <f t="shared" si="2"/>
        <v>570295.1</v>
      </c>
      <c r="Q86" s="94">
        <f t="shared" si="3"/>
        <v>0.55515437473777662</v>
      </c>
    </row>
    <row r="87" spans="1:17" s="36" customFormat="1" x14ac:dyDescent="0.2">
      <c r="A87" s="97"/>
      <c r="B87" s="199" t="s">
        <v>180</v>
      </c>
      <c r="C87" s="199" t="s">
        <v>181</v>
      </c>
      <c r="D87" s="182">
        <v>1039386337</v>
      </c>
      <c r="E87" s="182">
        <v>1022422207</v>
      </c>
      <c r="F87" s="182">
        <v>839193317.44000006</v>
      </c>
      <c r="G87" s="182">
        <v>144940535.25999999</v>
      </c>
      <c r="H87" s="182">
        <v>92410302.819999993</v>
      </c>
      <c r="I87" s="182">
        <v>1177572.7</v>
      </c>
      <c r="J87" s="182">
        <v>476833920.85000002</v>
      </c>
      <c r="K87" s="182">
        <v>450867281.75999999</v>
      </c>
      <c r="L87" s="182">
        <v>307059875.37</v>
      </c>
      <c r="M87" s="182">
        <v>123830985.81</v>
      </c>
      <c r="N87" s="187">
        <f t="shared" si="4"/>
        <v>0.46637672537368902</v>
      </c>
      <c r="O87" s="95">
        <f t="shared" si="1"/>
        <v>1022422207</v>
      </c>
      <c r="P87" s="95">
        <f t="shared" si="2"/>
        <v>476833920.85000002</v>
      </c>
      <c r="Q87" s="94">
        <f t="shared" si="3"/>
        <v>0.46637672537368902</v>
      </c>
    </row>
    <row r="88" spans="1:17" s="36" customFormat="1" x14ac:dyDescent="0.2">
      <c r="A88" s="97"/>
      <c r="B88" s="199" t="s">
        <v>182</v>
      </c>
      <c r="C88" s="199" t="s">
        <v>183</v>
      </c>
      <c r="D88" s="182">
        <v>858500000</v>
      </c>
      <c r="E88" s="182">
        <v>784715633</v>
      </c>
      <c r="F88" s="182">
        <v>651401820.44000006</v>
      </c>
      <c r="G88" s="182">
        <v>140710535.25999999</v>
      </c>
      <c r="H88" s="182">
        <v>65083751.049999997</v>
      </c>
      <c r="I88" s="182">
        <v>335000</v>
      </c>
      <c r="J88" s="182">
        <v>387705703.19999999</v>
      </c>
      <c r="K88" s="182">
        <v>363413525.39999998</v>
      </c>
      <c r="L88" s="182">
        <v>190880643.49000001</v>
      </c>
      <c r="M88" s="182">
        <v>57566830.93</v>
      </c>
      <c r="N88" s="187">
        <f t="shared" si="4"/>
        <v>0.49407159344817081</v>
      </c>
      <c r="O88" s="95">
        <f t="shared" si="1"/>
        <v>784715633</v>
      </c>
      <c r="P88" s="95">
        <f t="shared" si="2"/>
        <v>387705703.19999999</v>
      </c>
      <c r="Q88" s="94">
        <f t="shared" si="3"/>
        <v>0.49407159344817081</v>
      </c>
    </row>
    <row r="89" spans="1:17" s="36" customFormat="1" x14ac:dyDescent="0.2">
      <c r="A89" s="97"/>
      <c r="B89" s="199" t="s">
        <v>379</v>
      </c>
      <c r="C89" s="199" t="s">
        <v>380</v>
      </c>
      <c r="D89" s="182">
        <v>20833334</v>
      </c>
      <c r="E89" s="182">
        <v>24998571</v>
      </c>
      <c r="F89" s="182">
        <v>24998571</v>
      </c>
      <c r="G89" s="182">
        <v>0</v>
      </c>
      <c r="H89" s="182">
        <v>0</v>
      </c>
      <c r="I89" s="182">
        <v>0</v>
      </c>
      <c r="J89" s="182">
        <v>24998571</v>
      </c>
      <c r="K89" s="182">
        <v>24998571</v>
      </c>
      <c r="L89" s="182">
        <v>0</v>
      </c>
      <c r="M89" s="182">
        <v>0</v>
      </c>
      <c r="N89" s="187">
        <f t="shared" si="4"/>
        <v>1</v>
      </c>
      <c r="O89" s="95">
        <f t="shared" si="1"/>
        <v>24998571</v>
      </c>
      <c r="P89" s="95">
        <f t="shared" si="2"/>
        <v>24998571</v>
      </c>
      <c r="Q89" s="94">
        <f t="shared" si="3"/>
        <v>1</v>
      </c>
    </row>
    <row r="90" spans="1:17" s="36" customFormat="1" x14ac:dyDescent="0.2">
      <c r="A90" s="97"/>
      <c r="B90" s="199" t="s">
        <v>184</v>
      </c>
      <c r="C90" s="199" t="s">
        <v>185</v>
      </c>
      <c r="D90" s="182">
        <v>957143</v>
      </c>
      <c r="E90" s="182">
        <v>2457143</v>
      </c>
      <c r="F90" s="182">
        <v>1914571</v>
      </c>
      <c r="G90" s="182">
        <v>0</v>
      </c>
      <c r="H90" s="182">
        <v>241932</v>
      </c>
      <c r="I90" s="182">
        <v>246939.01</v>
      </c>
      <c r="J90" s="182">
        <v>810417</v>
      </c>
      <c r="K90" s="182">
        <v>456538</v>
      </c>
      <c r="L90" s="182">
        <v>1157854.99</v>
      </c>
      <c r="M90" s="182">
        <v>615282.99</v>
      </c>
      <c r="N90" s="187">
        <f t="shared" si="4"/>
        <v>0.32982085291739227</v>
      </c>
      <c r="O90" s="95">
        <f t="shared" si="1"/>
        <v>2457143</v>
      </c>
      <c r="P90" s="95">
        <f t="shared" si="2"/>
        <v>810417</v>
      </c>
      <c r="Q90" s="94">
        <f t="shared" si="3"/>
        <v>0.32982085291739227</v>
      </c>
    </row>
    <row r="91" spans="1:17" s="36" customFormat="1" x14ac:dyDescent="0.2">
      <c r="A91" s="97"/>
      <c r="B91" s="199" t="s">
        <v>186</v>
      </c>
      <c r="C91" s="199" t="s">
        <v>187</v>
      </c>
      <c r="D91" s="182">
        <v>25851197</v>
      </c>
      <c r="E91" s="182">
        <v>26682410</v>
      </c>
      <c r="F91" s="182">
        <v>20773675</v>
      </c>
      <c r="G91" s="182">
        <v>0</v>
      </c>
      <c r="H91" s="182">
        <v>8315111.3099999996</v>
      </c>
      <c r="I91" s="182">
        <v>140633.69</v>
      </c>
      <c r="J91" s="182">
        <v>5456572.2699999996</v>
      </c>
      <c r="K91" s="182">
        <v>5281055.28</v>
      </c>
      <c r="L91" s="182">
        <v>12770092.73</v>
      </c>
      <c r="M91" s="182">
        <v>6861357.7300000004</v>
      </c>
      <c r="N91" s="187">
        <f t="shared" si="4"/>
        <v>0.20450072800770244</v>
      </c>
      <c r="O91" s="95">
        <f t="shared" si="1"/>
        <v>26682410</v>
      </c>
      <c r="P91" s="95">
        <f t="shared" si="2"/>
        <v>5456572.2699999996</v>
      </c>
      <c r="Q91" s="94">
        <f t="shared" si="3"/>
        <v>0.20450072800770244</v>
      </c>
    </row>
    <row r="92" spans="1:17" s="36" customFormat="1" x14ac:dyDescent="0.2">
      <c r="A92" s="97"/>
      <c r="B92" s="199" t="s">
        <v>188</v>
      </c>
      <c r="C92" s="199" t="s">
        <v>189</v>
      </c>
      <c r="D92" s="182">
        <v>26473000</v>
      </c>
      <c r="E92" s="182">
        <v>26473000</v>
      </c>
      <c r="F92" s="182">
        <v>18274000</v>
      </c>
      <c r="G92" s="182">
        <v>0</v>
      </c>
      <c r="H92" s="182">
        <v>0</v>
      </c>
      <c r="I92" s="182">
        <v>0</v>
      </c>
      <c r="J92" s="182">
        <v>200000</v>
      </c>
      <c r="K92" s="182">
        <v>200000</v>
      </c>
      <c r="L92" s="182">
        <v>26273000</v>
      </c>
      <c r="M92" s="182">
        <v>18074000</v>
      </c>
      <c r="N92" s="187">
        <f t="shared" si="4"/>
        <v>7.5548672232085522E-3</v>
      </c>
      <c r="O92" s="95">
        <f t="shared" si="1"/>
        <v>26473000</v>
      </c>
      <c r="P92" s="95">
        <f t="shared" si="2"/>
        <v>200000</v>
      </c>
      <c r="Q92" s="94">
        <f t="shared" si="3"/>
        <v>7.5548672232085522E-3</v>
      </c>
    </row>
    <row r="93" spans="1:17" s="36" customFormat="1" x14ac:dyDescent="0.2">
      <c r="A93" s="97"/>
      <c r="B93" s="199" t="s">
        <v>190</v>
      </c>
      <c r="C93" s="199" t="s">
        <v>191</v>
      </c>
      <c r="D93" s="182">
        <v>13353506</v>
      </c>
      <c r="E93" s="182">
        <v>16869793</v>
      </c>
      <c r="F93" s="182">
        <v>10307398</v>
      </c>
      <c r="G93" s="182">
        <v>1190000</v>
      </c>
      <c r="H93" s="182">
        <v>1735129.1</v>
      </c>
      <c r="I93" s="182">
        <v>455000</v>
      </c>
      <c r="J93" s="182">
        <v>1879482.95</v>
      </c>
      <c r="K93" s="182">
        <v>1779482.95</v>
      </c>
      <c r="L93" s="182">
        <v>11610180.949999999</v>
      </c>
      <c r="M93" s="182">
        <v>5047785.95</v>
      </c>
      <c r="N93" s="187">
        <f t="shared" si="4"/>
        <v>0.11141114476034175</v>
      </c>
      <c r="O93" s="95">
        <f t="shared" si="1"/>
        <v>16869793</v>
      </c>
      <c r="P93" s="95">
        <f t="shared" si="2"/>
        <v>1879482.95</v>
      </c>
      <c r="Q93" s="94">
        <f t="shared" si="3"/>
        <v>0.11141114476034175</v>
      </c>
    </row>
    <row r="94" spans="1:17" s="36" customFormat="1" x14ac:dyDescent="0.2">
      <c r="A94" s="97"/>
      <c r="B94" s="199" t="s">
        <v>192</v>
      </c>
      <c r="C94" s="199" t="s">
        <v>193</v>
      </c>
      <c r="D94" s="182">
        <v>89680657</v>
      </c>
      <c r="E94" s="182">
        <v>135480657</v>
      </c>
      <c r="F94" s="182">
        <v>108907657</v>
      </c>
      <c r="G94" s="182">
        <v>3040000</v>
      </c>
      <c r="H94" s="182">
        <v>17034379.359999999</v>
      </c>
      <c r="I94" s="182">
        <v>0</v>
      </c>
      <c r="J94" s="182">
        <v>54292549.43</v>
      </c>
      <c r="K94" s="182">
        <v>54241234.130000003</v>
      </c>
      <c r="L94" s="182">
        <v>61113728.210000001</v>
      </c>
      <c r="M94" s="182">
        <v>34540728.210000001</v>
      </c>
      <c r="N94" s="187">
        <f t="shared" si="4"/>
        <v>0.40074022840028006</v>
      </c>
      <c r="O94" s="95">
        <f t="shared" si="1"/>
        <v>135480657</v>
      </c>
      <c r="P94" s="95">
        <f t="shared" si="2"/>
        <v>54292549.43</v>
      </c>
      <c r="Q94" s="94">
        <f t="shared" si="3"/>
        <v>0.40074022840028006</v>
      </c>
    </row>
    <row r="95" spans="1:17" s="36" customFormat="1" x14ac:dyDescent="0.2">
      <c r="A95" s="97"/>
      <c r="B95" s="199" t="s">
        <v>194</v>
      </c>
      <c r="C95" s="199" t="s">
        <v>195</v>
      </c>
      <c r="D95" s="182">
        <v>3737500</v>
      </c>
      <c r="E95" s="182">
        <v>4745000</v>
      </c>
      <c r="F95" s="182">
        <v>2615625</v>
      </c>
      <c r="G95" s="182">
        <v>0</v>
      </c>
      <c r="H95" s="182">
        <v>0</v>
      </c>
      <c r="I95" s="182">
        <v>0</v>
      </c>
      <c r="J95" s="182">
        <v>1490625</v>
      </c>
      <c r="K95" s="182">
        <v>496875</v>
      </c>
      <c r="L95" s="182">
        <v>3254375</v>
      </c>
      <c r="M95" s="182">
        <v>1125000</v>
      </c>
      <c r="N95" s="187">
        <f t="shared" si="4"/>
        <v>0.3141464699683878</v>
      </c>
      <c r="O95" s="95">
        <f t="shared" si="1"/>
        <v>4745000</v>
      </c>
      <c r="P95" s="95">
        <f t="shared" si="2"/>
        <v>1490625</v>
      </c>
      <c r="Q95" s="94">
        <f t="shared" si="3"/>
        <v>0.3141464699683878</v>
      </c>
    </row>
    <row r="96" spans="1:17" s="36" customFormat="1" x14ac:dyDescent="0.2">
      <c r="A96" s="97"/>
      <c r="B96" s="199" t="s">
        <v>196</v>
      </c>
      <c r="C96" s="199" t="s">
        <v>197</v>
      </c>
      <c r="D96" s="182">
        <v>1710000</v>
      </c>
      <c r="E96" s="182">
        <v>1930000</v>
      </c>
      <c r="F96" s="182">
        <v>1799000</v>
      </c>
      <c r="G96" s="182">
        <v>0</v>
      </c>
      <c r="H96" s="182">
        <v>932</v>
      </c>
      <c r="I96" s="182">
        <v>0</v>
      </c>
      <c r="J96" s="182">
        <v>1200346</v>
      </c>
      <c r="K96" s="182">
        <v>1200346</v>
      </c>
      <c r="L96" s="182">
        <v>728722</v>
      </c>
      <c r="M96" s="182">
        <v>597722</v>
      </c>
      <c r="N96" s="187">
        <f t="shared" si="4"/>
        <v>0.62194093264248707</v>
      </c>
      <c r="O96" s="95">
        <f t="shared" si="1"/>
        <v>1930000</v>
      </c>
      <c r="P96" s="95">
        <f t="shared" si="2"/>
        <v>1200346</v>
      </c>
      <c r="Q96" s="94">
        <f t="shared" si="3"/>
        <v>0.62194093264248707</v>
      </c>
    </row>
    <row r="97" spans="1:17" s="36" customFormat="1" x14ac:dyDescent="0.2">
      <c r="A97" s="97"/>
      <c r="B97" s="199" t="s">
        <v>198</v>
      </c>
      <c r="C97" s="199" t="s">
        <v>199</v>
      </c>
      <c r="D97" s="182">
        <v>100000</v>
      </c>
      <c r="E97" s="182">
        <v>100000</v>
      </c>
      <c r="F97" s="182">
        <v>100000</v>
      </c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182">
        <v>100000</v>
      </c>
      <c r="M97" s="182">
        <v>100000</v>
      </c>
      <c r="N97" s="187">
        <f t="shared" si="4"/>
        <v>0</v>
      </c>
      <c r="O97" s="95">
        <f t="shared" si="1"/>
        <v>100000</v>
      </c>
      <c r="P97" s="95">
        <f t="shared" si="2"/>
        <v>0</v>
      </c>
      <c r="Q97" s="94">
        <f t="shared" si="3"/>
        <v>0</v>
      </c>
    </row>
    <row r="98" spans="1:17" s="36" customFormat="1" x14ac:dyDescent="0.2">
      <c r="A98" s="97"/>
      <c r="B98" s="199" t="s">
        <v>200</v>
      </c>
      <c r="C98" s="199" t="s">
        <v>201</v>
      </c>
      <c r="D98" s="182">
        <v>1610000</v>
      </c>
      <c r="E98" s="182">
        <v>1830000</v>
      </c>
      <c r="F98" s="182">
        <v>1699000</v>
      </c>
      <c r="G98" s="182">
        <v>0</v>
      </c>
      <c r="H98" s="182">
        <v>932</v>
      </c>
      <c r="I98" s="182">
        <v>0</v>
      </c>
      <c r="J98" s="182">
        <v>1200346</v>
      </c>
      <c r="K98" s="182">
        <v>1200346</v>
      </c>
      <c r="L98" s="182">
        <v>628722</v>
      </c>
      <c r="M98" s="182">
        <v>497722</v>
      </c>
      <c r="N98" s="187">
        <f t="shared" si="4"/>
        <v>0.65592677595628412</v>
      </c>
      <c r="O98" s="95">
        <f t="shared" si="1"/>
        <v>1830000</v>
      </c>
      <c r="P98" s="95">
        <f t="shared" si="2"/>
        <v>1200346</v>
      </c>
      <c r="Q98" s="94">
        <f t="shared" si="3"/>
        <v>0.65592677595628412</v>
      </c>
    </row>
    <row r="99" spans="1:17" s="36" customFormat="1" x14ac:dyDescent="0.2">
      <c r="A99" s="97"/>
      <c r="B99" s="199" t="s">
        <v>202</v>
      </c>
      <c r="C99" s="199" t="s">
        <v>203</v>
      </c>
      <c r="D99" s="182">
        <v>5365000</v>
      </c>
      <c r="E99" s="182">
        <v>4965000</v>
      </c>
      <c r="F99" s="182">
        <v>2972500</v>
      </c>
      <c r="G99" s="182">
        <v>0</v>
      </c>
      <c r="H99" s="182">
        <v>300000</v>
      </c>
      <c r="I99" s="182">
        <v>0</v>
      </c>
      <c r="J99" s="182">
        <v>680000</v>
      </c>
      <c r="K99" s="182">
        <v>680000</v>
      </c>
      <c r="L99" s="182">
        <v>3985000</v>
      </c>
      <c r="M99" s="182">
        <v>1992500</v>
      </c>
      <c r="N99" s="187">
        <f t="shared" si="4"/>
        <v>0.13695871097683787</v>
      </c>
      <c r="O99" s="95">
        <f t="shared" si="1"/>
        <v>4965000</v>
      </c>
      <c r="P99" s="95">
        <f t="shared" si="2"/>
        <v>680000</v>
      </c>
      <c r="Q99" s="94">
        <f t="shared" si="3"/>
        <v>0.13695871097683787</v>
      </c>
    </row>
    <row r="100" spans="1:17" s="36" customFormat="1" x14ac:dyDescent="0.2">
      <c r="A100" s="97"/>
      <c r="B100" s="199" t="s">
        <v>204</v>
      </c>
      <c r="C100" s="199" t="s">
        <v>205</v>
      </c>
      <c r="D100" s="182">
        <v>1545000</v>
      </c>
      <c r="E100" s="182">
        <v>1145000</v>
      </c>
      <c r="F100" s="182">
        <v>695000</v>
      </c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182">
        <v>1145000</v>
      </c>
      <c r="M100" s="182">
        <v>695000</v>
      </c>
      <c r="N100" s="187">
        <f t="shared" si="4"/>
        <v>0</v>
      </c>
      <c r="O100" s="95">
        <f t="shared" si="1"/>
        <v>1145000</v>
      </c>
      <c r="P100" s="95">
        <f t="shared" si="2"/>
        <v>0</v>
      </c>
      <c r="Q100" s="94">
        <f t="shared" si="3"/>
        <v>0</v>
      </c>
    </row>
    <row r="101" spans="1:17" s="36" customFormat="1" x14ac:dyDescent="0.2">
      <c r="A101" s="97"/>
      <c r="B101" s="199" t="s">
        <v>206</v>
      </c>
      <c r="C101" s="199" t="s">
        <v>207</v>
      </c>
      <c r="D101" s="182">
        <v>3320000</v>
      </c>
      <c r="E101" s="182">
        <v>3320000</v>
      </c>
      <c r="F101" s="182">
        <v>2027500</v>
      </c>
      <c r="G101" s="182">
        <v>0</v>
      </c>
      <c r="H101" s="182">
        <v>300000</v>
      </c>
      <c r="I101" s="182">
        <v>0</v>
      </c>
      <c r="J101" s="182">
        <v>650000</v>
      </c>
      <c r="K101" s="182">
        <v>650000</v>
      </c>
      <c r="L101" s="182">
        <v>2370000</v>
      </c>
      <c r="M101" s="182">
        <v>1077500</v>
      </c>
      <c r="N101" s="187">
        <f t="shared" si="4"/>
        <v>0.19578313253012047</v>
      </c>
      <c r="O101" s="95">
        <f t="shared" si="1"/>
        <v>3320000</v>
      </c>
      <c r="P101" s="95">
        <f t="shared" si="2"/>
        <v>650000</v>
      </c>
      <c r="Q101" s="94">
        <f t="shared" si="3"/>
        <v>0.19578313253012047</v>
      </c>
    </row>
    <row r="102" spans="1:17" s="36" customFormat="1" x14ac:dyDescent="0.2">
      <c r="A102" s="97"/>
      <c r="B102" s="199" t="s">
        <v>208</v>
      </c>
      <c r="C102" s="199" t="s">
        <v>209</v>
      </c>
      <c r="D102" s="182">
        <v>500000</v>
      </c>
      <c r="E102" s="182">
        <v>500000</v>
      </c>
      <c r="F102" s="182">
        <v>250000</v>
      </c>
      <c r="G102" s="182">
        <v>0</v>
      </c>
      <c r="H102" s="182">
        <v>0</v>
      </c>
      <c r="I102" s="182">
        <v>0</v>
      </c>
      <c r="J102" s="182">
        <v>30000</v>
      </c>
      <c r="K102" s="182">
        <v>30000</v>
      </c>
      <c r="L102" s="182">
        <v>470000</v>
      </c>
      <c r="M102" s="182">
        <v>220000</v>
      </c>
      <c r="N102" s="187">
        <f t="shared" si="4"/>
        <v>0.06</v>
      </c>
      <c r="O102" s="95">
        <f t="shared" si="1"/>
        <v>500000</v>
      </c>
      <c r="P102" s="95">
        <f t="shared" si="2"/>
        <v>30000</v>
      </c>
      <c r="Q102" s="94">
        <f t="shared" si="3"/>
        <v>0.06</v>
      </c>
    </row>
    <row r="103" spans="1:17" s="96" customFormat="1" ht="15" x14ac:dyDescent="0.25">
      <c r="A103" s="93"/>
      <c r="B103" s="199" t="s">
        <v>210</v>
      </c>
      <c r="C103" s="199" t="s">
        <v>211</v>
      </c>
      <c r="D103" s="182">
        <v>223335694</v>
      </c>
      <c r="E103" s="182">
        <v>199210694</v>
      </c>
      <c r="F103" s="182">
        <v>137686450.90000001</v>
      </c>
      <c r="G103" s="182">
        <v>10373605.25</v>
      </c>
      <c r="H103" s="182">
        <v>11236487.33</v>
      </c>
      <c r="I103" s="182">
        <v>1127327.3700000001</v>
      </c>
      <c r="J103" s="182">
        <v>59913766.630000003</v>
      </c>
      <c r="K103" s="182">
        <v>57126117.030000001</v>
      </c>
      <c r="L103" s="182">
        <v>116559507.42</v>
      </c>
      <c r="M103" s="182">
        <v>55035264.32</v>
      </c>
      <c r="N103" s="186">
        <f t="shared" si="4"/>
        <v>0.3007557748380717</v>
      </c>
      <c r="O103" s="28">
        <f t="shared" si="1"/>
        <v>199210694</v>
      </c>
      <c r="P103" s="28">
        <f t="shared" si="2"/>
        <v>59913766.630000003</v>
      </c>
      <c r="Q103" s="98">
        <f t="shared" si="3"/>
        <v>0.3007557748380717</v>
      </c>
    </row>
    <row r="104" spans="1:17" s="36" customFormat="1" x14ac:dyDescent="0.2">
      <c r="A104" s="97"/>
      <c r="B104" s="199" t="s">
        <v>212</v>
      </c>
      <c r="C104" s="199" t="s">
        <v>213</v>
      </c>
      <c r="D104" s="182">
        <v>70724519</v>
      </c>
      <c r="E104" s="182">
        <v>68269160.069999993</v>
      </c>
      <c r="F104" s="182">
        <v>55920004.07</v>
      </c>
      <c r="G104" s="182">
        <v>1014500.01</v>
      </c>
      <c r="H104" s="182">
        <v>7657320.75</v>
      </c>
      <c r="I104" s="182">
        <v>449654.63</v>
      </c>
      <c r="J104" s="182">
        <v>28386273.350000001</v>
      </c>
      <c r="K104" s="182">
        <v>28375197.350000001</v>
      </c>
      <c r="L104" s="182">
        <v>30761411.329999998</v>
      </c>
      <c r="M104" s="182">
        <v>18412255.329999998</v>
      </c>
      <c r="N104" s="187">
        <f t="shared" si="4"/>
        <v>0.41579936417694385</v>
      </c>
      <c r="O104" s="95">
        <f t="shared" si="1"/>
        <v>68269160.069999993</v>
      </c>
      <c r="P104" s="95">
        <f t="shared" si="2"/>
        <v>28386273.350000001</v>
      </c>
      <c r="Q104" s="94">
        <f t="shared" si="3"/>
        <v>0.41579936417694385</v>
      </c>
    </row>
    <row r="105" spans="1:17" s="36" customFormat="1" x14ac:dyDescent="0.2">
      <c r="A105" s="97"/>
      <c r="B105" s="199" t="s">
        <v>214</v>
      </c>
      <c r="C105" s="199" t="s">
        <v>215</v>
      </c>
      <c r="D105" s="182">
        <v>33264121</v>
      </c>
      <c r="E105" s="182">
        <v>33264121</v>
      </c>
      <c r="F105" s="182">
        <v>28296632</v>
      </c>
      <c r="G105" s="182">
        <v>0</v>
      </c>
      <c r="H105" s="182">
        <v>5469385.2599999998</v>
      </c>
      <c r="I105" s="182">
        <v>0</v>
      </c>
      <c r="J105" s="182">
        <v>16056075.74</v>
      </c>
      <c r="K105" s="182">
        <v>16056075.74</v>
      </c>
      <c r="L105" s="182">
        <v>11738660</v>
      </c>
      <c r="M105" s="182">
        <v>6771171</v>
      </c>
      <c r="N105" s="187">
        <f t="shared" si="4"/>
        <v>0.48268450382320338</v>
      </c>
      <c r="O105" s="95">
        <f t="shared" si="1"/>
        <v>33264121</v>
      </c>
      <c r="P105" s="95">
        <f t="shared" si="2"/>
        <v>16056075.74</v>
      </c>
      <c r="Q105" s="94">
        <f t="shared" si="3"/>
        <v>0.48268450382320338</v>
      </c>
    </row>
    <row r="106" spans="1:17" s="36" customFormat="1" x14ac:dyDescent="0.2">
      <c r="A106" s="97"/>
      <c r="B106" s="199" t="s">
        <v>216</v>
      </c>
      <c r="C106" s="199" t="s">
        <v>217</v>
      </c>
      <c r="D106" s="182">
        <v>1300000</v>
      </c>
      <c r="E106" s="182">
        <v>1300000</v>
      </c>
      <c r="F106" s="182">
        <v>812500</v>
      </c>
      <c r="G106" s="182">
        <v>14500</v>
      </c>
      <c r="H106" s="182">
        <v>9000</v>
      </c>
      <c r="I106" s="182">
        <v>0</v>
      </c>
      <c r="J106" s="182">
        <v>196553</v>
      </c>
      <c r="K106" s="182">
        <v>196553</v>
      </c>
      <c r="L106" s="182">
        <v>1079947</v>
      </c>
      <c r="M106" s="182">
        <v>592447</v>
      </c>
      <c r="N106" s="187">
        <f t="shared" si="4"/>
        <v>0.15119461538461537</v>
      </c>
      <c r="O106" s="95">
        <f t="shared" si="1"/>
        <v>1300000</v>
      </c>
      <c r="P106" s="95">
        <f t="shared" si="2"/>
        <v>196553</v>
      </c>
      <c r="Q106" s="94">
        <f t="shared" si="3"/>
        <v>0.15119461538461537</v>
      </c>
    </row>
    <row r="107" spans="1:17" s="36" customFormat="1" x14ac:dyDescent="0.2">
      <c r="A107" s="97"/>
      <c r="B107" s="199" t="s">
        <v>218</v>
      </c>
      <c r="C107" s="199" t="s">
        <v>219</v>
      </c>
      <c r="D107" s="182">
        <v>33660398</v>
      </c>
      <c r="E107" s="182">
        <v>31205039.07</v>
      </c>
      <c r="F107" s="182">
        <v>25160872.07</v>
      </c>
      <c r="G107" s="182">
        <v>1000000.01</v>
      </c>
      <c r="H107" s="182">
        <v>2131235.4900000002</v>
      </c>
      <c r="I107" s="182">
        <v>449654.63</v>
      </c>
      <c r="J107" s="182">
        <v>11934241.609999999</v>
      </c>
      <c r="K107" s="182">
        <v>11934241.609999999</v>
      </c>
      <c r="L107" s="182">
        <v>15689907.33</v>
      </c>
      <c r="M107" s="182">
        <v>9645740.3300000001</v>
      </c>
      <c r="N107" s="187">
        <f t="shared" si="4"/>
        <v>0.38244597557557231</v>
      </c>
      <c r="O107" s="95">
        <f t="shared" si="1"/>
        <v>31205039.07</v>
      </c>
      <c r="P107" s="95">
        <f t="shared" si="2"/>
        <v>11934241.609999999</v>
      </c>
      <c r="Q107" s="94">
        <f t="shared" si="3"/>
        <v>0.38244597557557231</v>
      </c>
    </row>
    <row r="108" spans="1:17" s="36" customFormat="1" x14ac:dyDescent="0.2">
      <c r="A108" s="97"/>
      <c r="B108" s="199" t="s">
        <v>220</v>
      </c>
      <c r="C108" s="199" t="s">
        <v>221</v>
      </c>
      <c r="D108" s="182">
        <v>2500000</v>
      </c>
      <c r="E108" s="182">
        <v>2500000</v>
      </c>
      <c r="F108" s="182">
        <v>1650000</v>
      </c>
      <c r="G108" s="182">
        <v>0</v>
      </c>
      <c r="H108" s="182">
        <v>47700</v>
      </c>
      <c r="I108" s="182">
        <v>0</v>
      </c>
      <c r="J108" s="182">
        <v>199403</v>
      </c>
      <c r="K108" s="182">
        <v>188327</v>
      </c>
      <c r="L108" s="182">
        <v>2252897</v>
      </c>
      <c r="M108" s="182">
        <v>1402897</v>
      </c>
      <c r="N108" s="187">
        <f t="shared" si="4"/>
        <v>7.9761200000000004E-2</v>
      </c>
      <c r="O108" s="95">
        <f t="shared" si="1"/>
        <v>2500000</v>
      </c>
      <c r="P108" s="95">
        <f t="shared" si="2"/>
        <v>199403</v>
      </c>
      <c r="Q108" s="94">
        <f t="shared" si="3"/>
        <v>7.9761200000000004E-2</v>
      </c>
    </row>
    <row r="109" spans="1:17" s="36" customFormat="1" x14ac:dyDescent="0.2">
      <c r="A109" s="97"/>
      <c r="B109" s="199" t="s">
        <v>222</v>
      </c>
      <c r="C109" s="199" t="s">
        <v>223</v>
      </c>
      <c r="D109" s="182">
        <v>1025000</v>
      </c>
      <c r="E109" s="182">
        <v>1025000</v>
      </c>
      <c r="F109" s="182">
        <v>681250</v>
      </c>
      <c r="G109" s="182">
        <v>0</v>
      </c>
      <c r="H109" s="182">
        <v>3760</v>
      </c>
      <c r="I109" s="182">
        <v>0</v>
      </c>
      <c r="J109" s="182">
        <v>46240</v>
      </c>
      <c r="K109" s="182">
        <v>46240</v>
      </c>
      <c r="L109" s="182">
        <v>975000</v>
      </c>
      <c r="M109" s="182">
        <v>631250</v>
      </c>
      <c r="N109" s="187">
        <f t="shared" si="4"/>
        <v>4.5112195121951221E-2</v>
      </c>
      <c r="O109" s="95">
        <f t="shared" si="1"/>
        <v>1025000</v>
      </c>
      <c r="P109" s="95">
        <f t="shared" si="2"/>
        <v>46240</v>
      </c>
      <c r="Q109" s="94">
        <f t="shared" si="3"/>
        <v>4.5112195121951221E-2</v>
      </c>
    </row>
    <row r="110" spans="1:17" s="36" customFormat="1" x14ac:dyDescent="0.2">
      <c r="A110" s="97"/>
      <c r="B110" s="199" t="s">
        <v>224</v>
      </c>
      <c r="C110" s="199" t="s">
        <v>225</v>
      </c>
      <c r="D110" s="182">
        <v>350000</v>
      </c>
      <c r="E110" s="182">
        <v>350000</v>
      </c>
      <c r="F110" s="182">
        <v>175000</v>
      </c>
      <c r="G110" s="182">
        <v>0</v>
      </c>
      <c r="H110" s="182">
        <v>0</v>
      </c>
      <c r="I110" s="182">
        <v>0</v>
      </c>
      <c r="J110" s="182">
        <v>0</v>
      </c>
      <c r="K110" s="182">
        <v>0</v>
      </c>
      <c r="L110" s="182">
        <v>350000</v>
      </c>
      <c r="M110" s="182">
        <v>175000</v>
      </c>
      <c r="N110" s="187">
        <f t="shared" si="4"/>
        <v>0</v>
      </c>
      <c r="O110" s="95">
        <f t="shared" si="1"/>
        <v>350000</v>
      </c>
      <c r="P110" s="95">
        <f t="shared" si="2"/>
        <v>0</v>
      </c>
      <c r="Q110" s="94">
        <f t="shared" si="3"/>
        <v>0</v>
      </c>
    </row>
    <row r="111" spans="1:17" s="36" customFormat="1" x14ac:dyDescent="0.2">
      <c r="A111" s="97"/>
      <c r="B111" s="199" t="s">
        <v>226</v>
      </c>
      <c r="C111" s="199" t="s">
        <v>227</v>
      </c>
      <c r="D111" s="182">
        <v>675000</v>
      </c>
      <c r="E111" s="182">
        <v>675000</v>
      </c>
      <c r="F111" s="182">
        <v>506250</v>
      </c>
      <c r="G111" s="182">
        <v>0</v>
      </c>
      <c r="H111" s="182">
        <v>3760</v>
      </c>
      <c r="I111" s="182">
        <v>0</v>
      </c>
      <c r="J111" s="182">
        <v>46240</v>
      </c>
      <c r="K111" s="182">
        <v>46240</v>
      </c>
      <c r="L111" s="182">
        <v>625000</v>
      </c>
      <c r="M111" s="182">
        <v>456250</v>
      </c>
      <c r="N111" s="187">
        <f t="shared" si="4"/>
        <v>6.8503703703703706E-2</v>
      </c>
      <c r="O111" s="95">
        <f t="shared" si="1"/>
        <v>675000</v>
      </c>
      <c r="P111" s="95">
        <f t="shared" si="2"/>
        <v>46240</v>
      </c>
      <c r="Q111" s="94">
        <f t="shared" si="3"/>
        <v>6.8503703703703706E-2</v>
      </c>
    </row>
    <row r="112" spans="1:17" s="36" customFormat="1" x14ac:dyDescent="0.2">
      <c r="A112" s="97"/>
      <c r="B112" s="199" t="s">
        <v>228</v>
      </c>
      <c r="C112" s="199" t="s">
        <v>229</v>
      </c>
      <c r="D112" s="182">
        <v>29718422</v>
      </c>
      <c r="E112" s="182">
        <v>26018422</v>
      </c>
      <c r="F112" s="182">
        <v>16114422</v>
      </c>
      <c r="G112" s="182">
        <v>1685404.24</v>
      </c>
      <c r="H112" s="182">
        <v>1122552</v>
      </c>
      <c r="I112" s="182">
        <v>0</v>
      </c>
      <c r="J112" s="182">
        <v>3412433.02</v>
      </c>
      <c r="K112" s="182">
        <v>2163433</v>
      </c>
      <c r="L112" s="182">
        <v>19798032.739999998</v>
      </c>
      <c r="M112" s="182">
        <v>9894032.7400000002</v>
      </c>
      <c r="N112" s="187">
        <f t="shared" si="4"/>
        <v>0.13115449584144651</v>
      </c>
      <c r="O112" s="95">
        <f t="shared" si="1"/>
        <v>26018422</v>
      </c>
      <c r="P112" s="95">
        <f t="shared" si="2"/>
        <v>3412433.02</v>
      </c>
      <c r="Q112" s="94">
        <f t="shared" si="3"/>
        <v>0.13115449584144651</v>
      </c>
    </row>
    <row r="113" spans="1:17" s="36" customFormat="1" x14ac:dyDescent="0.2">
      <c r="A113" s="97"/>
      <c r="B113" s="199" t="s">
        <v>230</v>
      </c>
      <c r="C113" s="199" t="s">
        <v>231</v>
      </c>
      <c r="D113" s="182">
        <v>4350000</v>
      </c>
      <c r="E113" s="182">
        <v>3850000</v>
      </c>
      <c r="F113" s="182">
        <v>2816000</v>
      </c>
      <c r="G113" s="182">
        <v>0</v>
      </c>
      <c r="H113" s="182">
        <v>590700</v>
      </c>
      <c r="I113" s="182">
        <v>0</v>
      </c>
      <c r="J113" s="182">
        <v>617600</v>
      </c>
      <c r="K113" s="182">
        <v>617600</v>
      </c>
      <c r="L113" s="182">
        <v>2641700</v>
      </c>
      <c r="M113" s="182">
        <v>1607700</v>
      </c>
      <c r="N113" s="187">
        <f t="shared" si="4"/>
        <v>0.16041558441558443</v>
      </c>
      <c r="O113" s="95">
        <f t="shared" ref="O113:O146" si="5">+E113</f>
        <v>3850000</v>
      </c>
      <c r="P113" s="95">
        <f t="shared" ref="P113:P146" si="6">+J113</f>
        <v>617600</v>
      </c>
      <c r="Q113" s="94">
        <f t="shared" ref="Q113:Q145" si="7">+P113/O113</f>
        <v>0.16041558441558443</v>
      </c>
    </row>
    <row r="114" spans="1:17" s="36" customFormat="1" x14ac:dyDescent="0.2">
      <c r="A114" s="97"/>
      <c r="B114" s="199" t="s">
        <v>232</v>
      </c>
      <c r="C114" s="199" t="s">
        <v>233</v>
      </c>
      <c r="D114" s="182">
        <v>200000</v>
      </c>
      <c r="E114" s="182">
        <v>200000</v>
      </c>
      <c r="F114" s="182">
        <v>100000</v>
      </c>
      <c r="G114" s="182">
        <v>0</v>
      </c>
      <c r="H114" s="182">
        <v>0</v>
      </c>
      <c r="I114" s="182">
        <v>0</v>
      </c>
      <c r="J114" s="182">
        <v>0</v>
      </c>
      <c r="K114" s="182">
        <v>0</v>
      </c>
      <c r="L114" s="182">
        <v>200000</v>
      </c>
      <c r="M114" s="182">
        <v>100000</v>
      </c>
      <c r="N114" s="187">
        <f t="shared" si="4"/>
        <v>0</v>
      </c>
      <c r="O114" s="95">
        <f t="shared" si="5"/>
        <v>200000</v>
      </c>
      <c r="P114" s="95">
        <f t="shared" si="6"/>
        <v>0</v>
      </c>
      <c r="Q114" s="94">
        <f t="shared" si="7"/>
        <v>0</v>
      </c>
    </row>
    <row r="115" spans="1:17" s="36" customFormat="1" x14ac:dyDescent="0.2">
      <c r="A115" s="97"/>
      <c r="B115" s="199" t="s">
        <v>234</v>
      </c>
      <c r="C115" s="199" t="s">
        <v>235</v>
      </c>
      <c r="D115" s="182">
        <v>6150000</v>
      </c>
      <c r="E115" s="182">
        <v>1150000</v>
      </c>
      <c r="F115" s="182">
        <v>1025000</v>
      </c>
      <c r="G115" s="182">
        <v>0</v>
      </c>
      <c r="H115" s="182">
        <v>82460</v>
      </c>
      <c r="I115" s="182">
        <v>0</v>
      </c>
      <c r="J115" s="182">
        <v>3340</v>
      </c>
      <c r="K115" s="182">
        <v>3340</v>
      </c>
      <c r="L115" s="182">
        <v>1064200</v>
      </c>
      <c r="M115" s="182">
        <v>939200</v>
      </c>
      <c r="N115" s="187">
        <f t="shared" si="4"/>
        <v>2.9043478260869565E-3</v>
      </c>
      <c r="O115" s="95">
        <f t="shared" si="5"/>
        <v>1150000</v>
      </c>
      <c r="P115" s="95">
        <f t="shared" si="6"/>
        <v>3340</v>
      </c>
      <c r="Q115" s="94">
        <f t="shared" si="7"/>
        <v>2.9043478260869565E-3</v>
      </c>
    </row>
    <row r="116" spans="1:17" s="36" customFormat="1" x14ac:dyDescent="0.2">
      <c r="A116" s="97"/>
      <c r="B116" s="199" t="s">
        <v>236</v>
      </c>
      <c r="C116" s="199" t="s">
        <v>237</v>
      </c>
      <c r="D116" s="182">
        <v>9168422</v>
      </c>
      <c r="E116" s="182">
        <v>10968422</v>
      </c>
      <c r="F116" s="182">
        <v>5793422</v>
      </c>
      <c r="G116" s="182">
        <v>1007404.24</v>
      </c>
      <c r="H116" s="182">
        <v>25805</v>
      </c>
      <c r="I116" s="182">
        <v>0</v>
      </c>
      <c r="J116" s="182">
        <v>1117195</v>
      </c>
      <c r="K116" s="182">
        <v>1117195</v>
      </c>
      <c r="L116" s="182">
        <v>8818017.7599999998</v>
      </c>
      <c r="M116" s="182">
        <v>3643017.76</v>
      </c>
      <c r="N116" s="187">
        <f t="shared" si="4"/>
        <v>0.10185558141362541</v>
      </c>
      <c r="O116" s="95">
        <f t="shared" si="5"/>
        <v>10968422</v>
      </c>
      <c r="P116" s="95">
        <f t="shared" si="6"/>
        <v>1117195</v>
      </c>
      <c r="Q116" s="94">
        <f t="shared" si="7"/>
        <v>0.10185558141362541</v>
      </c>
    </row>
    <row r="117" spans="1:17" s="36" customFormat="1" x14ac:dyDescent="0.2">
      <c r="A117" s="97"/>
      <c r="B117" s="199" t="s">
        <v>411</v>
      </c>
      <c r="C117" s="199" t="s">
        <v>412</v>
      </c>
      <c r="D117" s="182">
        <v>500000</v>
      </c>
      <c r="E117" s="182">
        <v>500000</v>
      </c>
      <c r="F117" s="182">
        <v>500000</v>
      </c>
      <c r="G117" s="182">
        <v>0</v>
      </c>
      <c r="H117" s="182">
        <v>0</v>
      </c>
      <c r="I117" s="182">
        <v>0</v>
      </c>
      <c r="J117" s="182">
        <v>148885</v>
      </c>
      <c r="K117" s="182">
        <v>148885</v>
      </c>
      <c r="L117" s="182">
        <v>351115</v>
      </c>
      <c r="M117" s="182">
        <v>351115</v>
      </c>
      <c r="N117" s="187">
        <f t="shared" si="4"/>
        <v>0.29776999999999998</v>
      </c>
      <c r="O117" s="95">
        <f t="shared" si="5"/>
        <v>500000</v>
      </c>
      <c r="P117" s="95">
        <f t="shared" si="6"/>
        <v>148885</v>
      </c>
      <c r="Q117" s="94">
        <f t="shared" si="7"/>
        <v>0.29776999999999998</v>
      </c>
    </row>
    <row r="118" spans="1:17" s="36" customFormat="1" x14ac:dyDescent="0.2">
      <c r="A118" s="97"/>
      <c r="B118" s="199" t="s">
        <v>238</v>
      </c>
      <c r="C118" s="199" t="s">
        <v>239</v>
      </c>
      <c r="D118" s="182">
        <v>5000000</v>
      </c>
      <c r="E118" s="182">
        <v>5000000</v>
      </c>
      <c r="F118" s="182">
        <v>3125000</v>
      </c>
      <c r="G118" s="182">
        <v>678000</v>
      </c>
      <c r="H118" s="182">
        <v>386392</v>
      </c>
      <c r="I118" s="182">
        <v>0</v>
      </c>
      <c r="J118" s="182">
        <v>263608</v>
      </c>
      <c r="K118" s="182">
        <v>263608</v>
      </c>
      <c r="L118" s="182">
        <v>3672000</v>
      </c>
      <c r="M118" s="182">
        <v>1797000</v>
      </c>
      <c r="N118" s="187">
        <f t="shared" si="4"/>
        <v>5.27216E-2</v>
      </c>
      <c r="O118" s="95">
        <f t="shared" si="5"/>
        <v>5000000</v>
      </c>
      <c r="P118" s="95">
        <f t="shared" si="6"/>
        <v>263608</v>
      </c>
      <c r="Q118" s="94">
        <f t="shared" si="7"/>
        <v>5.27216E-2</v>
      </c>
    </row>
    <row r="119" spans="1:17" s="36" customFormat="1" x14ac:dyDescent="0.2">
      <c r="A119" s="97"/>
      <c r="B119" s="199" t="s">
        <v>240</v>
      </c>
      <c r="C119" s="199" t="s">
        <v>241</v>
      </c>
      <c r="D119" s="182">
        <v>4350000</v>
      </c>
      <c r="E119" s="182">
        <v>4350000</v>
      </c>
      <c r="F119" s="182">
        <v>2755000</v>
      </c>
      <c r="G119" s="182">
        <v>0</v>
      </c>
      <c r="H119" s="182">
        <v>37195</v>
      </c>
      <c r="I119" s="182">
        <v>0</v>
      </c>
      <c r="J119" s="182">
        <v>1261805.02</v>
      </c>
      <c r="K119" s="182">
        <v>12805</v>
      </c>
      <c r="L119" s="182">
        <v>3050999.98</v>
      </c>
      <c r="M119" s="182">
        <v>1455999.98</v>
      </c>
      <c r="N119" s="187">
        <f t="shared" si="4"/>
        <v>0.29007011954022988</v>
      </c>
      <c r="O119" s="95">
        <f t="shared" si="5"/>
        <v>4350000</v>
      </c>
      <c r="P119" s="95">
        <f t="shared" si="6"/>
        <v>1261805.02</v>
      </c>
      <c r="Q119" s="94">
        <f t="shared" si="7"/>
        <v>0.29007011954022988</v>
      </c>
    </row>
    <row r="120" spans="1:17" s="36" customFormat="1" x14ac:dyDescent="0.2">
      <c r="A120" s="97"/>
      <c r="B120" s="199" t="s">
        <v>242</v>
      </c>
      <c r="C120" s="199" t="s">
        <v>243</v>
      </c>
      <c r="D120" s="182">
        <v>27152929</v>
      </c>
      <c r="E120" s="182">
        <v>23631382.68</v>
      </c>
      <c r="F120" s="182">
        <v>22245217.68</v>
      </c>
      <c r="G120" s="182">
        <v>3283183</v>
      </c>
      <c r="H120" s="182">
        <v>864392.73</v>
      </c>
      <c r="I120" s="182">
        <v>54600</v>
      </c>
      <c r="J120" s="182">
        <v>8537041.6600000001</v>
      </c>
      <c r="K120" s="182">
        <v>8537041.6600000001</v>
      </c>
      <c r="L120" s="182">
        <v>10892165.289999999</v>
      </c>
      <c r="M120" s="182">
        <v>9506000.2899999991</v>
      </c>
      <c r="N120" s="187">
        <f t="shared" si="4"/>
        <v>0.36125866080723129</v>
      </c>
      <c r="O120" s="95">
        <f t="shared" si="5"/>
        <v>23631382.68</v>
      </c>
      <c r="P120" s="95">
        <f t="shared" si="6"/>
        <v>8537041.6600000001</v>
      </c>
      <c r="Q120" s="94">
        <f t="shared" si="7"/>
        <v>0.36125866080723129</v>
      </c>
    </row>
    <row r="121" spans="1:17" s="36" customFormat="1" x14ac:dyDescent="0.2">
      <c r="A121" s="97"/>
      <c r="B121" s="199" t="s">
        <v>244</v>
      </c>
      <c r="C121" s="199" t="s">
        <v>245</v>
      </c>
      <c r="D121" s="182">
        <v>12650000</v>
      </c>
      <c r="E121" s="182">
        <v>7836200</v>
      </c>
      <c r="F121" s="182">
        <v>7512500</v>
      </c>
      <c r="G121" s="182">
        <v>0</v>
      </c>
      <c r="H121" s="182">
        <v>317555</v>
      </c>
      <c r="I121" s="182">
        <v>0</v>
      </c>
      <c r="J121" s="182">
        <v>18645</v>
      </c>
      <c r="K121" s="182">
        <v>18645</v>
      </c>
      <c r="L121" s="182">
        <v>7500000</v>
      </c>
      <c r="M121" s="182">
        <v>7176300</v>
      </c>
      <c r="N121" s="187">
        <f t="shared" si="4"/>
        <v>2.3793420280237869E-3</v>
      </c>
      <c r="O121" s="95">
        <f t="shared" si="5"/>
        <v>7836200</v>
      </c>
      <c r="P121" s="95">
        <f t="shared" si="6"/>
        <v>18645</v>
      </c>
      <c r="Q121" s="94">
        <f t="shared" si="7"/>
        <v>2.3793420280237869E-3</v>
      </c>
    </row>
    <row r="122" spans="1:17" s="36" customFormat="1" x14ac:dyDescent="0.2">
      <c r="A122" s="97"/>
      <c r="B122" s="199" t="s">
        <v>246</v>
      </c>
      <c r="C122" s="199" t="s">
        <v>247</v>
      </c>
      <c r="D122" s="182">
        <v>14502929</v>
      </c>
      <c r="E122" s="182">
        <v>15795182.68</v>
      </c>
      <c r="F122" s="182">
        <v>14732717.68</v>
      </c>
      <c r="G122" s="182">
        <v>3283183</v>
      </c>
      <c r="H122" s="182">
        <v>546837.73</v>
      </c>
      <c r="I122" s="182">
        <v>54600</v>
      </c>
      <c r="J122" s="182">
        <v>8518396.6600000001</v>
      </c>
      <c r="K122" s="182">
        <v>8518396.6600000001</v>
      </c>
      <c r="L122" s="182">
        <v>3392165.29</v>
      </c>
      <c r="M122" s="182">
        <v>2329700.29</v>
      </c>
      <c r="N122" s="187">
        <f t="shared" si="4"/>
        <v>0.53930345932535939</v>
      </c>
      <c r="O122" s="95">
        <f t="shared" si="5"/>
        <v>15795182.68</v>
      </c>
      <c r="P122" s="95">
        <f t="shared" si="6"/>
        <v>8518396.6600000001</v>
      </c>
      <c r="Q122" s="94">
        <f t="shared" si="7"/>
        <v>0.53930345932535939</v>
      </c>
    </row>
    <row r="123" spans="1:17" s="36" customFormat="1" x14ac:dyDescent="0.2">
      <c r="A123" s="97"/>
      <c r="B123" s="199" t="s">
        <v>248</v>
      </c>
      <c r="C123" s="199" t="s">
        <v>413</v>
      </c>
      <c r="D123" s="182">
        <v>94714824</v>
      </c>
      <c r="E123" s="182">
        <v>80266729.25</v>
      </c>
      <c r="F123" s="182">
        <v>42725557.149999999</v>
      </c>
      <c r="G123" s="182">
        <v>4390518</v>
      </c>
      <c r="H123" s="182">
        <v>1588461.85</v>
      </c>
      <c r="I123" s="182">
        <v>623072.74</v>
      </c>
      <c r="J123" s="182">
        <v>19531778.600000001</v>
      </c>
      <c r="K123" s="182">
        <v>18004205.02</v>
      </c>
      <c r="L123" s="182">
        <v>54132898.060000002</v>
      </c>
      <c r="M123" s="182">
        <v>16591725.960000001</v>
      </c>
      <c r="N123" s="187">
        <f t="shared" si="4"/>
        <v>0.2433359223990057</v>
      </c>
      <c r="O123" s="95">
        <f t="shared" si="5"/>
        <v>80266729.25</v>
      </c>
      <c r="P123" s="95">
        <f t="shared" si="6"/>
        <v>19531778.600000001</v>
      </c>
      <c r="Q123" s="94">
        <f t="shared" si="7"/>
        <v>0.2433359223990057</v>
      </c>
    </row>
    <row r="124" spans="1:17" s="36" customFormat="1" x14ac:dyDescent="0.2">
      <c r="A124" s="97"/>
      <c r="B124" s="199" t="s">
        <v>249</v>
      </c>
      <c r="C124" s="199" t="s">
        <v>250</v>
      </c>
      <c r="D124" s="182">
        <v>10735715</v>
      </c>
      <c r="E124" s="182">
        <v>8162620.25</v>
      </c>
      <c r="F124" s="182">
        <v>6416985.1500000004</v>
      </c>
      <c r="G124" s="182">
        <v>8508</v>
      </c>
      <c r="H124" s="182">
        <v>635389.32999999996</v>
      </c>
      <c r="I124" s="182">
        <v>148690.51999999999</v>
      </c>
      <c r="J124" s="182">
        <v>3425204.45</v>
      </c>
      <c r="K124" s="182">
        <v>3402051.37</v>
      </c>
      <c r="L124" s="182">
        <v>3944827.95</v>
      </c>
      <c r="M124" s="182">
        <v>2199192.85</v>
      </c>
      <c r="N124" s="187">
        <f t="shared" si="4"/>
        <v>0.41962070329071111</v>
      </c>
      <c r="O124" s="95">
        <f t="shared" si="5"/>
        <v>8162620.25</v>
      </c>
      <c r="P124" s="95">
        <f t="shared" si="6"/>
        <v>3425204.45</v>
      </c>
      <c r="Q124" s="94">
        <f t="shared" si="7"/>
        <v>0.41962070329071111</v>
      </c>
    </row>
    <row r="125" spans="1:17" s="36" customFormat="1" x14ac:dyDescent="0.2">
      <c r="A125" s="97"/>
      <c r="B125" s="199" t="s">
        <v>251</v>
      </c>
      <c r="C125" s="199" t="s">
        <v>252</v>
      </c>
      <c r="D125" s="182">
        <v>4250000</v>
      </c>
      <c r="E125" s="182">
        <v>4250000</v>
      </c>
      <c r="F125" s="182">
        <v>2562500</v>
      </c>
      <c r="G125" s="182">
        <v>0</v>
      </c>
      <c r="H125" s="182">
        <v>6000</v>
      </c>
      <c r="I125" s="182">
        <v>0</v>
      </c>
      <c r="J125" s="182">
        <v>745687.22</v>
      </c>
      <c r="K125" s="182">
        <v>745687.22</v>
      </c>
      <c r="L125" s="182">
        <v>3498312.78</v>
      </c>
      <c r="M125" s="182">
        <v>1810812.78</v>
      </c>
      <c r="N125" s="187">
        <f t="shared" si="4"/>
        <v>0.17545581647058822</v>
      </c>
      <c r="O125" s="95">
        <f t="shared" si="5"/>
        <v>4250000</v>
      </c>
      <c r="P125" s="95">
        <f t="shared" si="6"/>
        <v>745687.22</v>
      </c>
      <c r="Q125" s="94">
        <f t="shared" si="7"/>
        <v>0.17545581647058822</v>
      </c>
    </row>
    <row r="126" spans="1:17" s="36" customFormat="1" x14ac:dyDescent="0.2">
      <c r="A126" s="97"/>
      <c r="B126" s="199" t="s">
        <v>253</v>
      </c>
      <c r="C126" s="199" t="s">
        <v>254</v>
      </c>
      <c r="D126" s="182">
        <v>65699038</v>
      </c>
      <c r="E126" s="182">
        <v>54774038</v>
      </c>
      <c r="F126" s="182">
        <v>25037555</v>
      </c>
      <c r="G126" s="182">
        <v>3519290</v>
      </c>
      <c r="H126" s="182">
        <v>327514.8</v>
      </c>
      <c r="I126" s="182">
        <v>267112.84999999998</v>
      </c>
      <c r="J126" s="182">
        <v>14498448.880000001</v>
      </c>
      <c r="K126" s="182">
        <v>13235228.380000001</v>
      </c>
      <c r="L126" s="182">
        <v>36161671.469999999</v>
      </c>
      <c r="M126" s="182">
        <v>6425188.4699999997</v>
      </c>
      <c r="N126" s="187">
        <f t="shared" si="4"/>
        <v>0.26469563700963583</v>
      </c>
      <c r="O126" s="95">
        <f t="shared" si="5"/>
        <v>54774038</v>
      </c>
      <c r="P126" s="95">
        <f t="shared" si="6"/>
        <v>14498448.880000001</v>
      </c>
      <c r="Q126" s="94">
        <f t="shared" si="7"/>
        <v>0.26469563700963583</v>
      </c>
    </row>
    <row r="127" spans="1:17" s="36" customFormat="1" x14ac:dyDescent="0.2">
      <c r="A127" s="97"/>
      <c r="B127" s="199" t="s">
        <v>255</v>
      </c>
      <c r="C127" s="199" t="s">
        <v>256</v>
      </c>
      <c r="D127" s="182">
        <v>2500000</v>
      </c>
      <c r="E127" s="182">
        <v>2500000</v>
      </c>
      <c r="F127" s="182">
        <v>1000000</v>
      </c>
      <c r="G127" s="182">
        <v>0</v>
      </c>
      <c r="H127" s="182">
        <v>139280</v>
      </c>
      <c r="I127" s="182">
        <v>0</v>
      </c>
      <c r="J127" s="182">
        <v>99000</v>
      </c>
      <c r="K127" s="182">
        <v>99000</v>
      </c>
      <c r="L127" s="182">
        <v>2261720</v>
      </c>
      <c r="M127" s="182">
        <v>761720</v>
      </c>
      <c r="N127" s="187">
        <f t="shared" si="4"/>
        <v>3.9600000000000003E-2</v>
      </c>
      <c r="O127" s="95">
        <f t="shared" si="5"/>
        <v>2500000</v>
      </c>
      <c r="P127" s="95">
        <f t="shared" si="6"/>
        <v>99000</v>
      </c>
      <c r="Q127" s="94">
        <f t="shared" si="7"/>
        <v>3.9600000000000003E-2</v>
      </c>
    </row>
    <row r="128" spans="1:17" s="36" customFormat="1" x14ac:dyDescent="0.2">
      <c r="A128" s="97"/>
      <c r="B128" s="199" t="s">
        <v>257</v>
      </c>
      <c r="C128" s="199" t="s">
        <v>258</v>
      </c>
      <c r="D128" s="182">
        <v>5080071</v>
      </c>
      <c r="E128" s="182">
        <v>5480071</v>
      </c>
      <c r="F128" s="182">
        <v>3583917</v>
      </c>
      <c r="G128" s="182">
        <v>862720</v>
      </c>
      <c r="H128" s="182">
        <v>139777.72</v>
      </c>
      <c r="I128" s="182">
        <v>207269.37</v>
      </c>
      <c r="J128" s="182">
        <v>436374</v>
      </c>
      <c r="K128" s="182">
        <v>195174</v>
      </c>
      <c r="L128" s="182">
        <v>3833929.91</v>
      </c>
      <c r="M128" s="182">
        <v>1937775.91</v>
      </c>
      <c r="N128" s="187">
        <f t="shared" si="4"/>
        <v>7.9629260277832167E-2</v>
      </c>
      <c r="O128" s="95">
        <f t="shared" si="5"/>
        <v>5480071</v>
      </c>
      <c r="P128" s="95">
        <f t="shared" si="6"/>
        <v>436374</v>
      </c>
      <c r="Q128" s="94">
        <f t="shared" si="7"/>
        <v>7.9629260277832167E-2</v>
      </c>
    </row>
    <row r="129" spans="1:17" s="36" customFormat="1" x14ac:dyDescent="0.2">
      <c r="A129" s="97"/>
      <c r="B129" s="199" t="s">
        <v>259</v>
      </c>
      <c r="C129" s="199" t="s">
        <v>260</v>
      </c>
      <c r="D129" s="182">
        <v>4150000</v>
      </c>
      <c r="E129" s="182">
        <v>3450000</v>
      </c>
      <c r="F129" s="182">
        <v>2774600</v>
      </c>
      <c r="G129" s="182">
        <v>0</v>
      </c>
      <c r="H129" s="182">
        <v>290500</v>
      </c>
      <c r="I129" s="182">
        <v>0</v>
      </c>
      <c r="J129" s="182">
        <v>164100</v>
      </c>
      <c r="K129" s="182">
        <v>164100</v>
      </c>
      <c r="L129" s="182">
        <v>2995400</v>
      </c>
      <c r="M129" s="182">
        <v>2320000</v>
      </c>
      <c r="N129" s="187">
        <f t="shared" si="4"/>
        <v>4.756521739130435E-2</v>
      </c>
      <c r="O129" s="95">
        <f t="shared" si="5"/>
        <v>3450000</v>
      </c>
      <c r="P129" s="95">
        <f t="shared" si="6"/>
        <v>164100</v>
      </c>
      <c r="Q129" s="94">
        <f t="shared" si="7"/>
        <v>4.756521739130435E-2</v>
      </c>
    </row>
    <row r="130" spans="1:17" s="36" customFormat="1" x14ac:dyDescent="0.2">
      <c r="A130" s="97"/>
      <c r="B130" s="199" t="s">
        <v>261</v>
      </c>
      <c r="C130" s="199" t="s">
        <v>262</v>
      </c>
      <c r="D130" s="182">
        <v>700000</v>
      </c>
      <c r="E130" s="182">
        <v>500000</v>
      </c>
      <c r="F130" s="182">
        <v>500000</v>
      </c>
      <c r="G130" s="182">
        <v>0</v>
      </c>
      <c r="H130" s="182">
        <v>0</v>
      </c>
      <c r="I130" s="182">
        <v>0</v>
      </c>
      <c r="J130" s="182">
        <v>0</v>
      </c>
      <c r="K130" s="182">
        <v>0</v>
      </c>
      <c r="L130" s="182">
        <v>500000</v>
      </c>
      <c r="M130" s="182">
        <v>500000</v>
      </c>
      <c r="N130" s="187">
        <f t="shared" si="4"/>
        <v>0</v>
      </c>
      <c r="O130" s="95">
        <f t="shared" si="5"/>
        <v>500000</v>
      </c>
      <c r="P130" s="95">
        <f t="shared" si="6"/>
        <v>0</v>
      </c>
      <c r="Q130" s="94">
        <f t="shared" si="7"/>
        <v>0</v>
      </c>
    </row>
    <row r="131" spans="1:17" s="36" customFormat="1" x14ac:dyDescent="0.2">
      <c r="A131" s="97"/>
      <c r="B131" s="199" t="s">
        <v>263</v>
      </c>
      <c r="C131" s="199" t="s">
        <v>264</v>
      </c>
      <c r="D131" s="182">
        <v>1600000</v>
      </c>
      <c r="E131" s="182">
        <v>1150000</v>
      </c>
      <c r="F131" s="182">
        <v>850000</v>
      </c>
      <c r="G131" s="182">
        <v>0</v>
      </c>
      <c r="H131" s="182">
        <v>50000</v>
      </c>
      <c r="I131" s="182">
        <v>0</v>
      </c>
      <c r="J131" s="182">
        <v>162964.04999999999</v>
      </c>
      <c r="K131" s="182">
        <v>162964.04999999999</v>
      </c>
      <c r="L131" s="182">
        <v>937035.95</v>
      </c>
      <c r="M131" s="182">
        <v>637035.94999999995</v>
      </c>
      <c r="N131" s="187">
        <f t="shared" si="4"/>
        <v>0.14170786956521739</v>
      </c>
      <c r="O131" s="95">
        <f t="shared" si="5"/>
        <v>1150000</v>
      </c>
      <c r="P131" s="95">
        <f t="shared" si="6"/>
        <v>162964.04999999999</v>
      </c>
      <c r="Q131" s="94">
        <f t="shared" si="7"/>
        <v>0.14170786956521739</v>
      </c>
    </row>
    <row r="132" spans="1:17" s="96" customFormat="1" ht="15" x14ac:dyDescent="0.25">
      <c r="A132" s="93"/>
      <c r="B132" s="199" t="s">
        <v>265</v>
      </c>
      <c r="C132" s="199" t="s">
        <v>266</v>
      </c>
      <c r="D132" s="182">
        <v>1571263471</v>
      </c>
      <c r="E132" s="182">
        <v>1571263471</v>
      </c>
      <c r="F132" s="182">
        <v>762588546.5</v>
      </c>
      <c r="G132" s="182">
        <v>244348896.34</v>
      </c>
      <c r="H132" s="182">
        <v>213754788.41999999</v>
      </c>
      <c r="I132" s="182">
        <v>8838900</v>
      </c>
      <c r="J132" s="182">
        <v>98014667.730000004</v>
      </c>
      <c r="K132" s="182">
        <v>70067525.540000007</v>
      </c>
      <c r="L132" s="182">
        <v>1006306218.51</v>
      </c>
      <c r="M132" s="182">
        <v>197631294.00999999</v>
      </c>
      <c r="N132" s="186">
        <f t="shared" si="4"/>
        <v>6.2379524210297133E-2</v>
      </c>
      <c r="O132" s="28">
        <f t="shared" si="5"/>
        <v>1571263471</v>
      </c>
      <c r="P132" s="28">
        <f t="shared" si="6"/>
        <v>98014667.730000004</v>
      </c>
      <c r="Q132" s="98">
        <f t="shared" si="7"/>
        <v>6.2379524210297133E-2</v>
      </c>
    </row>
    <row r="133" spans="1:17" s="36" customFormat="1" x14ac:dyDescent="0.2">
      <c r="A133" s="97"/>
      <c r="B133" s="199" t="s">
        <v>267</v>
      </c>
      <c r="C133" s="199" t="s">
        <v>268</v>
      </c>
      <c r="D133" s="182">
        <v>204907587</v>
      </c>
      <c r="E133" s="182">
        <v>203807587</v>
      </c>
      <c r="F133" s="182">
        <v>148574493.5</v>
      </c>
      <c r="G133" s="182">
        <v>34420938.710000001</v>
      </c>
      <c r="H133" s="182">
        <v>4321032.9000000004</v>
      </c>
      <c r="I133" s="182">
        <v>0</v>
      </c>
      <c r="J133" s="182">
        <v>22763140.210000001</v>
      </c>
      <c r="K133" s="182">
        <v>19882498.02</v>
      </c>
      <c r="L133" s="182">
        <v>142302475.18000001</v>
      </c>
      <c r="M133" s="182">
        <v>87069381.680000007</v>
      </c>
      <c r="N133" s="187">
        <f t="shared" si="4"/>
        <v>0.11168936615691348</v>
      </c>
      <c r="O133" s="95">
        <f t="shared" si="5"/>
        <v>203807587</v>
      </c>
      <c r="P133" s="95">
        <f t="shared" si="6"/>
        <v>22763140.210000001</v>
      </c>
      <c r="Q133" s="94">
        <f t="shared" si="7"/>
        <v>0.11168936615691348</v>
      </c>
    </row>
    <row r="134" spans="1:17" s="36" customFormat="1" x14ac:dyDescent="0.2">
      <c r="A134" s="97"/>
      <c r="B134" s="199" t="s">
        <v>269</v>
      </c>
      <c r="C134" s="199" t="s">
        <v>270</v>
      </c>
      <c r="D134" s="182">
        <v>10000000</v>
      </c>
      <c r="E134" s="182">
        <v>10000000</v>
      </c>
      <c r="F134" s="182">
        <v>4669000</v>
      </c>
      <c r="G134" s="182">
        <v>0</v>
      </c>
      <c r="H134" s="182">
        <v>0</v>
      </c>
      <c r="I134" s="182">
        <v>0</v>
      </c>
      <c r="J134" s="182">
        <v>1124000</v>
      </c>
      <c r="K134" s="182">
        <v>1124000</v>
      </c>
      <c r="L134" s="182">
        <v>8876000</v>
      </c>
      <c r="M134" s="182">
        <v>3545000</v>
      </c>
      <c r="N134" s="187">
        <f t="shared" si="4"/>
        <v>0.1124</v>
      </c>
      <c r="O134" s="95">
        <f t="shared" si="5"/>
        <v>10000000</v>
      </c>
      <c r="P134" s="95">
        <f t="shared" si="6"/>
        <v>1124000</v>
      </c>
      <c r="Q134" s="94">
        <f t="shared" si="7"/>
        <v>0.1124</v>
      </c>
    </row>
    <row r="135" spans="1:17" s="36" customFormat="1" x14ac:dyDescent="0.2">
      <c r="A135" s="97"/>
      <c r="B135" s="199" t="s">
        <v>271</v>
      </c>
      <c r="C135" s="199" t="s">
        <v>272</v>
      </c>
      <c r="D135" s="182">
        <v>9636207</v>
      </c>
      <c r="E135" s="182">
        <v>8536207</v>
      </c>
      <c r="F135" s="182">
        <v>3602831</v>
      </c>
      <c r="G135" s="182">
        <v>1668780</v>
      </c>
      <c r="H135" s="182">
        <v>0</v>
      </c>
      <c r="I135" s="182">
        <v>0</v>
      </c>
      <c r="J135" s="182">
        <v>900000</v>
      </c>
      <c r="K135" s="182">
        <v>900000</v>
      </c>
      <c r="L135" s="182">
        <v>5967427</v>
      </c>
      <c r="M135" s="182">
        <v>1034051</v>
      </c>
      <c r="N135" s="187">
        <f t="shared" si="4"/>
        <v>0.10543324453120689</v>
      </c>
      <c r="O135" s="95">
        <f t="shared" si="5"/>
        <v>8536207</v>
      </c>
      <c r="P135" s="95">
        <f t="shared" si="6"/>
        <v>900000</v>
      </c>
      <c r="Q135" s="94">
        <f t="shared" si="7"/>
        <v>0.10543324453120689</v>
      </c>
    </row>
    <row r="136" spans="1:17" s="36" customFormat="1" x14ac:dyDescent="0.2">
      <c r="A136" s="97"/>
      <c r="B136" s="199" t="s">
        <v>273</v>
      </c>
      <c r="C136" s="199" t="s">
        <v>274</v>
      </c>
      <c r="D136" s="182">
        <v>27613462</v>
      </c>
      <c r="E136" s="182">
        <v>27613462</v>
      </c>
      <c r="F136" s="182">
        <v>21508365</v>
      </c>
      <c r="G136" s="182">
        <v>0</v>
      </c>
      <c r="H136" s="182">
        <v>4321032.9000000004</v>
      </c>
      <c r="I136" s="182">
        <v>0</v>
      </c>
      <c r="J136" s="182">
        <v>1482746</v>
      </c>
      <c r="K136" s="182">
        <v>1482746</v>
      </c>
      <c r="L136" s="182">
        <v>21809683.100000001</v>
      </c>
      <c r="M136" s="182">
        <v>15704586.1</v>
      </c>
      <c r="N136" s="187">
        <f t="shared" ref="N136:N199" si="8">+J136/E136</f>
        <v>5.3696490501625622E-2</v>
      </c>
      <c r="O136" s="95">
        <f t="shared" si="5"/>
        <v>27613462</v>
      </c>
      <c r="P136" s="95">
        <f t="shared" si="6"/>
        <v>1482746</v>
      </c>
      <c r="Q136" s="94">
        <f t="shared" si="7"/>
        <v>5.3696490501625622E-2</v>
      </c>
    </row>
    <row r="137" spans="1:17" s="36" customFormat="1" x14ac:dyDescent="0.2">
      <c r="A137" s="97"/>
      <c r="B137" s="199" t="s">
        <v>275</v>
      </c>
      <c r="C137" s="199" t="s">
        <v>276</v>
      </c>
      <c r="D137" s="182">
        <v>84306424</v>
      </c>
      <c r="E137" s="182">
        <v>84306424</v>
      </c>
      <c r="F137" s="182">
        <v>76306424</v>
      </c>
      <c r="G137" s="182">
        <v>31977158.710000001</v>
      </c>
      <c r="H137" s="182">
        <v>0</v>
      </c>
      <c r="I137" s="182">
        <v>0</v>
      </c>
      <c r="J137" s="182">
        <v>19256394.210000001</v>
      </c>
      <c r="K137" s="182">
        <v>16375752.02</v>
      </c>
      <c r="L137" s="182">
        <v>33072871.079999998</v>
      </c>
      <c r="M137" s="182">
        <v>25072871.079999998</v>
      </c>
      <c r="N137" s="187">
        <f t="shared" si="8"/>
        <v>0.22840957184947142</v>
      </c>
      <c r="O137" s="95">
        <f t="shared" si="5"/>
        <v>84306424</v>
      </c>
      <c r="P137" s="95">
        <f t="shared" si="6"/>
        <v>19256394.210000001</v>
      </c>
      <c r="Q137" s="94">
        <f t="shared" si="7"/>
        <v>0.22840957184947142</v>
      </c>
    </row>
    <row r="138" spans="1:17" s="36" customFormat="1" x14ac:dyDescent="0.2">
      <c r="A138" s="97"/>
      <c r="B138" s="199" t="s">
        <v>414</v>
      </c>
      <c r="C138" s="199" t="s">
        <v>415</v>
      </c>
      <c r="D138" s="182">
        <v>2000000</v>
      </c>
      <c r="E138" s="182">
        <v>2000000</v>
      </c>
      <c r="F138" s="182">
        <v>500000</v>
      </c>
      <c r="G138" s="182">
        <v>0</v>
      </c>
      <c r="H138" s="182">
        <v>0</v>
      </c>
      <c r="I138" s="182">
        <v>0</v>
      </c>
      <c r="J138" s="182">
        <v>0</v>
      </c>
      <c r="K138" s="182">
        <v>0</v>
      </c>
      <c r="L138" s="182">
        <v>2000000</v>
      </c>
      <c r="M138" s="182">
        <v>500000</v>
      </c>
      <c r="N138" s="187">
        <f t="shared" si="8"/>
        <v>0</v>
      </c>
      <c r="O138" s="95">
        <f t="shared" si="5"/>
        <v>2000000</v>
      </c>
      <c r="P138" s="95">
        <f t="shared" si="6"/>
        <v>0</v>
      </c>
      <c r="Q138" s="94">
        <f t="shared" si="7"/>
        <v>0</v>
      </c>
    </row>
    <row r="139" spans="1:17" s="36" customFormat="1" x14ac:dyDescent="0.2">
      <c r="A139" s="97"/>
      <c r="B139" s="199" t="s">
        <v>416</v>
      </c>
      <c r="C139" s="199" t="s">
        <v>417</v>
      </c>
      <c r="D139" s="182">
        <v>65000000</v>
      </c>
      <c r="E139" s="182">
        <v>65000000</v>
      </c>
      <c r="F139" s="182">
        <v>40000000</v>
      </c>
      <c r="G139" s="182">
        <v>0</v>
      </c>
      <c r="H139" s="182">
        <v>0</v>
      </c>
      <c r="I139" s="182">
        <v>0</v>
      </c>
      <c r="J139" s="182">
        <v>0</v>
      </c>
      <c r="K139" s="182">
        <v>0</v>
      </c>
      <c r="L139" s="182">
        <v>65000000</v>
      </c>
      <c r="M139" s="182">
        <v>40000000</v>
      </c>
      <c r="N139" s="187">
        <f t="shared" si="8"/>
        <v>0</v>
      </c>
      <c r="O139" s="95">
        <f t="shared" si="5"/>
        <v>65000000</v>
      </c>
      <c r="P139" s="95">
        <f t="shared" si="6"/>
        <v>0</v>
      </c>
      <c r="Q139" s="94">
        <f t="shared" si="7"/>
        <v>0</v>
      </c>
    </row>
    <row r="140" spans="1:17" s="36" customFormat="1" x14ac:dyDescent="0.2">
      <c r="A140" s="97"/>
      <c r="B140" s="199" t="s">
        <v>277</v>
      </c>
      <c r="C140" s="199" t="s">
        <v>278</v>
      </c>
      <c r="D140" s="182">
        <v>6351494</v>
      </c>
      <c r="E140" s="182">
        <v>6351494</v>
      </c>
      <c r="F140" s="182">
        <v>1987873.5</v>
      </c>
      <c r="G140" s="182">
        <v>775000</v>
      </c>
      <c r="H140" s="182">
        <v>0</v>
      </c>
      <c r="I140" s="182">
        <v>0</v>
      </c>
      <c r="J140" s="182">
        <v>0</v>
      </c>
      <c r="K140" s="182">
        <v>0</v>
      </c>
      <c r="L140" s="182">
        <v>5576494</v>
      </c>
      <c r="M140" s="182">
        <v>1212873.5</v>
      </c>
      <c r="N140" s="187">
        <f t="shared" si="8"/>
        <v>0</v>
      </c>
      <c r="O140" s="95">
        <f t="shared" si="5"/>
        <v>6351494</v>
      </c>
      <c r="P140" s="95">
        <f t="shared" si="6"/>
        <v>0</v>
      </c>
      <c r="Q140" s="94">
        <f t="shared" si="7"/>
        <v>0</v>
      </c>
    </row>
    <row r="141" spans="1:17" s="36" customFormat="1" x14ac:dyDescent="0.2">
      <c r="A141" s="97"/>
      <c r="B141" s="199" t="s">
        <v>279</v>
      </c>
      <c r="C141" s="199" t="s">
        <v>280</v>
      </c>
      <c r="D141" s="182">
        <v>1305842713</v>
      </c>
      <c r="E141" s="182">
        <v>1305842713</v>
      </c>
      <c r="F141" s="182">
        <v>585866761</v>
      </c>
      <c r="G141" s="182">
        <v>209927957.63</v>
      </c>
      <c r="H141" s="182">
        <v>201793018.97999999</v>
      </c>
      <c r="I141" s="182">
        <v>8838900</v>
      </c>
      <c r="J141" s="182">
        <v>64146950</v>
      </c>
      <c r="K141" s="182">
        <v>39080450</v>
      </c>
      <c r="L141" s="182">
        <v>821135886.38999999</v>
      </c>
      <c r="M141" s="182">
        <v>101159934.39</v>
      </c>
      <c r="N141" s="187">
        <f t="shared" si="8"/>
        <v>4.9123029413420637E-2</v>
      </c>
      <c r="O141" s="95">
        <f t="shared" si="5"/>
        <v>1305842713</v>
      </c>
      <c r="P141" s="95">
        <f t="shared" si="6"/>
        <v>64146950</v>
      </c>
      <c r="Q141" s="94">
        <f t="shared" si="7"/>
        <v>4.9123029413420637E-2</v>
      </c>
    </row>
    <row r="142" spans="1:17" s="36" customFormat="1" x14ac:dyDescent="0.2">
      <c r="A142" s="97"/>
      <c r="B142" s="199" t="s">
        <v>418</v>
      </c>
      <c r="C142" s="199" t="s">
        <v>419</v>
      </c>
      <c r="D142" s="182">
        <v>62584760</v>
      </c>
      <c r="E142" s="182">
        <v>62584760</v>
      </c>
      <c r="F142" s="182">
        <v>58500000</v>
      </c>
      <c r="G142" s="182">
        <v>54614238.630000003</v>
      </c>
      <c r="H142" s="182">
        <v>0</v>
      </c>
      <c r="I142" s="182">
        <v>0</v>
      </c>
      <c r="J142" s="182">
        <v>0</v>
      </c>
      <c r="K142" s="182">
        <v>0</v>
      </c>
      <c r="L142" s="182">
        <v>7970521.3700000001</v>
      </c>
      <c r="M142" s="182">
        <v>3885761.37</v>
      </c>
      <c r="N142" s="187">
        <f t="shared" si="8"/>
        <v>0</v>
      </c>
      <c r="O142" s="95">
        <f t="shared" si="5"/>
        <v>62584760</v>
      </c>
      <c r="P142" s="95">
        <f t="shared" si="6"/>
        <v>0</v>
      </c>
      <c r="Q142" s="94">
        <f t="shared" si="7"/>
        <v>0</v>
      </c>
    </row>
    <row r="143" spans="1:17" s="36" customFormat="1" x14ac:dyDescent="0.2">
      <c r="A143" s="97"/>
      <c r="B143" s="199" t="s">
        <v>281</v>
      </c>
      <c r="C143" s="199" t="s">
        <v>282</v>
      </c>
      <c r="D143" s="182">
        <v>1243257953</v>
      </c>
      <c r="E143" s="182">
        <v>1243257953</v>
      </c>
      <c r="F143" s="182">
        <v>527366761</v>
      </c>
      <c r="G143" s="182">
        <v>155313719</v>
      </c>
      <c r="H143" s="182">
        <v>201793018.97999999</v>
      </c>
      <c r="I143" s="182">
        <v>8838900</v>
      </c>
      <c r="J143" s="182">
        <v>64146950</v>
      </c>
      <c r="K143" s="182">
        <v>39080450</v>
      </c>
      <c r="L143" s="182">
        <v>813165365.01999998</v>
      </c>
      <c r="M143" s="182">
        <v>97274173.019999996</v>
      </c>
      <c r="N143" s="187">
        <f t="shared" si="8"/>
        <v>5.1595849312857767E-2</v>
      </c>
      <c r="O143" s="95">
        <f t="shared" si="5"/>
        <v>1243257953</v>
      </c>
      <c r="P143" s="95">
        <f t="shared" si="6"/>
        <v>64146950</v>
      </c>
      <c r="Q143" s="94">
        <f t="shared" si="7"/>
        <v>5.1595849312857767E-2</v>
      </c>
    </row>
    <row r="144" spans="1:17" s="36" customFormat="1" x14ac:dyDescent="0.2">
      <c r="A144" s="97"/>
      <c r="B144" s="199" t="s">
        <v>283</v>
      </c>
      <c r="C144" s="199" t="s">
        <v>284</v>
      </c>
      <c r="D144" s="182">
        <v>60513171</v>
      </c>
      <c r="E144" s="182">
        <v>61613171</v>
      </c>
      <c r="F144" s="182">
        <v>28147292</v>
      </c>
      <c r="G144" s="182">
        <v>0</v>
      </c>
      <c r="H144" s="182">
        <v>7640736.54</v>
      </c>
      <c r="I144" s="182">
        <v>0</v>
      </c>
      <c r="J144" s="182">
        <v>11104577.52</v>
      </c>
      <c r="K144" s="182">
        <v>11104577.52</v>
      </c>
      <c r="L144" s="182">
        <v>42867856.939999998</v>
      </c>
      <c r="M144" s="182">
        <v>9401977.9399999995</v>
      </c>
      <c r="N144" s="187">
        <f t="shared" si="8"/>
        <v>0.18023057959474281</v>
      </c>
      <c r="O144" s="95">
        <f t="shared" si="5"/>
        <v>61613171</v>
      </c>
      <c r="P144" s="95">
        <f t="shared" si="6"/>
        <v>11104577.52</v>
      </c>
      <c r="Q144" s="94">
        <f t="shared" si="7"/>
        <v>0.18023057959474281</v>
      </c>
    </row>
    <row r="145" spans="1:17" s="36" customFormat="1" x14ac:dyDescent="0.2">
      <c r="A145" s="97"/>
      <c r="B145" s="199" t="s">
        <v>285</v>
      </c>
      <c r="C145" s="199" t="s">
        <v>286</v>
      </c>
      <c r="D145" s="182">
        <v>35513171</v>
      </c>
      <c r="E145" s="182">
        <v>61613171</v>
      </c>
      <c r="F145" s="182">
        <v>28147292</v>
      </c>
      <c r="G145" s="182">
        <v>0</v>
      </c>
      <c r="H145" s="182">
        <v>7640736.54</v>
      </c>
      <c r="I145" s="182">
        <v>0</v>
      </c>
      <c r="J145" s="182">
        <v>11104577.52</v>
      </c>
      <c r="K145" s="182">
        <v>11104577.52</v>
      </c>
      <c r="L145" s="182">
        <v>42867856.939999998</v>
      </c>
      <c r="M145" s="182">
        <v>9401977.9399999995</v>
      </c>
      <c r="N145" s="187">
        <f t="shared" si="8"/>
        <v>0.18023057959474281</v>
      </c>
      <c r="O145" s="95">
        <f t="shared" si="5"/>
        <v>61613171</v>
      </c>
      <c r="P145" s="95">
        <f t="shared" si="6"/>
        <v>11104577.52</v>
      </c>
      <c r="Q145" s="94">
        <f t="shared" si="7"/>
        <v>0.18023057959474281</v>
      </c>
    </row>
    <row r="146" spans="1:17" s="36" customFormat="1" x14ac:dyDescent="0.2">
      <c r="A146" s="97"/>
      <c r="B146" s="199" t="s">
        <v>287</v>
      </c>
      <c r="C146" s="199" t="s">
        <v>288</v>
      </c>
      <c r="D146" s="182">
        <v>25000000</v>
      </c>
      <c r="E146" s="182">
        <v>0</v>
      </c>
      <c r="F146" s="182">
        <v>0</v>
      </c>
      <c r="G146" s="182">
        <v>0</v>
      </c>
      <c r="H146" s="182">
        <v>0</v>
      </c>
      <c r="I146" s="182">
        <v>0</v>
      </c>
      <c r="J146" s="182">
        <v>0</v>
      </c>
      <c r="K146" s="182">
        <v>0</v>
      </c>
      <c r="L146" s="182">
        <v>0</v>
      </c>
      <c r="M146" s="182">
        <v>0</v>
      </c>
      <c r="N146" s="187">
        <v>0</v>
      </c>
      <c r="O146" s="95">
        <f t="shared" si="5"/>
        <v>0</v>
      </c>
      <c r="P146" s="95">
        <f t="shared" si="6"/>
        <v>0</v>
      </c>
      <c r="Q146" s="94">
        <v>0</v>
      </c>
    </row>
    <row r="147" spans="1:17" s="96" customFormat="1" ht="15" x14ac:dyDescent="0.25">
      <c r="A147" s="93"/>
      <c r="B147" s="199" t="s">
        <v>289</v>
      </c>
      <c r="C147" s="199" t="s">
        <v>290</v>
      </c>
      <c r="D147" s="182">
        <v>24389617509</v>
      </c>
      <c r="E147" s="182">
        <v>24487767588</v>
      </c>
      <c r="F147" s="182">
        <v>18247255295.650002</v>
      </c>
      <c r="G147" s="182">
        <v>0</v>
      </c>
      <c r="H147" s="182">
        <v>2399645748.9299998</v>
      </c>
      <c r="I147" s="182">
        <v>0</v>
      </c>
      <c r="J147" s="182">
        <v>15701364516.34</v>
      </c>
      <c r="K147" s="182">
        <v>15613864516.34</v>
      </c>
      <c r="L147" s="182">
        <v>6386757322.7299995</v>
      </c>
      <c r="M147" s="182">
        <v>146245030.38</v>
      </c>
      <c r="N147" s="186">
        <f t="shared" si="8"/>
        <v>0.64119215685607478</v>
      </c>
      <c r="O147" s="28">
        <f>+O176+O179+O192</f>
        <v>943902055</v>
      </c>
      <c r="P147" s="28">
        <f>+P176+P179+P192</f>
        <v>577761590.34000003</v>
      </c>
      <c r="Q147" s="98">
        <f>+P147/O147</f>
        <v>0.61209909151008257</v>
      </c>
    </row>
    <row r="148" spans="1:17" s="36" customFormat="1" x14ac:dyDescent="0.2">
      <c r="A148" s="97"/>
      <c r="B148" s="199" t="s">
        <v>291</v>
      </c>
      <c r="C148" s="199" t="s">
        <v>292</v>
      </c>
      <c r="D148" s="182">
        <v>21142032578</v>
      </c>
      <c r="E148" s="182">
        <v>21255286537</v>
      </c>
      <c r="F148" s="182">
        <v>15777380286.65</v>
      </c>
      <c r="G148" s="182">
        <v>0</v>
      </c>
      <c r="H148" s="182">
        <v>2161014100.5</v>
      </c>
      <c r="I148" s="182">
        <v>0</v>
      </c>
      <c r="J148" s="182">
        <v>13615200975.25</v>
      </c>
      <c r="K148" s="182">
        <v>13615200975.25</v>
      </c>
      <c r="L148" s="182">
        <v>5479071461.25</v>
      </c>
      <c r="M148" s="182">
        <v>1165210.8999999999</v>
      </c>
      <c r="N148" s="187">
        <f t="shared" si="8"/>
        <v>0.64055598363961963</v>
      </c>
      <c r="O148" s="95"/>
      <c r="P148" s="95"/>
      <c r="Q148" s="94"/>
    </row>
    <row r="149" spans="1:17" s="36" customFormat="1" x14ac:dyDescent="0.2">
      <c r="A149" s="97"/>
      <c r="B149" s="199" t="s">
        <v>293</v>
      </c>
      <c r="C149" s="199" t="s">
        <v>389</v>
      </c>
      <c r="D149" s="182">
        <v>986241421</v>
      </c>
      <c r="E149" s="182">
        <v>986241421</v>
      </c>
      <c r="F149" s="182">
        <v>821867851</v>
      </c>
      <c r="G149" s="182">
        <v>0</v>
      </c>
      <c r="H149" s="182">
        <v>138320796</v>
      </c>
      <c r="I149" s="182">
        <v>0</v>
      </c>
      <c r="J149" s="182">
        <v>683547055</v>
      </c>
      <c r="K149" s="182">
        <v>683547055</v>
      </c>
      <c r="L149" s="182">
        <v>164373570</v>
      </c>
      <c r="M149" s="182">
        <v>0</v>
      </c>
      <c r="N149" s="187">
        <f t="shared" si="8"/>
        <v>0.69308289070531748</v>
      </c>
      <c r="O149" s="95"/>
      <c r="P149" s="95"/>
      <c r="Q149" s="94"/>
    </row>
    <row r="150" spans="1:17" s="36" customFormat="1" x14ac:dyDescent="0.2">
      <c r="A150" s="97"/>
      <c r="B150" s="199" t="s">
        <v>294</v>
      </c>
      <c r="C150" s="199" t="s">
        <v>295</v>
      </c>
      <c r="D150" s="182">
        <v>2857490000</v>
      </c>
      <c r="E150" s="182">
        <v>2887490000</v>
      </c>
      <c r="F150" s="182">
        <v>2109419462</v>
      </c>
      <c r="G150" s="182">
        <v>0</v>
      </c>
      <c r="H150" s="182">
        <v>282899095</v>
      </c>
      <c r="I150" s="182">
        <v>0</v>
      </c>
      <c r="J150" s="182">
        <v>1826520367</v>
      </c>
      <c r="K150" s="182">
        <v>1826520367</v>
      </c>
      <c r="L150" s="182">
        <v>778070538</v>
      </c>
      <c r="M150" s="182">
        <v>0</v>
      </c>
      <c r="N150" s="187">
        <f t="shared" si="8"/>
        <v>0.63256335675621389</v>
      </c>
      <c r="O150" s="95"/>
      <c r="P150" s="95"/>
      <c r="Q150" s="94"/>
    </row>
    <row r="151" spans="1:17" s="36" customFormat="1" x14ac:dyDescent="0.2">
      <c r="A151" s="97"/>
      <c r="B151" s="199" t="s">
        <v>296</v>
      </c>
      <c r="C151" s="199" t="s">
        <v>390</v>
      </c>
      <c r="D151" s="182">
        <v>912718313</v>
      </c>
      <c r="E151" s="182">
        <v>912718313</v>
      </c>
      <c r="F151" s="182">
        <v>654896618.29999995</v>
      </c>
      <c r="G151" s="182">
        <v>0</v>
      </c>
      <c r="H151" s="182">
        <v>78559861</v>
      </c>
      <c r="I151" s="182">
        <v>0</v>
      </c>
      <c r="J151" s="182">
        <v>576336757</v>
      </c>
      <c r="K151" s="182">
        <v>576336757</v>
      </c>
      <c r="L151" s="182">
        <v>257821695</v>
      </c>
      <c r="M151" s="182">
        <v>0.3</v>
      </c>
      <c r="N151" s="187">
        <f t="shared" si="8"/>
        <v>0.631450852679451</v>
      </c>
      <c r="O151" s="95"/>
      <c r="P151" s="95"/>
      <c r="Q151" s="94"/>
    </row>
    <row r="152" spans="1:17" s="36" customFormat="1" x14ac:dyDescent="0.2">
      <c r="A152" s="97"/>
      <c r="B152" s="199" t="s">
        <v>297</v>
      </c>
      <c r="C152" s="199" t="s">
        <v>298</v>
      </c>
      <c r="D152" s="182">
        <v>2521753226</v>
      </c>
      <c r="E152" s="182">
        <v>2521753226</v>
      </c>
      <c r="F152" s="182">
        <v>1920030348.05</v>
      </c>
      <c r="G152" s="182">
        <v>0</v>
      </c>
      <c r="H152" s="182">
        <v>255643752</v>
      </c>
      <c r="I152" s="182">
        <v>0</v>
      </c>
      <c r="J152" s="182">
        <v>1664386596</v>
      </c>
      <c r="K152" s="182">
        <v>1664386596</v>
      </c>
      <c r="L152" s="182">
        <v>601722878</v>
      </c>
      <c r="M152" s="182">
        <v>0.05</v>
      </c>
      <c r="N152" s="187">
        <f t="shared" si="8"/>
        <v>0.66001168506089181</v>
      </c>
      <c r="O152" s="95"/>
      <c r="P152" s="95"/>
      <c r="Q152" s="94"/>
    </row>
    <row r="153" spans="1:17" s="36" customFormat="1" x14ac:dyDescent="0.2">
      <c r="A153" s="97"/>
      <c r="B153" s="199" t="s">
        <v>299</v>
      </c>
      <c r="C153" s="199" t="s">
        <v>300</v>
      </c>
      <c r="D153" s="182">
        <v>915708427</v>
      </c>
      <c r="E153" s="182">
        <v>915708427</v>
      </c>
      <c r="F153" s="182">
        <v>699063617</v>
      </c>
      <c r="G153" s="182">
        <v>0</v>
      </c>
      <c r="H153" s="182">
        <v>88615782</v>
      </c>
      <c r="I153" s="182">
        <v>0</v>
      </c>
      <c r="J153" s="182">
        <v>610447835</v>
      </c>
      <c r="K153" s="182">
        <v>610447835</v>
      </c>
      <c r="L153" s="182">
        <v>216644810</v>
      </c>
      <c r="M153" s="182">
        <v>0</v>
      </c>
      <c r="N153" s="187">
        <f t="shared" si="8"/>
        <v>0.66663996639183487</v>
      </c>
      <c r="O153" s="95"/>
      <c r="P153" s="95"/>
      <c r="Q153" s="94"/>
    </row>
    <row r="154" spans="1:17" s="36" customFormat="1" x14ac:dyDescent="0.2">
      <c r="A154" s="97"/>
      <c r="B154" s="199" t="s">
        <v>301</v>
      </c>
      <c r="C154" s="199" t="s">
        <v>391</v>
      </c>
      <c r="D154" s="182">
        <v>3269297450</v>
      </c>
      <c r="E154" s="182">
        <v>3269297450</v>
      </c>
      <c r="F154" s="182">
        <v>2419444032.5</v>
      </c>
      <c r="G154" s="182">
        <v>0</v>
      </c>
      <c r="H154" s="182">
        <v>378859151</v>
      </c>
      <c r="I154" s="182">
        <v>0</v>
      </c>
      <c r="J154" s="182">
        <v>2040584881</v>
      </c>
      <c r="K154" s="182">
        <v>2040584881</v>
      </c>
      <c r="L154" s="182">
        <v>849853418</v>
      </c>
      <c r="M154" s="182">
        <v>0.5</v>
      </c>
      <c r="N154" s="187">
        <f t="shared" si="8"/>
        <v>0.62416617398946062</v>
      </c>
      <c r="O154" s="95"/>
      <c r="P154" s="95"/>
      <c r="Q154" s="94"/>
    </row>
    <row r="155" spans="1:17" s="36" customFormat="1" x14ac:dyDescent="0.2">
      <c r="A155" s="97"/>
      <c r="B155" s="199" t="s">
        <v>302</v>
      </c>
      <c r="C155" s="199" t="s">
        <v>303</v>
      </c>
      <c r="D155" s="182">
        <v>3263170000</v>
      </c>
      <c r="E155" s="182">
        <v>3263170000</v>
      </c>
      <c r="F155" s="182">
        <v>2355274486</v>
      </c>
      <c r="G155" s="182">
        <v>0</v>
      </c>
      <c r="H155" s="182">
        <v>311858166</v>
      </c>
      <c r="I155" s="182">
        <v>0</v>
      </c>
      <c r="J155" s="182">
        <v>2043416320</v>
      </c>
      <c r="K155" s="182">
        <v>2043416320</v>
      </c>
      <c r="L155" s="182">
        <v>907895514</v>
      </c>
      <c r="M155" s="182">
        <v>0</v>
      </c>
      <c r="N155" s="187">
        <f t="shared" si="8"/>
        <v>0.62620590407487198</v>
      </c>
      <c r="O155" s="95"/>
      <c r="P155" s="95"/>
      <c r="Q155" s="94"/>
    </row>
    <row r="156" spans="1:17" s="36" customFormat="1" x14ac:dyDescent="0.2">
      <c r="A156" s="97"/>
      <c r="B156" s="199" t="s">
        <v>304</v>
      </c>
      <c r="C156" s="199" t="s">
        <v>392</v>
      </c>
      <c r="D156" s="182">
        <v>1394735536</v>
      </c>
      <c r="E156" s="182">
        <v>1454735536</v>
      </c>
      <c r="F156" s="182">
        <v>943303406</v>
      </c>
      <c r="G156" s="182">
        <v>0</v>
      </c>
      <c r="H156" s="182">
        <v>177455923</v>
      </c>
      <c r="I156" s="182">
        <v>0</v>
      </c>
      <c r="J156" s="182">
        <v>765847483</v>
      </c>
      <c r="K156" s="182">
        <v>765847483</v>
      </c>
      <c r="L156" s="182">
        <v>511432130</v>
      </c>
      <c r="M156" s="182">
        <v>0</v>
      </c>
      <c r="N156" s="187">
        <f t="shared" si="8"/>
        <v>0.52645134737397381</v>
      </c>
      <c r="O156" s="95"/>
      <c r="P156" s="95"/>
      <c r="Q156" s="94"/>
    </row>
    <row r="157" spans="1:17" s="36" customFormat="1" x14ac:dyDescent="0.2">
      <c r="B157" s="199" t="s">
        <v>305</v>
      </c>
      <c r="C157" s="199" t="s">
        <v>306</v>
      </c>
      <c r="D157" s="182">
        <v>574806</v>
      </c>
      <c r="E157" s="182">
        <v>574806</v>
      </c>
      <c r="F157" s="182">
        <v>0</v>
      </c>
      <c r="G157" s="182">
        <v>0</v>
      </c>
      <c r="H157" s="182">
        <v>0</v>
      </c>
      <c r="I157" s="182">
        <v>0</v>
      </c>
      <c r="J157" s="182">
        <v>0</v>
      </c>
      <c r="K157" s="182">
        <v>0</v>
      </c>
      <c r="L157" s="182">
        <v>574806</v>
      </c>
      <c r="M157" s="182">
        <v>0</v>
      </c>
      <c r="N157" s="187">
        <f t="shared" si="8"/>
        <v>0</v>
      </c>
      <c r="O157" s="95"/>
      <c r="P157" s="95"/>
      <c r="Q157" s="94"/>
    </row>
    <row r="158" spans="1:17" s="36" customFormat="1" x14ac:dyDescent="0.2">
      <c r="B158" s="199" t="s">
        <v>307</v>
      </c>
      <c r="C158" s="199" t="s">
        <v>308</v>
      </c>
      <c r="D158" s="182">
        <v>2171182482</v>
      </c>
      <c r="E158" s="182">
        <v>2171182482</v>
      </c>
      <c r="F158" s="182">
        <v>1595879402.8</v>
      </c>
      <c r="G158" s="182">
        <v>0</v>
      </c>
      <c r="H158" s="182">
        <v>222845620</v>
      </c>
      <c r="I158" s="182">
        <v>0</v>
      </c>
      <c r="J158" s="182">
        <v>1372718383</v>
      </c>
      <c r="K158" s="182">
        <v>1372718383</v>
      </c>
      <c r="L158" s="182">
        <v>575618479</v>
      </c>
      <c r="M158" s="182">
        <v>315399.8</v>
      </c>
      <c r="N158" s="187">
        <f t="shared" si="8"/>
        <v>0.63224459223506202</v>
      </c>
      <c r="O158" s="95"/>
      <c r="P158" s="95"/>
      <c r="Q158" s="94"/>
    </row>
    <row r="159" spans="1:17" s="36" customFormat="1" x14ac:dyDescent="0.2">
      <c r="B159" s="199" t="s">
        <v>309</v>
      </c>
      <c r="C159" s="199" t="s">
        <v>393</v>
      </c>
      <c r="D159" s="182">
        <v>54600000</v>
      </c>
      <c r="E159" s="182">
        <v>54600000</v>
      </c>
      <c r="F159" s="182">
        <v>40919810</v>
      </c>
      <c r="G159" s="182">
        <v>0</v>
      </c>
      <c r="H159" s="182">
        <v>4400000</v>
      </c>
      <c r="I159" s="182">
        <v>0</v>
      </c>
      <c r="J159" s="182">
        <v>36400000</v>
      </c>
      <c r="K159" s="182">
        <v>36400000</v>
      </c>
      <c r="L159" s="182">
        <v>13800000</v>
      </c>
      <c r="M159" s="182">
        <v>119810</v>
      </c>
      <c r="N159" s="187">
        <f t="shared" si="8"/>
        <v>0.66666666666666663</v>
      </c>
      <c r="O159" s="95"/>
      <c r="P159" s="95"/>
      <c r="Q159" s="94"/>
    </row>
    <row r="160" spans="1:17" s="36" customFormat="1" x14ac:dyDescent="0.2">
      <c r="B160" s="199" t="s">
        <v>310</v>
      </c>
      <c r="C160" s="199" t="s">
        <v>311</v>
      </c>
      <c r="D160" s="182">
        <v>384662030</v>
      </c>
      <c r="E160" s="182">
        <v>396662030</v>
      </c>
      <c r="F160" s="182">
        <v>288086372.25</v>
      </c>
      <c r="G160" s="182">
        <v>0</v>
      </c>
      <c r="H160" s="182">
        <v>38487613</v>
      </c>
      <c r="I160" s="182">
        <v>0</v>
      </c>
      <c r="J160" s="182">
        <v>249598759</v>
      </c>
      <c r="K160" s="182">
        <v>249598759</v>
      </c>
      <c r="L160" s="182">
        <v>108575658</v>
      </c>
      <c r="M160" s="182">
        <v>0.25</v>
      </c>
      <c r="N160" s="187">
        <f t="shared" si="8"/>
        <v>0.62924792423413956</v>
      </c>
      <c r="O160" s="95"/>
      <c r="P160" s="95"/>
      <c r="Q160" s="94"/>
    </row>
    <row r="161" spans="2:17" s="96" customFormat="1" ht="15" x14ac:dyDescent="0.25">
      <c r="B161" s="199" t="s">
        <v>312</v>
      </c>
      <c r="C161" s="199" t="s">
        <v>313</v>
      </c>
      <c r="D161" s="182">
        <v>265260000</v>
      </c>
      <c r="E161" s="182">
        <v>277260000</v>
      </c>
      <c r="F161" s="182">
        <v>196796180</v>
      </c>
      <c r="G161" s="182">
        <v>0</v>
      </c>
      <c r="H161" s="182">
        <v>26634688</v>
      </c>
      <c r="I161" s="182">
        <v>0</v>
      </c>
      <c r="J161" s="182">
        <v>170161492</v>
      </c>
      <c r="K161" s="182">
        <v>170161492</v>
      </c>
      <c r="L161" s="182">
        <v>80463820</v>
      </c>
      <c r="M161" s="182">
        <v>0</v>
      </c>
      <c r="N161" s="187">
        <f t="shared" si="8"/>
        <v>0.61372535526220873</v>
      </c>
      <c r="O161" s="95"/>
      <c r="P161" s="95"/>
      <c r="Q161" s="94"/>
    </row>
    <row r="162" spans="2:17" s="36" customFormat="1" x14ac:dyDescent="0.2">
      <c r="B162" s="199" t="s">
        <v>314</v>
      </c>
      <c r="C162" s="199" t="s">
        <v>420</v>
      </c>
      <c r="D162" s="182">
        <v>342490000</v>
      </c>
      <c r="E162" s="182">
        <v>342490000</v>
      </c>
      <c r="F162" s="182">
        <v>237728774</v>
      </c>
      <c r="G162" s="182">
        <v>0</v>
      </c>
      <c r="H162" s="182">
        <v>32392325</v>
      </c>
      <c r="I162" s="182">
        <v>0</v>
      </c>
      <c r="J162" s="182">
        <v>205336449</v>
      </c>
      <c r="K162" s="182">
        <v>205336449</v>
      </c>
      <c r="L162" s="182">
        <v>104761226</v>
      </c>
      <c r="M162" s="182">
        <v>0</v>
      </c>
      <c r="N162" s="187">
        <f t="shared" si="8"/>
        <v>0.59953998364915762</v>
      </c>
      <c r="O162" s="95"/>
      <c r="P162" s="95"/>
      <c r="Q162" s="94"/>
    </row>
    <row r="163" spans="2:17" s="36" customFormat="1" x14ac:dyDescent="0.2">
      <c r="B163" s="199" t="s">
        <v>315</v>
      </c>
      <c r="C163" s="199" t="s">
        <v>316</v>
      </c>
      <c r="D163" s="182">
        <v>171120000</v>
      </c>
      <c r="E163" s="182">
        <v>171120000</v>
      </c>
      <c r="F163" s="182">
        <v>118152500</v>
      </c>
      <c r="G163" s="182">
        <v>0</v>
      </c>
      <c r="H163" s="182">
        <v>17830418</v>
      </c>
      <c r="I163" s="182">
        <v>0</v>
      </c>
      <c r="J163" s="182">
        <v>99592082</v>
      </c>
      <c r="K163" s="182">
        <v>99592082</v>
      </c>
      <c r="L163" s="182">
        <v>53697500</v>
      </c>
      <c r="M163" s="182">
        <v>730000</v>
      </c>
      <c r="N163" s="187">
        <f t="shared" si="8"/>
        <v>0.58200141421224871</v>
      </c>
      <c r="O163" s="95"/>
      <c r="P163" s="95"/>
      <c r="Q163" s="94"/>
    </row>
    <row r="164" spans="2:17" s="36" customFormat="1" x14ac:dyDescent="0.2">
      <c r="B164" s="199" t="s">
        <v>317</v>
      </c>
      <c r="C164" s="199" t="s">
        <v>318</v>
      </c>
      <c r="D164" s="182">
        <v>90656137</v>
      </c>
      <c r="E164" s="182">
        <v>90656137</v>
      </c>
      <c r="F164" s="182">
        <v>69518735.75</v>
      </c>
      <c r="G164" s="182">
        <v>0</v>
      </c>
      <c r="H164" s="182">
        <v>8063556.75</v>
      </c>
      <c r="I164" s="182">
        <v>0</v>
      </c>
      <c r="J164" s="182">
        <v>61455179</v>
      </c>
      <c r="K164" s="182">
        <v>61455179</v>
      </c>
      <c r="L164" s="182">
        <v>21137401.25</v>
      </c>
      <c r="M164" s="182">
        <v>0</v>
      </c>
      <c r="N164" s="187">
        <f t="shared" si="8"/>
        <v>0.67789320208956183</v>
      </c>
      <c r="O164" s="95"/>
      <c r="P164" s="95"/>
      <c r="Q164" s="94"/>
    </row>
    <row r="165" spans="2:17" s="36" customFormat="1" x14ac:dyDescent="0.2">
      <c r="B165" s="199" t="s">
        <v>319</v>
      </c>
      <c r="C165" s="199" t="s">
        <v>421</v>
      </c>
      <c r="D165" s="182">
        <v>36173820</v>
      </c>
      <c r="E165" s="182">
        <v>36251050</v>
      </c>
      <c r="F165" s="182">
        <v>36173820</v>
      </c>
      <c r="G165" s="182">
        <v>0</v>
      </c>
      <c r="H165" s="182">
        <v>26251952.100000001</v>
      </c>
      <c r="I165" s="182">
        <v>0</v>
      </c>
      <c r="J165" s="182">
        <v>9921867.9000000004</v>
      </c>
      <c r="K165" s="182">
        <v>9921867.9000000004</v>
      </c>
      <c r="L165" s="182">
        <v>77230</v>
      </c>
      <c r="M165" s="182">
        <v>0</v>
      </c>
      <c r="N165" s="187">
        <f t="shared" si="8"/>
        <v>0.27369877286313088</v>
      </c>
      <c r="O165" s="95"/>
      <c r="P165" s="95"/>
      <c r="Q165" s="94"/>
    </row>
    <row r="166" spans="2:17" s="36" customFormat="1" x14ac:dyDescent="0.2">
      <c r="B166" s="199" t="s">
        <v>320</v>
      </c>
      <c r="C166" s="199" t="s">
        <v>421</v>
      </c>
      <c r="D166" s="182">
        <v>7446236</v>
      </c>
      <c r="E166" s="182">
        <v>7446236</v>
      </c>
      <c r="F166" s="182">
        <v>7446236</v>
      </c>
      <c r="G166" s="182">
        <v>0</v>
      </c>
      <c r="H166" s="182">
        <v>5479254.5800000001</v>
      </c>
      <c r="I166" s="182">
        <v>0</v>
      </c>
      <c r="J166" s="182">
        <v>1966981.42</v>
      </c>
      <c r="K166" s="182">
        <v>1966981.42</v>
      </c>
      <c r="L166" s="182">
        <v>0</v>
      </c>
      <c r="M166" s="182">
        <v>0</v>
      </c>
      <c r="N166" s="187">
        <f t="shared" si="8"/>
        <v>0.26415781342412459</v>
      </c>
      <c r="O166" s="95"/>
      <c r="P166" s="95"/>
      <c r="Q166" s="94"/>
    </row>
    <row r="167" spans="2:17" s="36" customFormat="1" x14ac:dyDescent="0.2">
      <c r="B167" s="199" t="s">
        <v>321</v>
      </c>
      <c r="C167" s="199" t="s">
        <v>421</v>
      </c>
      <c r="D167" s="182">
        <v>9133591</v>
      </c>
      <c r="E167" s="182">
        <v>9133591</v>
      </c>
      <c r="F167" s="182">
        <v>9133591</v>
      </c>
      <c r="G167" s="182">
        <v>0</v>
      </c>
      <c r="H167" s="182">
        <v>6942698.6799999997</v>
      </c>
      <c r="I167" s="182">
        <v>0</v>
      </c>
      <c r="J167" s="182">
        <v>2190892.3199999998</v>
      </c>
      <c r="K167" s="182">
        <v>2190892.3199999998</v>
      </c>
      <c r="L167" s="182">
        <v>0</v>
      </c>
      <c r="M167" s="182">
        <v>0</v>
      </c>
      <c r="N167" s="187">
        <f t="shared" si="8"/>
        <v>0.23987195397735675</v>
      </c>
      <c r="O167" s="95"/>
      <c r="P167" s="95"/>
      <c r="Q167" s="94"/>
    </row>
    <row r="168" spans="2:17" s="36" customFormat="1" x14ac:dyDescent="0.2">
      <c r="B168" s="199" t="s">
        <v>322</v>
      </c>
      <c r="C168" s="199" t="s">
        <v>421</v>
      </c>
      <c r="D168" s="182">
        <v>31613513</v>
      </c>
      <c r="E168" s="182">
        <v>31497513</v>
      </c>
      <c r="F168" s="182">
        <v>31497513</v>
      </c>
      <c r="G168" s="182">
        <v>0</v>
      </c>
      <c r="H168" s="182">
        <v>22925036.940000001</v>
      </c>
      <c r="I168" s="182">
        <v>0</v>
      </c>
      <c r="J168" s="182">
        <v>8572476.0600000005</v>
      </c>
      <c r="K168" s="182">
        <v>8572476.0600000005</v>
      </c>
      <c r="L168" s="182">
        <v>0</v>
      </c>
      <c r="M168" s="182">
        <v>0</v>
      </c>
      <c r="N168" s="187">
        <f t="shared" si="8"/>
        <v>0.27216358510590982</v>
      </c>
      <c r="O168" s="95"/>
      <c r="P168" s="95"/>
      <c r="Q168" s="94"/>
    </row>
    <row r="169" spans="2:17" s="36" customFormat="1" x14ac:dyDescent="0.2">
      <c r="B169" s="199" t="s">
        <v>323</v>
      </c>
      <c r="C169" s="199" t="s">
        <v>421</v>
      </c>
      <c r="D169" s="182">
        <v>34059290</v>
      </c>
      <c r="E169" s="182">
        <v>33576730</v>
      </c>
      <c r="F169" s="182">
        <v>33576730</v>
      </c>
      <c r="G169" s="182">
        <v>0</v>
      </c>
      <c r="H169" s="182">
        <v>25626606.030000001</v>
      </c>
      <c r="I169" s="182">
        <v>0</v>
      </c>
      <c r="J169" s="182">
        <v>7950123.9699999997</v>
      </c>
      <c r="K169" s="182">
        <v>7950123.9699999997</v>
      </c>
      <c r="L169" s="182">
        <v>0</v>
      </c>
      <c r="M169" s="182">
        <v>0</v>
      </c>
      <c r="N169" s="187">
        <f t="shared" si="8"/>
        <v>0.23677481309228146</v>
      </c>
      <c r="O169" s="95"/>
      <c r="P169" s="95"/>
      <c r="Q169" s="94"/>
    </row>
    <row r="170" spans="2:17" s="36" customFormat="1" x14ac:dyDescent="0.2">
      <c r="B170" s="199" t="s">
        <v>324</v>
      </c>
      <c r="C170" s="199" t="s">
        <v>422</v>
      </c>
      <c r="D170" s="182">
        <v>7293109</v>
      </c>
      <c r="E170" s="182">
        <v>7326398</v>
      </c>
      <c r="F170" s="182">
        <v>7293109</v>
      </c>
      <c r="G170" s="182">
        <v>0</v>
      </c>
      <c r="H170" s="182">
        <v>3016441.79</v>
      </c>
      <c r="I170" s="182">
        <v>0</v>
      </c>
      <c r="J170" s="182">
        <v>4276667.21</v>
      </c>
      <c r="K170" s="182">
        <v>4276667.21</v>
      </c>
      <c r="L170" s="182">
        <v>33289</v>
      </c>
      <c r="M170" s="182">
        <v>0</v>
      </c>
      <c r="N170" s="187">
        <f t="shared" si="8"/>
        <v>0.58373394538489443</v>
      </c>
      <c r="O170" s="95"/>
      <c r="P170" s="95"/>
      <c r="Q170" s="94"/>
    </row>
    <row r="171" spans="2:17" s="36" customFormat="1" x14ac:dyDescent="0.2">
      <c r="B171" s="199" t="s">
        <v>325</v>
      </c>
      <c r="C171" s="199" t="s">
        <v>422</v>
      </c>
      <c r="D171" s="182">
        <v>1501257</v>
      </c>
      <c r="E171" s="182">
        <v>1501257</v>
      </c>
      <c r="F171" s="182">
        <v>1501257</v>
      </c>
      <c r="G171" s="182">
        <v>0</v>
      </c>
      <c r="H171" s="182">
        <v>653420.18000000005</v>
      </c>
      <c r="I171" s="182">
        <v>0</v>
      </c>
      <c r="J171" s="182">
        <v>847836.82</v>
      </c>
      <c r="K171" s="182">
        <v>847836.82</v>
      </c>
      <c r="L171" s="182">
        <v>0</v>
      </c>
      <c r="M171" s="182">
        <v>0</v>
      </c>
      <c r="N171" s="187">
        <f t="shared" si="8"/>
        <v>0.56475128508976147</v>
      </c>
      <c r="O171" s="95"/>
      <c r="P171" s="95"/>
      <c r="Q171" s="94"/>
    </row>
    <row r="172" spans="2:17" s="36" customFormat="1" x14ac:dyDescent="0.2">
      <c r="B172" s="199" t="s">
        <v>326</v>
      </c>
      <c r="C172" s="199" t="s">
        <v>422</v>
      </c>
      <c r="D172" s="182">
        <v>1841450</v>
      </c>
      <c r="E172" s="182">
        <v>1841450</v>
      </c>
      <c r="F172" s="182">
        <v>1841450</v>
      </c>
      <c r="G172" s="182">
        <v>0</v>
      </c>
      <c r="H172" s="182">
        <v>897099.85</v>
      </c>
      <c r="I172" s="182">
        <v>0</v>
      </c>
      <c r="J172" s="182">
        <v>944350.15</v>
      </c>
      <c r="K172" s="182">
        <v>944350.15</v>
      </c>
      <c r="L172" s="182">
        <v>0</v>
      </c>
      <c r="M172" s="182">
        <v>0</v>
      </c>
      <c r="N172" s="187">
        <f t="shared" si="8"/>
        <v>0.5128296451166201</v>
      </c>
      <c r="O172" s="95"/>
      <c r="P172" s="95"/>
      <c r="Q172" s="94"/>
    </row>
    <row r="173" spans="2:17" s="36" customFormat="1" x14ac:dyDescent="0.2">
      <c r="B173" s="199" t="s">
        <v>327</v>
      </c>
      <c r="C173" s="199" t="s">
        <v>422</v>
      </c>
      <c r="D173" s="182">
        <v>6373692</v>
      </c>
      <c r="E173" s="182">
        <v>6323692</v>
      </c>
      <c r="F173" s="182">
        <v>6323692</v>
      </c>
      <c r="G173" s="182">
        <v>0</v>
      </c>
      <c r="H173" s="182">
        <v>2628659.2000000002</v>
      </c>
      <c r="I173" s="182">
        <v>0</v>
      </c>
      <c r="J173" s="182">
        <v>3695032.8</v>
      </c>
      <c r="K173" s="182">
        <v>3695032.8</v>
      </c>
      <c r="L173" s="182">
        <v>0</v>
      </c>
      <c r="M173" s="182">
        <v>0</v>
      </c>
      <c r="N173" s="187">
        <f t="shared" si="8"/>
        <v>0.584315744663086</v>
      </c>
      <c r="O173" s="95"/>
      <c r="P173" s="95"/>
      <c r="Q173" s="94"/>
    </row>
    <row r="174" spans="2:17" s="36" customFormat="1" x14ac:dyDescent="0.2">
      <c r="B174" s="199" t="s">
        <v>328</v>
      </c>
      <c r="C174" s="199" t="s">
        <v>422</v>
      </c>
      <c r="D174" s="182">
        <v>6866792</v>
      </c>
      <c r="E174" s="182">
        <v>6658792</v>
      </c>
      <c r="F174" s="182">
        <v>6658792</v>
      </c>
      <c r="G174" s="182">
        <v>0</v>
      </c>
      <c r="H174" s="182">
        <v>3232014.4</v>
      </c>
      <c r="I174" s="182">
        <v>0</v>
      </c>
      <c r="J174" s="182">
        <v>3426777.6</v>
      </c>
      <c r="K174" s="182">
        <v>3426777.6</v>
      </c>
      <c r="L174" s="182">
        <v>0</v>
      </c>
      <c r="M174" s="182">
        <v>0</v>
      </c>
      <c r="N174" s="187">
        <f t="shared" si="8"/>
        <v>0.51462451447649971</v>
      </c>
      <c r="O174" s="95"/>
      <c r="P174" s="95"/>
      <c r="Q174" s="94"/>
    </row>
    <row r="175" spans="2:17" s="36" customFormat="1" x14ac:dyDescent="0.2">
      <c r="B175" s="199" t="s">
        <v>329</v>
      </c>
      <c r="C175" s="199" t="s">
        <v>330</v>
      </c>
      <c r="D175" s="182">
        <v>1398070000</v>
      </c>
      <c r="E175" s="182">
        <v>1398070000</v>
      </c>
      <c r="F175" s="182">
        <v>1165552501</v>
      </c>
      <c r="G175" s="182">
        <v>0</v>
      </c>
      <c r="H175" s="182">
        <v>494170</v>
      </c>
      <c r="I175" s="182">
        <v>0</v>
      </c>
      <c r="J175" s="182">
        <v>1165058331</v>
      </c>
      <c r="K175" s="182">
        <v>1165058331</v>
      </c>
      <c r="L175" s="182">
        <v>232517499</v>
      </c>
      <c r="M175" s="182">
        <v>0</v>
      </c>
      <c r="N175" s="187">
        <f t="shared" si="8"/>
        <v>0.83333333166436585</v>
      </c>
      <c r="O175" s="95"/>
      <c r="P175" s="95"/>
      <c r="Q175" s="94"/>
    </row>
    <row r="176" spans="2:17" s="36" customFormat="1" x14ac:dyDescent="0.2">
      <c r="B176" s="199" t="s">
        <v>331</v>
      </c>
      <c r="C176" s="199" t="s">
        <v>332</v>
      </c>
      <c r="D176" s="182">
        <v>476300000</v>
      </c>
      <c r="E176" s="182">
        <v>439380000</v>
      </c>
      <c r="F176" s="182">
        <v>333409212</v>
      </c>
      <c r="G176" s="182">
        <v>0</v>
      </c>
      <c r="H176" s="182">
        <v>59645537.810000002</v>
      </c>
      <c r="I176" s="182">
        <v>0</v>
      </c>
      <c r="J176" s="182">
        <v>205446312.19</v>
      </c>
      <c r="K176" s="182">
        <v>205446312.19</v>
      </c>
      <c r="L176" s="182">
        <v>174288150</v>
      </c>
      <c r="M176" s="182">
        <v>68317362</v>
      </c>
      <c r="N176" s="187">
        <f t="shared" si="8"/>
        <v>0.4675823027675361</v>
      </c>
      <c r="O176" s="95">
        <f t="shared" ref="O176:O181" si="9">+E176</f>
        <v>439380000</v>
      </c>
      <c r="P176" s="95">
        <f t="shared" ref="P176:P181" si="10">+J176</f>
        <v>205446312.19</v>
      </c>
      <c r="Q176" s="94">
        <f t="shared" ref="Q176:Q181" si="11">+P176/O176</f>
        <v>0.4675823027675361</v>
      </c>
    </row>
    <row r="177" spans="2:17" s="36" customFormat="1" x14ac:dyDescent="0.2">
      <c r="B177" s="199" t="s">
        <v>333</v>
      </c>
      <c r="C177" s="199" t="s">
        <v>334</v>
      </c>
      <c r="D177" s="182">
        <v>46800000</v>
      </c>
      <c r="E177" s="182">
        <v>46800000</v>
      </c>
      <c r="F177" s="182">
        <v>46800000</v>
      </c>
      <c r="G177" s="182">
        <v>0</v>
      </c>
      <c r="H177" s="182">
        <v>6320000</v>
      </c>
      <c r="I177" s="182">
        <v>0</v>
      </c>
      <c r="J177" s="182">
        <v>40480000</v>
      </c>
      <c r="K177" s="182">
        <v>40480000</v>
      </c>
      <c r="L177" s="182">
        <v>0</v>
      </c>
      <c r="M177" s="182">
        <v>0</v>
      </c>
      <c r="N177" s="187">
        <f t="shared" si="8"/>
        <v>0.86495726495726499</v>
      </c>
      <c r="O177" s="95">
        <f t="shared" si="9"/>
        <v>46800000</v>
      </c>
      <c r="P177" s="95">
        <f t="shared" si="10"/>
        <v>40480000</v>
      </c>
      <c r="Q177" s="94">
        <f t="shared" si="11"/>
        <v>0.86495726495726499</v>
      </c>
    </row>
    <row r="178" spans="2:17" s="36" customFormat="1" x14ac:dyDescent="0.2">
      <c r="B178" s="199" t="s">
        <v>335</v>
      </c>
      <c r="C178" s="199" t="s">
        <v>336</v>
      </c>
      <c r="D178" s="182">
        <v>429500000</v>
      </c>
      <c r="E178" s="182">
        <v>392580000</v>
      </c>
      <c r="F178" s="182">
        <v>286609212</v>
      </c>
      <c r="G178" s="182">
        <v>0</v>
      </c>
      <c r="H178" s="182">
        <v>53325537.810000002</v>
      </c>
      <c r="I178" s="182">
        <v>0</v>
      </c>
      <c r="J178" s="182">
        <v>164966312.19</v>
      </c>
      <c r="K178" s="182">
        <v>164966312.19</v>
      </c>
      <c r="L178" s="182">
        <v>174288150</v>
      </c>
      <c r="M178" s="182">
        <v>68317362</v>
      </c>
      <c r="N178" s="187">
        <f t="shared" si="8"/>
        <v>0.42021068875133732</v>
      </c>
      <c r="O178" s="95">
        <f t="shared" si="9"/>
        <v>392580000</v>
      </c>
      <c r="P178" s="95">
        <f t="shared" si="10"/>
        <v>164966312.19</v>
      </c>
      <c r="Q178" s="94">
        <f t="shared" si="11"/>
        <v>0.42021068875133732</v>
      </c>
    </row>
    <row r="179" spans="2:17" s="96" customFormat="1" ht="15" x14ac:dyDescent="0.25">
      <c r="B179" s="199" t="s">
        <v>337</v>
      </c>
      <c r="C179" s="199" t="s">
        <v>338</v>
      </c>
      <c r="D179" s="182">
        <v>408950000</v>
      </c>
      <c r="E179" s="182">
        <v>377490000</v>
      </c>
      <c r="F179" s="182">
        <v>360040000</v>
      </c>
      <c r="G179" s="182">
        <v>0</v>
      </c>
      <c r="H179" s="182">
        <v>36645104.369999997</v>
      </c>
      <c r="I179" s="182">
        <v>0</v>
      </c>
      <c r="J179" s="182">
        <v>246644158.15000001</v>
      </c>
      <c r="K179" s="182">
        <v>246644158.15000001</v>
      </c>
      <c r="L179" s="182">
        <v>94200737.480000004</v>
      </c>
      <c r="M179" s="182">
        <v>76750737.480000004</v>
      </c>
      <c r="N179" s="187">
        <f t="shared" si="8"/>
        <v>0.65337931640573266</v>
      </c>
      <c r="O179" s="95">
        <f t="shared" si="9"/>
        <v>377490000</v>
      </c>
      <c r="P179" s="95">
        <f t="shared" si="10"/>
        <v>246644158.15000001</v>
      </c>
      <c r="Q179" s="94">
        <f t="shared" si="11"/>
        <v>0.65337931640573266</v>
      </c>
    </row>
    <row r="180" spans="2:17" s="36" customFormat="1" x14ac:dyDescent="0.2">
      <c r="B180" s="199" t="s">
        <v>339</v>
      </c>
      <c r="C180" s="199" t="s">
        <v>340</v>
      </c>
      <c r="D180" s="182">
        <v>351000000</v>
      </c>
      <c r="E180" s="182">
        <v>321000000</v>
      </c>
      <c r="F180" s="182">
        <v>303550000</v>
      </c>
      <c r="G180" s="182">
        <v>0</v>
      </c>
      <c r="H180" s="182">
        <v>36645104.369999997</v>
      </c>
      <c r="I180" s="182">
        <v>0</v>
      </c>
      <c r="J180" s="182">
        <v>224319198.15000001</v>
      </c>
      <c r="K180" s="182">
        <v>224319198.15000001</v>
      </c>
      <c r="L180" s="182">
        <v>60035697.479999997</v>
      </c>
      <c r="M180" s="182">
        <v>42585697.479999997</v>
      </c>
      <c r="N180" s="187">
        <f t="shared" si="8"/>
        <v>0.69881370140186916</v>
      </c>
      <c r="O180" s="95">
        <f t="shared" si="9"/>
        <v>321000000</v>
      </c>
      <c r="P180" s="95">
        <f t="shared" si="10"/>
        <v>224319198.15000001</v>
      </c>
      <c r="Q180" s="94">
        <f t="shared" si="11"/>
        <v>0.69881370140186916</v>
      </c>
    </row>
    <row r="181" spans="2:17" s="36" customFormat="1" x14ac:dyDescent="0.2">
      <c r="B181" s="199" t="s">
        <v>341</v>
      </c>
      <c r="C181" s="199" t="s">
        <v>342</v>
      </c>
      <c r="D181" s="182">
        <v>57950000</v>
      </c>
      <c r="E181" s="182">
        <v>56490000</v>
      </c>
      <c r="F181" s="182">
        <v>56490000</v>
      </c>
      <c r="G181" s="182">
        <v>0</v>
      </c>
      <c r="H181" s="182">
        <v>0</v>
      </c>
      <c r="I181" s="182">
        <v>0</v>
      </c>
      <c r="J181" s="182">
        <v>22324960</v>
      </c>
      <c r="K181" s="182">
        <v>22324960</v>
      </c>
      <c r="L181" s="182">
        <v>34165040</v>
      </c>
      <c r="M181" s="182">
        <v>34165040</v>
      </c>
      <c r="N181" s="187">
        <f t="shared" si="8"/>
        <v>0.39520198265179679</v>
      </c>
      <c r="O181" s="95">
        <f t="shared" si="9"/>
        <v>56490000</v>
      </c>
      <c r="P181" s="95">
        <f t="shared" si="10"/>
        <v>22324960</v>
      </c>
      <c r="Q181" s="94">
        <f t="shared" si="11"/>
        <v>0.39520198265179679</v>
      </c>
    </row>
    <row r="182" spans="2:17" s="36" customFormat="1" x14ac:dyDescent="0.2">
      <c r="B182" s="199" t="s">
        <v>343</v>
      </c>
      <c r="C182" s="199" t="s">
        <v>344</v>
      </c>
      <c r="D182" s="182">
        <v>2144575000</v>
      </c>
      <c r="E182" s="182">
        <v>2154575000</v>
      </c>
      <c r="F182" s="182">
        <v>1516875681</v>
      </c>
      <c r="G182" s="182">
        <v>0</v>
      </c>
      <c r="H182" s="182">
        <v>108115844</v>
      </c>
      <c r="I182" s="182">
        <v>0</v>
      </c>
      <c r="J182" s="182">
        <v>1408759837</v>
      </c>
      <c r="K182" s="182">
        <v>1321259837</v>
      </c>
      <c r="L182" s="182">
        <v>637699319</v>
      </c>
      <c r="M182" s="182">
        <v>0</v>
      </c>
      <c r="N182" s="187">
        <f t="shared" si="8"/>
        <v>0.65384581042665024</v>
      </c>
      <c r="O182" s="95"/>
      <c r="P182" s="95"/>
      <c r="Q182" s="94"/>
    </row>
    <row r="183" spans="2:17" s="36" customFormat="1" x14ac:dyDescent="0.2">
      <c r="B183" s="199" t="s">
        <v>345</v>
      </c>
      <c r="C183" s="199" t="s">
        <v>346</v>
      </c>
      <c r="D183" s="182">
        <v>4200000</v>
      </c>
      <c r="E183" s="182">
        <v>4200000</v>
      </c>
      <c r="F183" s="182">
        <v>4200000</v>
      </c>
      <c r="G183" s="182">
        <v>0</v>
      </c>
      <c r="H183" s="182">
        <v>4200000</v>
      </c>
      <c r="I183" s="182">
        <v>0</v>
      </c>
      <c r="J183" s="182">
        <v>0</v>
      </c>
      <c r="K183" s="182">
        <v>0</v>
      </c>
      <c r="L183" s="182">
        <v>0</v>
      </c>
      <c r="M183" s="182">
        <v>0</v>
      </c>
      <c r="N183" s="187">
        <f t="shared" si="8"/>
        <v>0</v>
      </c>
      <c r="O183" s="95"/>
      <c r="P183" s="95"/>
      <c r="Q183" s="94"/>
    </row>
    <row r="184" spans="2:17" s="36" customFormat="1" x14ac:dyDescent="0.2">
      <c r="B184" s="199" t="s">
        <v>347</v>
      </c>
      <c r="C184" s="199" t="s">
        <v>394</v>
      </c>
      <c r="D184" s="182">
        <v>5160000</v>
      </c>
      <c r="E184" s="182">
        <v>5160000</v>
      </c>
      <c r="F184" s="182">
        <v>5160000</v>
      </c>
      <c r="G184" s="182">
        <v>0</v>
      </c>
      <c r="H184" s="182">
        <v>0</v>
      </c>
      <c r="I184" s="182">
        <v>0</v>
      </c>
      <c r="J184" s="182">
        <v>5160000</v>
      </c>
      <c r="K184" s="182">
        <v>5160000</v>
      </c>
      <c r="L184" s="182">
        <v>0</v>
      </c>
      <c r="M184" s="182">
        <v>0</v>
      </c>
      <c r="N184" s="187">
        <f t="shared" si="8"/>
        <v>1</v>
      </c>
      <c r="O184" s="95"/>
      <c r="P184" s="95"/>
      <c r="Q184" s="94"/>
    </row>
    <row r="185" spans="2:17" s="36" customFormat="1" x14ac:dyDescent="0.2">
      <c r="B185" s="199" t="s">
        <v>348</v>
      </c>
      <c r="C185" s="199" t="s">
        <v>395</v>
      </c>
      <c r="D185" s="182">
        <v>105000000</v>
      </c>
      <c r="E185" s="182">
        <v>105000000</v>
      </c>
      <c r="F185" s="182">
        <v>78750000</v>
      </c>
      <c r="G185" s="182">
        <v>0</v>
      </c>
      <c r="H185" s="182">
        <v>8750000</v>
      </c>
      <c r="I185" s="182">
        <v>0</v>
      </c>
      <c r="J185" s="182">
        <v>70000000</v>
      </c>
      <c r="K185" s="182">
        <v>70000000</v>
      </c>
      <c r="L185" s="182">
        <v>26250000</v>
      </c>
      <c r="M185" s="182">
        <v>0</v>
      </c>
      <c r="N185" s="187">
        <f t="shared" si="8"/>
        <v>0.66666666666666663</v>
      </c>
      <c r="O185" s="95"/>
      <c r="P185" s="95"/>
      <c r="Q185" s="94"/>
    </row>
    <row r="186" spans="2:17" s="36" customFormat="1" x14ac:dyDescent="0.2">
      <c r="B186" s="199" t="s">
        <v>349</v>
      </c>
      <c r="C186" s="199" t="s">
        <v>350</v>
      </c>
      <c r="D186" s="182">
        <v>100000000</v>
      </c>
      <c r="E186" s="182">
        <v>100000000</v>
      </c>
      <c r="F186" s="182">
        <v>75000000</v>
      </c>
      <c r="G186" s="182">
        <v>0</v>
      </c>
      <c r="H186" s="182">
        <v>8333669</v>
      </c>
      <c r="I186" s="182">
        <v>0</v>
      </c>
      <c r="J186" s="182">
        <v>66666331</v>
      </c>
      <c r="K186" s="182">
        <v>66666331</v>
      </c>
      <c r="L186" s="182">
        <v>25000000</v>
      </c>
      <c r="M186" s="182">
        <v>0</v>
      </c>
      <c r="N186" s="187">
        <f t="shared" si="8"/>
        <v>0.66666331000000001</v>
      </c>
      <c r="O186" s="95"/>
      <c r="P186" s="95"/>
      <c r="Q186" s="94"/>
    </row>
    <row r="187" spans="2:17" s="96" customFormat="1" ht="15" x14ac:dyDescent="0.25">
      <c r="B187" s="199" t="s">
        <v>351</v>
      </c>
      <c r="C187" s="199" t="s">
        <v>396</v>
      </c>
      <c r="D187" s="182">
        <v>847200000</v>
      </c>
      <c r="E187" s="182">
        <v>857200000</v>
      </c>
      <c r="F187" s="182">
        <v>533250681</v>
      </c>
      <c r="G187" s="182">
        <v>0</v>
      </c>
      <c r="H187" s="182">
        <v>71317175</v>
      </c>
      <c r="I187" s="182">
        <v>0</v>
      </c>
      <c r="J187" s="182">
        <v>461933506</v>
      </c>
      <c r="K187" s="182">
        <v>461933506</v>
      </c>
      <c r="L187" s="182">
        <v>323949319</v>
      </c>
      <c r="M187" s="182">
        <v>0</v>
      </c>
      <c r="N187" s="187">
        <f t="shared" si="8"/>
        <v>0.53888649790013998</v>
      </c>
      <c r="O187" s="95"/>
      <c r="P187" s="95"/>
      <c r="Q187" s="94"/>
    </row>
    <row r="188" spans="2:17" s="36" customFormat="1" x14ac:dyDescent="0.2">
      <c r="B188" s="199" t="s">
        <v>352</v>
      </c>
      <c r="C188" s="199" t="s">
        <v>423</v>
      </c>
      <c r="D188" s="182">
        <v>1050000000</v>
      </c>
      <c r="E188" s="182">
        <v>1050000000</v>
      </c>
      <c r="F188" s="182">
        <v>787500000</v>
      </c>
      <c r="G188" s="182">
        <v>0</v>
      </c>
      <c r="H188" s="182">
        <v>0</v>
      </c>
      <c r="I188" s="182">
        <v>0</v>
      </c>
      <c r="J188" s="182">
        <v>787500000</v>
      </c>
      <c r="K188" s="182">
        <v>700000000</v>
      </c>
      <c r="L188" s="182">
        <v>262500000</v>
      </c>
      <c r="M188" s="182">
        <v>0</v>
      </c>
      <c r="N188" s="187">
        <f t="shared" si="8"/>
        <v>0.75</v>
      </c>
      <c r="O188" s="95"/>
      <c r="P188" s="95"/>
      <c r="Q188" s="94"/>
    </row>
    <row r="189" spans="2:17" s="36" customFormat="1" x14ac:dyDescent="0.2">
      <c r="B189" s="199" t="s">
        <v>353</v>
      </c>
      <c r="C189" s="199" t="s">
        <v>397</v>
      </c>
      <c r="D189" s="182">
        <v>3570000</v>
      </c>
      <c r="E189" s="182">
        <v>3570000</v>
      </c>
      <c r="F189" s="182">
        <v>3570000</v>
      </c>
      <c r="G189" s="182">
        <v>0</v>
      </c>
      <c r="H189" s="182">
        <v>3570000</v>
      </c>
      <c r="I189" s="182">
        <v>0</v>
      </c>
      <c r="J189" s="182">
        <v>0</v>
      </c>
      <c r="K189" s="182">
        <v>0</v>
      </c>
      <c r="L189" s="182">
        <v>0</v>
      </c>
      <c r="M189" s="182">
        <v>0</v>
      </c>
      <c r="N189" s="187">
        <f t="shared" si="8"/>
        <v>0</v>
      </c>
      <c r="O189" s="95"/>
      <c r="P189" s="95"/>
      <c r="Q189" s="94"/>
    </row>
    <row r="190" spans="2:17" s="36" customFormat="1" x14ac:dyDescent="0.2">
      <c r="B190" s="199" t="s">
        <v>354</v>
      </c>
      <c r="C190" s="199" t="s">
        <v>355</v>
      </c>
      <c r="D190" s="182">
        <v>11945000</v>
      </c>
      <c r="E190" s="182">
        <v>11945000</v>
      </c>
      <c r="F190" s="182">
        <v>11945000</v>
      </c>
      <c r="G190" s="182">
        <v>0</v>
      </c>
      <c r="H190" s="182">
        <v>11945000</v>
      </c>
      <c r="I190" s="182">
        <v>0</v>
      </c>
      <c r="J190" s="182">
        <v>0</v>
      </c>
      <c r="K190" s="182">
        <v>0</v>
      </c>
      <c r="L190" s="182">
        <v>0</v>
      </c>
      <c r="M190" s="182">
        <v>0</v>
      </c>
      <c r="N190" s="187">
        <f t="shared" si="8"/>
        <v>0</v>
      </c>
      <c r="O190" s="95"/>
      <c r="P190" s="95"/>
      <c r="Q190" s="94"/>
    </row>
    <row r="191" spans="2:17" s="36" customFormat="1" x14ac:dyDescent="0.2">
      <c r="B191" s="199" t="s">
        <v>356</v>
      </c>
      <c r="C191" s="199" t="s">
        <v>357</v>
      </c>
      <c r="D191" s="182">
        <v>17500000</v>
      </c>
      <c r="E191" s="182">
        <v>17500000</v>
      </c>
      <c r="F191" s="182">
        <v>17500000</v>
      </c>
      <c r="G191" s="182">
        <v>0</v>
      </c>
      <c r="H191" s="182">
        <v>0</v>
      </c>
      <c r="I191" s="182">
        <v>0</v>
      </c>
      <c r="J191" s="182">
        <v>17500000</v>
      </c>
      <c r="K191" s="182">
        <v>17500000</v>
      </c>
      <c r="L191" s="182">
        <v>0</v>
      </c>
      <c r="M191" s="182">
        <v>0</v>
      </c>
      <c r="N191" s="187">
        <f t="shared" si="8"/>
        <v>1</v>
      </c>
      <c r="O191" s="95"/>
      <c r="P191" s="95"/>
      <c r="Q191" s="94"/>
    </row>
    <row r="192" spans="2:17" s="36" customFormat="1" x14ac:dyDescent="0.2">
      <c r="B192" s="199" t="s">
        <v>384</v>
      </c>
      <c r="C192" s="199" t="s">
        <v>385</v>
      </c>
      <c r="D192" s="182">
        <v>85360935</v>
      </c>
      <c r="E192" s="182">
        <v>127032055</v>
      </c>
      <c r="F192" s="182">
        <v>125671120</v>
      </c>
      <c r="G192" s="182">
        <v>0</v>
      </c>
      <c r="H192" s="182">
        <v>0</v>
      </c>
      <c r="I192" s="182">
        <v>0</v>
      </c>
      <c r="J192" s="182">
        <v>125671120</v>
      </c>
      <c r="K192" s="182">
        <v>125671120</v>
      </c>
      <c r="L192" s="182">
        <v>1360935</v>
      </c>
      <c r="M192" s="182">
        <v>0</v>
      </c>
      <c r="N192" s="187">
        <f t="shared" si="8"/>
        <v>0.98928668043668189</v>
      </c>
      <c r="O192" s="95">
        <f>+E192</f>
        <v>127032055</v>
      </c>
      <c r="P192" s="95">
        <f>+J192</f>
        <v>125671120</v>
      </c>
      <c r="Q192" s="94">
        <f>+P192/O192</f>
        <v>0.98928668043668189</v>
      </c>
    </row>
    <row r="193" spans="2:17" s="36" customFormat="1" x14ac:dyDescent="0.2">
      <c r="B193" s="199" t="s">
        <v>386</v>
      </c>
      <c r="C193" s="199" t="s">
        <v>387</v>
      </c>
      <c r="D193" s="182">
        <v>85360935</v>
      </c>
      <c r="E193" s="182">
        <v>127032055</v>
      </c>
      <c r="F193" s="182">
        <v>125671120</v>
      </c>
      <c r="G193" s="182">
        <v>0</v>
      </c>
      <c r="H193" s="182">
        <v>0</v>
      </c>
      <c r="I193" s="182">
        <v>0</v>
      </c>
      <c r="J193" s="182">
        <v>125671120</v>
      </c>
      <c r="K193" s="182">
        <v>125671120</v>
      </c>
      <c r="L193" s="182">
        <v>1360935</v>
      </c>
      <c r="M193" s="182">
        <v>0</v>
      </c>
      <c r="N193" s="187">
        <f t="shared" si="8"/>
        <v>0.98928668043668189</v>
      </c>
      <c r="O193" s="95">
        <f>+E193</f>
        <v>127032055</v>
      </c>
      <c r="P193" s="95">
        <f>+J193</f>
        <v>125671120</v>
      </c>
      <c r="Q193" s="94">
        <f>+P193/O193</f>
        <v>0.98928668043668189</v>
      </c>
    </row>
    <row r="194" spans="2:17" s="36" customFormat="1" x14ac:dyDescent="0.2">
      <c r="B194" s="199" t="s">
        <v>358</v>
      </c>
      <c r="C194" s="199" t="s">
        <v>359</v>
      </c>
      <c r="D194" s="182">
        <v>132398996</v>
      </c>
      <c r="E194" s="182">
        <v>134003996</v>
      </c>
      <c r="F194" s="182">
        <v>133878996</v>
      </c>
      <c r="G194" s="182">
        <v>0</v>
      </c>
      <c r="H194" s="182">
        <v>34225162.25</v>
      </c>
      <c r="I194" s="182">
        <v>0</v>
      </c>
      <c r="J194" s="182">
        <v>99642113.75</v>
      </c>
      <c r="K194" s="182">
        <v>99642113.75</v>
      </c>
      <c r="L194" s="182">
        <v>136720</v>
      </c>
      <c r="M194" s="182">
        <v>11720</v>
      </c>
      <c r="N194" s="187">
        <f t="shared" si="8"/>
        <v>0.74357568971301424</v>
      </c>
      <c r="O194" s="95"/>
      <c r="P194" s="95"/>
      <c r="Q194" s="94"/>
    </row>
    <row r="195" spans="2:17" s="36" customFormat="1" x14ac:dyDescent="0.2">
      <c r="B195" s="199" t="s">
        <v>360</v>
      </c>
      <c r="C195" s="199" t="s">
        <v>424</v>
      </c>
      <c r="D195" s="182">
        <v>65000000</v>
      </c>
      <c r="E195" s="182">
        <v>65000000</v>
      </c>
      <c r="F195" s="182">
        <v>65000000</v>
      </c>
      <c r="G195" s="182">
        <v>0</v>
      </c>
      <c r="H195" s="182">
        <v>32500000</v>
      </c>
      <c r="I195" s="182">
        <v>0</v>
      </c>
      <c r="J195" s="182">
        <v>32500000</v>
      </c>
      <c r="K195" s="182">
        <v>32500000</v>
      </c>
      <c r="L195" s="182">
        <v>0</v>
      </c>
      <c r="M195" s="182">
        <v>0</v>
      </c>
      <c r="N195" s="187">
        <f t="shared" si="8"/>
        <v>0.5</v>
      </c>
      <c r="O195" s="95"/>
      <c r="P195" s="95"/>
      <c r="Q195" s="94"/>
    </row>
    <row r="196" spans="2:17" s="36" customFormat="1" x14ac:dyDescent="0.2">
      <c r="B196" s="199" t="s">
        <v>361</v>
      </c>
      <c r="C196" s="199" t="s">
        <v>362</v>
      </c>
      <c r="D196" s="182">
        <v>14925000</v>
      </c>
      <c r="E196" s="182">
        <v>14925000</v>
      </c>
      <c r="F196" s="182">
        <v>14925000</v>
      </c>
      <c r="G196" s="182">
        <v>0</v>
      </c>
      <c r="H196" s="182">
        <v>0</v>
      </c>
      <c r="I196" s="182">
        <v>0</v>
      </c>
      <c r="J196" s="182">
        <v>14913280</v>
      </c>
      <c r="K196" s="182">
        <v>14913280</v>
      </c>
      <c r="L196" s="182">
        <v>11720</v>
      </c>
      <c r="M196" s="182">
        <v>11720</v>
      </c>
      <c r="N196" s="187">
        <f t="shared" si="8"/>
        <v>0.99921474036850921</v>
      </c>
      <c r="O196" s="95"/>
      <c r="P196" s="95"/>
      <c r="Q196" s="94"/>
    </row>
    <row r="197" spans="2:17" s="36" customFormat="1" x14ac:dyDescent="0.2">
      <c r="B197" s="199" t="s">
        <v>363</v>
      </c>
      <c r="C197" s="199" t="s">
        <v>364</v>
      </c>
      <c r="D197" s="182">
        <v>2029800</v>
      </c>
      <c r="E197" s="182">
        <v>2029800</v>
      </c>
      <c r="F197" s="182">
        <v>2029800</v>
      </c>
      <c r="G197" s="182">
        <v>0</v>
      </c>
      <c r="H197" s="182">
        <v>12840</v>
      </c>
      <c r="I197" s="182">
        <v>0</v>
      </c>
      <c r="J197" s="182">
        <v>2016960</v>
      </c>
      <c r="K197" s="182">
        <v>2016960</v>
      </c>
      <c r="L197" s="182">
        <v>0</v>
      </c>
      <c r="M197" s="182">
        <v>0</v>
      </c>
      <c r="N197" s="187">
        <f t="shared" si="8"/>
        <v>0.99367425362104644</v>
      </c>
      <c r="O197" s="95"/>
      <c r="P197" s="95"/>
      <c r="Q197" s="94"/>
    </row>
    <row r="198" spans="2:17" s="36" customFormat="1" x14ac:dyDescent="0.2">
      <c r="B198" s="199" t="s">
        <v>365</v>
      </c>
      <c r="C198" s="199" t="s">
        <v>366</v>
      </c>
      <c r="D198" s="182">
        <v>602970</v>
      </c>
      <c r="E198" s="182">
        <v>613318</v>
      </c>
      <c r="F198" s="182">
        <v>613318</v>
      </c>
      <c r="G198" s="182">
        <v>0</v>
      </c>
      <c r="H198" s="182">
        <v>11286</v>
      </c>
      <c r="I198" s="182">
        <v>0</v>
      </c>
      <c r="J198" s="182">
        <v>602032</v>
      </c>
      <c r="K198" s="182">
        <v>602032</v>
      </c>
      <c r="L198" s="182">
        <v>0</v>
      </c>
      <c r="M198" s="182">
        <v>0</v>
      </c>
      <c r="N198" s="187">
        <f t="shared" si="8"/>
        <v>0.98159845300480342</v>
      </c>
      <c r="O198" s="95"/>
      <c r="P198" s="95"/>
      <c r="Q198" s="94"/>
    </row>
    <row r="199" spans="2:17" s="36" customFormat="1" x14ac:dyDescent="0.2">
      <c r="B199" s="199" t="s">
        <v>367</v>
      </c>
      <c r="C199" s="199" t="s">
        <v>368</v>
      </c>
      <c r="D199" s="182">
        <v>582672</v>
      </c>
      <c r="E199" s="182">
        <v>602672</v>
      </c>
      <c r="F199" s="182">
        <v>602672</v>
      </c>
      <c r="G199" s="182">
        <v>0</v>
      </c>
      <c r="H199" s="182">
        <v>5121.72</v>
      </c>
      <c r="I199" s="182">
        <v>0</v>
      </c>
      <c r="J199" s="182">
        <v>597550.28</v>
      </c>
      <c r="K199" s="182">
        <v>597550.28</v>
      </c>
      <c r="L199" s="182">
        <v>0</v>
      </c>
      <c r="M199" s="182">
        <v>0</v>
      </c>
      <c r="N199" s="187">
        <f t="shared" si="8"/>
        <v>0.99150164600313273</v>
      </c>
      <c r="O199" s="95"/>
      <c r="P199" s="95"/>
      <c r="Q199" s="94"/>
    </row>
    <row r="200" spans="2:17" s="36" customFormat="1" x14ac:dyDescent="0.2">
      <c r="B200" s="199" t="s">
        <v>369</v>
      </c>
      <c r="C200" s="199" t="s">
        <v>370</v>
      </c>
      <c r="D200" s="182">
        <v>4656600</v>
      </c>
      <c r="E200" s="182">
        <v>4656600</v>
      </c>
      <c r="F200" s="182">
        <v>4656600</v>
      </c>
      <c r="G200" s="182">
        <v>0</v>
      </c>
      <c r="H200" s="182">
        <v>11480</v>
      </c>
      <c r="I200" s="182">
        <v>0</v>
      </c>
      <c r="J200" s="182">
        <v>4645120</v>
      </c>
      <c r="K200" s="182">
        <v>4645120</v>
      </c>
      <c r="L200" s="182">
        <v>0</v>
      </c>
      <c r="M200" s="182">
        <v>0</v>
      </c>
      <c r="N200" s="187">
        <f t="shared" ref="N200:N210" si="12">+J200/E200</f>
        <v>0.99753468195679251</v>
      </c>
      <c r="O200" s="95"/>
      <c r="P200" s="95"/>
      <c r="Q200" s="94"/>
    </row>
    <row r="201" spans="2:17" s="36" customFormat="1" x14ac:dyDescent="0.2">
      <c r="B201" s="199" t="s">
        <v>371</v>
      </c>
      <c r="C201" s="199" t="s">
        <v>372</v>
      </c>
      <c r="D201" s="182">
        <v>5970000</v>
      </c>
      <c r="E201" s="182">
        <v>6072447</v>
      </c>
      <c r="F201" s="182">
        <v>6072447</v>
      </c>
      <c r="G201" s="182">
        <v>0</v>
      </c>
      <c r="H201" s="182">
        <v>107135</v>
      </c>
      <c r="I201" s="182">
        <v>0</v>
      </c>
      <c r="J201" s="182">
        <v>5965312</v>
      </c>
      <c r="K201" s="182">
        <v>5965312</v>
      </c>
      <c r="L201" s="182">
        <v>0</v>
      </c>
      <c r="M201" s="182">
        <v>0</v>
      </c>
      <c r="N201" s="187">
        <f t="shared" si="12"/>
        <v>0.98235719471903171</v>
      </c>
      <c r="O201" s="95"/>
      <c r="P201" s="95"/>
      <c r="Q201" s="94"/>
    </row>
    <row r="202" spans="2:17" s="36" customFormat="1" x14ac:dyDescent="0.2">
      <c r="B202" s="199" t="s">
        <v>373</v>
      </c>
      <c r="C202" s="199" t="s">
        <v>374</v>
      </c>
      <c r="D202" s="182">
        <v>7761000</v>
      </c>
      <c r="E202" s="182">
        <v>7892205</v>
      </c>
      <c r="F202" s="182">
        <v>7892205</v>
      </c>
      <c r="G202" s="182">
        <v>0</v>
      </c>
      <c r="H202" s="182">
        <v>133021</v>
      </c>
      <c r="I202" s="182">
        <v>0</v>
      </c>
      <c r="J202" s="182">
        <v>7759184</v>
      </c>
      <c r="K202" s="182">
        <v>7759184</v>
      </c>
      <c r="L202" s="182">
        <v>0</v>
      </c>
      <c r="M202" s="182">
        <v>0</v>
      </c>
      <c r="N202" s="187">
        <f t="shared" si="12"/>
        <v>0.98314526802078761</v>
      </c>
      <c r="O202" s="95"/>
      <c r="P202" s="95"/>
      <c r="Q202" s="94"/>
    </row>
    <row r="203" spans="2:17" s="36" customFormat="1" x14ac:dyDescent="0.2">
      <c r="B203" s="199" t="s">
        <v>375</v>
      </c>
      <c r="C203" s="199" t="s">
        <v>398</v>
      </c>
      <c r="D203" s="182">
        <v>8955000</v>
      </c>
      <c r="E203" s="182">
        <v>8955000</v>
      </c>
      <c r="F203" s="182">
        <v>8955000</v>
      </c>
      <c r="G203" s="182">
        <v>0</v>
      </c>
      <c r="H203" s="182">
        <v>31480</v>
      </c>
      <c r="I203" s="182">
        <v>0</v>
      </c>
      <c r="J203" s="182">
        <v>8923520</v>
      </c>
      <c r="K203" s="182">
        <v>8923520</v>
      </c>
      <c r="L203" s="182">
        <v>0</v>
      </c>
      <c r="M203" s="182">
        <v>0</v>
      </c>
      <c r="N203" s="187">
        <f t="shared" si="12"/>
        <v>0.99648464544946957</v>
      </c>
      <c r="O203" s="95"/>
      <c r="P203" s="95"/>
      <c r="Q203" s="94"/>
    </row>
    <row r="204" spans="2:17" s="36" customFormat="1" x14ac:dyDescent="0.2">
      <c r="B204" s="199" t="s">
        <v>376</v>
      </c>
      <c r="C204" s="199" t="s">
        <v>377</v>
      </c>
      <c r="D204" s="182">
        <v>17910000</v>
      </c>
      <c r="E204" s="182">
        <v>19126000</v>
      </c>
      <c r="F204" s="182">
        <v>19126000</v>
      </c>
      <c r="G204" s="182">
        <v>0</v>
      </c>
      <c r="H204" s="182">
        <v>1217840</v>
      </c>
      <c r="I204" s="182">
        <v>0</v>
      </c>
      <c r="J204" s="182">
        <v>17908160</v>
      </c>
      <c r="K204" s="182">
        <v>17908160</v>
      </c>
      <c r="L204" s="182">
        <v>0</v>
      </c>
      <c r="M204" s="182">
        <v>0</v>
      </c>
      <c r="N204" s="187">
        <f t="shared" si="12"/>
        <v>0.93632542089302517</v>
      </c>
      <c r="O204" s="95"/>
      <c r="P204" s="95"/>
      <c r="Q204" s="94"/>
    </row>
    <row r="205" spans="2:17" s="36" customFormat="1" x14ac:dyDescent="0.2">
      <c r="B205" s="199" t="s">
        <v>378</v>
      </c>
      <c r="C205" s="199" t="s">
        <v>399</v>
      </c>
      <c r="D205" s="182">
        <v>2985000</v>
      </c>
      <c r="E205" s="182">
        <v>3110000</v>
      </c>
      <c r="F205" s="182">
        <v>2985000</v>
      </c>
      <c r="G205" s="182">
        <v>0</v>
      </c>
      <c r="H205" s="182">
        <v>96610.25</v>
      </c>
      <c r="I205" s="182">
        <v>0</v>
      </c>
      <c r="J205" s="182">
        <v>2888389.75</v>
      </c>
      <c r="K205" s="182">
        <v>2888389.75</v>
      </c>
      <c r="L205" s="182">
        <v>125000</v>
      </c>
      <c r="M205" s="182">
        <v>0</v>
      </c>
      <c r="N205" s="187">
        <f t="shared" si="12"/>
        <v>0.92874268488745981</v>
      </c>
      <c r="O205" s="95"/>
      <c r="P205" s="95"/>
      <c r="Q205" s="94"/>
    </row>
    <row r="206" spans="2:17" s="36" customFormat="1" x14ac:dyDescent="0.2">
      <c r="B206" s="199" t="s">
        <v>381</v>
      </c>
      <c r="C206" s="199" t="s">
        <v>400</v>
      </c>
      <c r="D206" s="182">
        <v>453804</v>
      </c>
      <c r="E206" s="182">
        <v>453804</v>
      </c>
      <c r="F206" s="182">
        <v>453804</v>
      </c>
      <c r="G206" s="182">
        <v>0</v>
      </c>
      <c r="H206" s="182">
        <v>11492.36</v>
      </c>
      <c r="I206" s="182">
        <v>0</v>
      </c>
      <c r="J206" s="182">
        <v>442311.64</v>
      </c>
      <c r="K206" s="182">
        <v>442311.64</v>
      </c>
      <c r="L206" s="182">
        <v>0</v>
      </c>
      <c r="M206" s="182">
        <v>0</v>
      </c>
      <c r="N206" s="187">
        <f t="shared" si="12"/>
        <v>0.97467549867343617</v>
      </c>
      <c r="O206" s="95"/>
      <c r="P206" s="95"/>
      <c r="Q206" s="94"/>
    </row>
    <row r="207" spans="2:17" s="36" customFormat="1" x14ac:dyDescent="0.2">
      <c r="B207" s="199" t="s">
        <v>382</v>
      </c>
      <c r="C207" s="199" t="s">
        <v>383</v>
      </c>
      <c r="D207" s="182">
        <v>567150</v>
      </c>
      <c r="E207" s="182">
        <v>567150</v>
      </c>
      <c r="F207" s="182">
        <v>567150</v>
      </c>
      <c r="G207" s="182">
        <v>0</v>
      </c>
      <c r="H207" s="182">
        <v>86855.92</v>
      </c>
      <c r="I207" s="182">
        <v>0</v>
      </c>
      <c r="J207" s="182">
        <v>480294.08</v>
      </c>
      <c r="K207" s="182">
        <v>480294.08</v>
      </c>
      <c r="L207" s="182">
        <v>0</v>
      </c>
      <c r="M207" s="182">
        <v>0</v>
      </c>
      <c r="N207" s="187">
        <f t="shared" si="12"/>
        <v>0.84685547033412678</v>
      </c>
      <c r="O207" s="95"/>
      <c r="P207" s="95"/>
      <c r="Q207" s="94"/>
    </row>
    <row r="208" spans="2:17" s="96" customFormat="1" ht="15" x14ac:dyDescent="0.25">
      <c r="B208" s="199" t="s">
        <v>425</v>
      </c>
      <c r="C208" s="199" t="s">
        <v>426</v>
      </c>
      <c r="D208" s="182">
        <v>510000000</v>
      </c>
      <c r="E208" s="182">
        <v>510000000</v>
      </c>
      <c r="F208" s="182">
        <v>382500000</v>
      </c>
      <c r="G208" s="182">
        <v>0</v>
      </c>
      <c r="H208" s="182">
        <v>382500000</v>
      </c>
      <c r="I208" s="182">
        <v>0</v>
      </c>
      <c r="J208" s="182">
        <v>0</v>
      </c>
      <c r="K208" s="182">
        <v>0</v>
      </c>
      <c r="L208" s="182">
        <v>127500000</v>
      </c>
      <c r="M208" s="182">
        <v>0</v>
      </c>
      <c r="N208" s="186">
        <f t="shared" si="12"/>
        <v>0</v>
      </c>
      <c r="Q208" s="105"/>
    </row>
    <row r="209" spans="2:17" s="36" customFormat="1" x14ac:dyDescent="0.2">
      <c r="B209" s="199" t="s">
        <v>427</v>
      </c>
      <c r="C209" s="199" t="s">
        <v>428</v>
      </c>
      <c r="D209" s="182">
        <v>510000000</v>
      </c>
      <c r="E209" s="182">
        <v>510000000</v>
      </c>
      <c r="F209" s="182">
        <v>382500000</v>
      </c>
      <c r="G209" s="182">
        <v>0</v>
      </c>
      <c r="H209" s="182">
        <v>382500000</v>
      </c>
      <c r="I209" s="182">
        <v>0</v>
      </c>
      <c r="J209" s="182">
        <v>0</v>
      </c>
      <c r="K209" s="182">
        <v>0</v>
      </c>
      <c r="L209" s="182">
        <v>127500000</v>
      </c>
      <c r="M209" s="182">
        <v>0</v>
      </c>
      <c r="N209" s="187">
        <f t="shared" si="12"/>
        <v>0</v>
      </c>
      <c r="Q209" s="104"/>
    </row>
    <row r="210" spans="2:17" s="36" customFormat="1" ht="15.6" customHeight="1" x14ac:dyDescent="0.2">
      <c r="B210" s="199" t="s">
        <v>429</v>
      </c>
      <c r="C210" s="199" t="s">
        <v>430</v>
      </c>
      <c r="D210" s="182">
        <v>510000000</v>
      </c>
      <c r="E210" s="182">
        <v>510000000</v>
      </c>
      <c r="F210" s="182">
        <v>382500000</v>
      </c>
      <c r="G210" s="182">
        <v>0</v>
      </c>
      <c r="H210" s="182">
        <v>382500000</v>
      </c>
      <c r="I210" s="182">
        <v>0</v>
      </c>
      <c r="J210" s="182">
        <v>0</v>
      </c>
      <c r="K210" s="182">
        <v>0</v>
      </c>
      <c r="L210" s="182">
        <v>127500000</v>
      </c>
      <c r="M210" s="182">
        <v>0</v>
      </c>
      <c r="N210" s="187">
        <f t="shared" si="12"/>
        <v>0</v>
      </c>
      <c r="Q210" s="104"/>
    </row>
    <row r="211" spans="2:17" s="36" customFormat="1" ht="15.6" customHeight="1" x14ac:dyDescent="0.25">
      <c r="B211" s="103"/>
      <c r="C211" s="103"/>
      <c r="D211" s="103"/>
      <c r="E211" s="103"/>
      <c r="F211" s="103"/>
      <c r="G211" s="40"/>
      <c r="H211" s="40"/>
      <c r="I211" s="40"/>
      <c r="J211" s="40"/>
      <c r="K211" s="40"/>
      <c r="L211" s="40"/>
      <c r="M211" s="40"/>
      <c r="N211" s="188"/>
      <c r="Q211" s="104"/>
    </row>
    <row r="212" spans="2:17" s="36" customFormat="1" ht="15.6" customHeight="1" x14ac:dyDescent="0.25">
      <c r="B212" s="103"/>
      <c r="C212" s="103"/>
      <c r="D212" s="103"/>
      <c r="E212" s="103"/>
      <c r="F212" s="103"/>
      <c r="G212" s="40"/>
      <c r="H212" s="40"/>
      <c r="I212" s="40"/>
      <c r="J212" s="40"/>
      <c r="K212" s="40"/>
      <c r="L212" s="40"/>
      <c r="M212" s="40"/>
      <c r="N212" s="188"/>
      <c r="Q212" s="104"/>
    </row>
    <row r="213" spans="2:17" s="36" customFormat="1" ht="15.6" customHeight="1" x14ac:dyDescent="0.25">
      <c r="B213" s="103"/>
      <c r="C213" s="103"/>
      <c r="D213" s="103"/>
      <c r="E213" s="103"/>
      <c r="F213" s="103"/>
      <c r="G213" s="40"/>
      <c r="H213" s="40"/>
      <c r="I213" s="40"/>
      <c r="J213" s="40"/>
      <c r="K213" s="40"/>
      <c r="L213" s="40"/>
      <c r="M213" s="40"/>
      <c r="N213" s="188"/>
      <c r="Q213" s="104"/>
    </row>
    <row r="214" spans="2:17" s="36" customFormat="1" ht="15.6" customHeight="1" x14ac:dyDescent="0.25">
      <c r="B214" s="103"/>
      <c r="C214" s="103"/>
      <c r="D214" s="103"/>
      <c r="E214" s="103"/>
      <c r="F214" s="103"/>
      <c r="G214" s="40"/>
      <c r="H214" s="40"/>
      <c r="I214" s="40"/>
      <c r="J214" s="40"/>
      <c r="K214" s="40"/>
      <c r="L214" s="40"/>
      <c r="M214" s="40"/>
      <c r="N214" s="188"/>
      <c r="Q214" s="104"/>
    </row>
    <row r="215" spans="2:17" s="36" customFormat="1" ht="15.6" customHeight="1" x14ac:dyDescent="0.25">
      <c r="B215" s="103"/>
      <c r="C215" s="103"/>
      <c r="D215" s="103"/>
      <c r="E215" s="103"/>
      <c r="F215" s="103"/>
      <c r="G215" s="40"/>
      <c r="H215" s="40"/>
      <c r="I215" s="40"/>
      <c r="J215" s="40"/>
      <c r="K215" s="40"/>
      <c r="L215" s="40"/>
      <c r="M215" s="40"/>
      <c r="N215" s="188"/>
      <c r="Q215" s="104"/>
    </row>
    <row r="216" spans="2:17" s="36" customFormat="1" ht="15.6" customHeight="1" x14ac:dyDescent="0.25">
      <c r="B216" s="103"/>
      <c r="C216" s="103"/>
      <c r="D216" s="103"/>
      <c r="E216" s="103"/>
      <c r="F216" s="103"/>
      <c r="G216" s="40"/>
      <c r="H216" s="40"/>
      <c r="I216" s="40"/>
      <c r="J216" s="40"/>
      <c r="K216" s="40"/>
      <c r="L216" s="40"/>
      <c r="M216" s="40"/>
      <c r="N216" s="188"/>
      <c r="Q216" s="104"/>
    </row>
    <row r="217" spans="2:17" s="36" customFormat="1" ht="15.6" customHeight="1" x14ac:dyDescent="0.25">
      <c r="B217" s="103"/>
      <c r="C217" s="103"/>
      <c r="D217" s="103"/>
      <c r="E217" s="103"/>
      <c r="F217" s="103"/>
      <c r="G217" s="40"/>
      <c r="H217" s="40"/>
      <c r="I217" s="40"/>
      <c r="J217" s="40"/>
      <c r="K217" s="40"/>
      <c r="L217" s="40"/>
      <c r="M217" s="40"/>
      <c r="N217" s="188"/>
      <c r="Q217" s="104"/>
    </row>
    <row r="218" spans="2:17" s="36" customFormat="1" ht="15.6" customHeight="1" x14ac:dyDescent="0.25">
      <c r="B218" s="103"/>
      <c r="C218" s="103"/>
      <c r="D218" s="103"/>
      <c r="E218" s="103"/>
      <c r="F218" s="103"/>
      <c r="G218" s="40"/>
      <c r="H218" s="40"/>
      <c r="I218" s="40"/>
      <c r="J218" s="40"/>
      <c r="K218" s="40"/>
      <c r="L218" s="40"/>
      <c r="M218" s="40"/>
      <c r="N218" s="188"/>
      <c r="Q218" s="104"/>
    </row>
    <row r="219" spans="2:17" s="36" customFormat="1" ht="15.6" customHeight="1" x14ac:dyDescent="0.25">
      <c r="B219" s="103"/>
      <c r="C219" s="103"/>
      <c r="D219" s="103"/>
      <c r="E219" s="103"/>
      <c r="F219" s="103"/>
      <c r="G219" s="40"/>
      <c r="H219" s="40"/>
      <c r="I219" s="40"/>
      <c r="J219" s="40"/>
      <c r="K219" s="40"/>
      <c r="L219" s="40"/>
      <c r="M219" s="40"/>
      <c r="N219" s="188"/>
      <c r="Q219" s="104"/>
    </row>
    <row r="220" spans="2:17" s="36" customFormat="1" ht="15.6" customHeight="1" x14ac:dyDescent="0.25">
      <c r="B220" s="103"/>
      <c r="C220" s="103"/>
      <c r="D220" s="103"/>
      <c r="E220" s="103"/>
      <c r="F220" s="103"/>
      <c r="G220" s="40"/>
      <c r="H220" s="40"/>
      <c r="I220" s="40"/>
      <c r="J220" s="40"/>
      <c r="K220" s="40"/>
      <c r="L220" s="40"/>
      <c r="M220" s="40"/>
      <c r="N220" s="188"/>
      <c r="Q220" s="104"/>
    </row>
    <row r="221" spans="2:17" s="36" customFormat="1" ht="15.6" customHeight="1" x14ac:dyDescent="0.25">
      <c r="B221" s="103"/>
      <c r="C221" s="103"/>
      <c r="D221" s="103"/>
      <c r="E221" s="103"/>
      <c r="F221" s="103"/>
      <c r="G221" s="40"/>
      <c r="H221" s="40"/>
      <c r="I221" s="40"/>
      <c r="J221" s="40"/>
      <c r="K221" s="40"/>
      <c r="L221" s="40"/>
      <c r="M221" s="40"/>
      <c r="N221" s="188"/>
      <c r="Q221" s="104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12970624585</v>
      </c>
      <c r="D223" s="39">
        <f>+'749'!E158</f>
        <v>7481363109.1399994</v>
      </c>
      <c r="E223" s="24">
        <f>+C223-D223</f>
        <v>5489261475.8600006</v>
      </c>
      <c r="F223" s="46">
        <f t="shared" ref="F223:F228" si="13">+D223/C223</f>
        <v>0.57679281827275242</v>
      </c>
    </row>
    <row r="224" spans="2:17" x14ac:dyDescent="0.2">
      <c r="B224" s="37" t="s">
        <v>46</v>
      </c>
      <c r="C224" s="24">
        <f>+'751'!D143</f>
        <v>10873914178</v>
      </c>
      <c r="D224" s="36">
        <f>+'751'!E143</f>
        <v>5845532432.3899994</v>
      </c>
      <c r="E224" s="24">
        <f>+C224-D224</f>
        <v>5028381745.6100006</v>
      </c>
      <c r="F224" s="46">
        <f t="shared" si="13"/>
        <v>0.53757389811082246</v>
      </c>
    </row>
    <row r="225" spans="2:15" x14ac:dyDescent="0.2">
      <c r="B225" s="37" t="s">
        <v>47</v>
      </c>
      <c r="C225" s="24">
        <f>+'753'!D108</f>
        <v>2003700985</v>
      </c>
      <c r="D225" s="36">
        <f>+'753'!E108</f>
        <v>931710571.6500001</v>
      </c>
      <c r="E225" s="24">
        <f>+C225-D225</f>
        <v>1071990413.3499999</v>
      </c>
      <c r="F225" s="46">
        <f t="shared" si="13"/>
        <v>0.46499481640470425</v>
      </c>
    </row>
    <row r="226" spans="2:15" x14ac:dyDescent="0.2">
      <c r="B226" s="37" t="s">
        <v>48</v>
      </c>
      <c r="C226" s="24">
        <f>+'755'!D133</f>
        <v>4237444933</v>
      </c>
      <c r="D226" s="36">
        <f>+'755'!E133</f>
        <v>2313009518.77</v>
      </c>
      <c r="E226" s="24">
        <f>+C226-D226</f>
        <v>1924435414.23</v>
      </c>
      <c r="F226" s="46">
        <f t="shared" si="13"/>
        <v>0.54585004769193535</v>
      </c>
    </row>
    <row r="227" spans="2:15" x14ac:dyDescent="0.2">
      <c r="B227" s="37" t="s">
        <v>49</v>
      </c>
      <c r="C227" s="24">
        <f>+'758'!D119</f>
        <v>13818027679</v>
      </c>
      <c r="D227" s="36">
        <f>+'758'!E119</f>
        <v>8034044503.5</v>
      </c>
      <c r="E227" s="24">
        <f>+C227-D227</f>
        <v>5783983175.5</v>
      </c>
      <c r="F227" s="46">
        <f t="shared" si="13"/>
        <v>0.58141760098727913</v>
      </c>
    </row>
    <row r="228" spans="2:15" ht="16.5" thickBot="1" x14ac:dyDescent="0.3">
      <c r="B228" s="75" t="s">
        <v>10</v>
      </c>
      <c r="C228" s="75">
        <f>SUM(C223:C227)</f>
        <v>43903712360</v>
      </c>
      <c r="D228" s="75">
        <f>SUM(D223:D227)</f>
        <v>24605660135.449997</v>
      </c>
      <c r="E228" s="75">
        <f>SUM(E223:E227)</f>
        <v>19298052224.550003</v>
      </c>
      <c r="F228" s="76">
        <f t="shared" si="13"/>
        <v>0.56044600360191488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200" t="s">
        <v>35</v>
      </c>
      <c r="C231" s="200"/>
      <c r="D231" s="200"/>
      <c r="E231" s="200"/>
      <c r="F231" s="200"/>
      <c r="G231" s="184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84"/>
      <c r="O232" s="73"/>
    </row>
    <row r="233" spans="2:15" ht="15" thickTop="1" x14ac:dyDescent="0.2">
      <c r="B233" s="37" t="s">
        <v>45</v>
      </c>
      <c r="C233" s="24">
        <f>+'749'!D167</f>
        <v>3233350368</v>
      </c>
      <c r="D233" s="24">
        <f>+'749'!E167</f>
        <v>1588287881.0899999</v>
      </c>
      <c r="E233" s="24">
        <f>+C233-D233</f>
        <v>1645062486.9100001</v>
      </c>
      <c r="F233" s="46">
        <f t="shared" ref="F233:F238" si="14">+D233/C233</f>
        <v>0.49122046803496922</v>
      </c>
      <c r="G233" s="184"/>
      <c r="O233" s="73"/>
    </row>
    <row r="234" spans="2:15" x14ac:dyDescent="0.2">
      <c r="B234" s="37" t="s">
        <v>46</v>
      </c>
      <c r="C234" s="24">
        <f>+'751'!D152</f>
        <v>1925839332</v>
      </c>
      <c r="D234" s="24">
        <f>+'751'!E152</f>
        <v>479912155.85000002</v>
      </c>
      <c r="E234" s="24">
        <f>+C234-D234</f>
        <v>1445927176.1500001</v>
      </c>
      <c r="F234" s="46">
        <f t="shared" si="14"/>
        <v>0.24919636226953953</v>
      </c>
      <c r="G234" s="184"/>
      <c r="O234" s="73"/>
    </row>
    <row r="235" spans="2:15" x14ac:dyDescent="0.2">
      <c r="B235" s="37" t="s">
        <v>47</v>
      </c>
      <c r="C235" s="24">
        <f>+'753'!D116</f>
        <v>916896391</v>
      </c>
      <c r="D235" s="24">
        <f>+'753'!E116</f>
        <v>391803861.46000004</v>
      </c>
      <c r="E235" s="24">
        <f>+C235-D235</f>
        <v>525092529.53999996</v>
      </c>
      <c r="F235" s="46">
        <f t="shared" si="14"/>
        <v>0.42731530553052427</v>
      </c>
      <c r="G235" s="184"/>
      <c r="O235" s="73"/>
    </row>
    <row r="236" spans="2:15" x14ac:dyDescent="0.2">
      <c r="B236" s="37" t="s">
        <v>48</v>
      </c>
      <c r="C236" s="24">
        <f>+'755'!D143</f>
        <v>1004168989</v>
      </c>
      <c r="D236" s="24">
        <f>+'755'!E143</f>
        <v>548888842.99000001</v>
      </c>
      <c r="E236" s="24">
        <f>+C236-D236</f>
        <v>455280146.00999999</v>
      </c>
      <c r="F236" s="46">
        <f t="shared" si="14"/>
        <v>0.54661003178021861</v>
      </c>
      <c r="G236" s="184"/>
      <c r="O236" s="73"/>
    </row>
    <row r="237" spans="2:15" x14ac:dyDescent="0.2">
      <c r="B237" s="37" t="s">
        <v>49</v>
      </c>
      <c r="C237" s="24">
        <f>+'758'!D128</f>
        <v>538933488</v>
      </c>
      <c r="D237" s="24">
        <f>+'758'!E128</f>
        <v>152694602.85999998</v>
      </c>
      <c r="E237" s="24">
        <f>+C237-D237</f>
        <v>386238885.13999999</v>
      </c>
      <c r="F237" s="46">
        <f t="shared" si="14"/>
        <v>0.28332736090803096</v>
      </c>
      <c r="G237" s="184"/>
      <c r="O237" s="73"/>
    </row>
    <row r="238" spans="2:15" ht="16.5" thickBot="1" x14ac:dyDescent="0.3">
      <c r="B238" s="78" t="s">
        <v>10</v>
      </c>
      <c r="C238" s="78">
        <f>SUM(C233:C237)</f>
        <v>7619188568</v>
      </c>
      <c r="D238" s="78">
        <f>SUM(D233:D237)</f>
        <v>3161587344.2500005</v>
      </c>
      <c r="E238" s="78">
        <f>SUM(E233:E237)</f>
        <v>4457601223.750001</v>
      </c>
      <c r="F238" s="79">
        <f t="shared" si="14"/>
        <v>0.41495066253228352</v>
      </c>
      <c r="G238" s="184"/>
      <c r="O238" s="73"/>
    </row>
    <row r="239" spans="2:15" ht="15" thickTop="1" x14ac:dyDescent="0.2">
      <c r="B239" s="73"/>
      <c r="C239" s="73"/>
      <c r="D239" s="73"/>
      <c r="E239" s="73"/>
      <c r="F239" s="73"/>
      <c r="G239" s="184"/>
      <c r="O239" s="73"/>
    </row>
    <row r="240" spans="2:15" x14ac:dyDescent="0.2">
      <c r="B240" s="73"/>
      <c r="C240" s="73"/>
      <c r="D240" s="73"/>
      <c r="E240" s="73"/>
      <c r="F240" s="73"/>
      <c r="G240" s="184"/>
      <c r="O240" s="73"/>
    </row>
    <row r="241" spans="2:15" x14ac:dyDescent="0.2">
      <c r="B241" s="73"/>
      <c r="C241" s="73"/>
      <c r="D241" s="73"/>
      <c r="E241" s="73"/>
      <c r="F241" s="73"/>
      <c r="G241" s="184"/>
      <c r="O241" s="73"/>
    </row>
    <row r="242" spans="2:15" x14ac:dyDescent="0.2">
      <c r="B242" s="73"/>
      <c r="C242" s="73"/>
      <c r="D242" s="73"/>
      <c r="E242" s="73"/>
      <c r="F242" s="73"/>
      <c r="G242" s="184"/>
      <c r="O242" s="73"/>
    </row>
    <row r="243" spans="2:15" x14ac:dyDescent="0.2">
      <c r="B243" s="73"/>
      <c r="C243" s="73"/>
      <c r="D243" s="73"/>
      <c r="E243" s="73"/>
      <c r="F243" s="73"/>
      <c r="G243" s="184"/>
      <c r="O243" s="73"/>
    </row>
    <row r="244" spans="2:15" x14ac:dyDescent="0.2">
      <c r="B244" s="73"/>
      <c r="C244" s="73"/>
      <c r="D244" s="73"/>
      <c r="E244" s="73"/>
      <c r="F244" s="73"/>
      <c r="G244" s="184"/>
      <c r="O244" s="73"/>
    </row>
    <row r="245" spans="2:15" x14ac:dyDescent="0.2">
      <c r="B245" s="73"/>
      <c r="C245" s="73"/>
      <c r="D245" s="73"/>
      <c r="E245" s="73"/>
      <c r="F245" s="73"/>
      <c r="G245" s="184"/>
      <c r="O245" s="73"/>
    </row>
    <row r="246" spans="2:15" x14ac:dyDescent="0.2">
      <c r="B246" s="73"/>
      <c r="C246" s="73"/>
      <c r="D246" s="73"/>
      <c r="E246" s="73"/>
      <c r="F246" s="73"/>
      <c r="G246" s="184"/>
      <c r="O246" s="73"/>
    </row>
    <row r="247" spans="2:15" x14ac:dyDescent="0.2">
      <c r="B247" s="73"/>
      <c r="C247" s="73"/>
      <c r="D247" s="73"/>
      <c r="E247" s="73"/>
      <c r="F247" s="73"/>
      <c r="G247" s="184"/>
      <c r="O247" s="73"/>
    </row>
    <row r="248" spans="2:15" x14ac:dyDescent="0.2">
      <c r="B248" s="73"/>
      <c r="C248" s="73"/>
      <c r="D248" s="73"/>
      <c r="E248" s="73"/>
      <c r="F248" s="73"/>
      <c r="G248" s="184"/>
      <c r="O248" s="73"/>
    </row>
    <row r="249" spans="2:15" x14ac:dyDescent="0.2">
      <c r="B249" s="73"/>
      <c r="C249" s="73"/>
      <c r="D249" s="73"/>
      <c r="E249" s="73"/>
      <c r="F249" s="73"/>
      <c r="G249" s="184"/>
      <c r="O249" s="73"/>
    </row>
    <row r="250" spans="2:15" x14ac:dyDescent="0.2">
      <c r="B250" s="73"/>
      <c r="C250" s="73"/>
      <c r="D250" s="73"/>
      <c r="E250" s="73"/>
      <c r="F250" s="73"/>
      <c r="G250" s="184"/>
      <c r="O250" s="73"/>
    </row>
    <row r="251" spans="2:15" ht="15" x14ac:dyDescent="0.2">
      <c r="B251" s="86" t="s">
        <v>51</v>
      </c>
      <c r="C251" s="87" t="s">
        <v>52</v>
      </c>
      <c r="D251" s="87" t="s">
        <v>53</v>
      </c>
      <c r="E251" s="86" t="s">
        <v>7</v>
      </c>
      <c r="F251" s="86" t="s">
        <v>19</v>
      </c>
      <c r="G251" s="184"/>
      <c r="O251" s="73"/>
    </row>
    <row r="252" spans="2:15" x14ac:dyDescent="0.2">
      <c r="B252" s="88" t="s">
        <v>45</v>
      </c>
      <c r="C252" s="89">
        <f>+F252/E252</f>
        <v>0.57679281827275242</v>
      </c>
      <c r="D252" s="89">
        <f>+(100%/12)*8</f>
        <v>0.66666666666666663</v>
      </c>
      <c r="E252" s="90">
        <f>+C223</f>
        <v>12970624585</v>
      </c>
      <c r="F252" s="90">
        <f t="shared" ref="E252:F256" si="15">+D223</f>
        <v>7481363109.1399994</v>
      </c>
      <c r="G252" s="184"/>
      <c r="O252" s="73"/>
    </row>
    <row r="253" spans="2:15" x14ac:dyDescent="0.2">
      <c r="B253" s="88" t="s">
        <v>46</v>
      </c>
      <c r="C253" s="89">
        <f>+F253/E253</f>
        <v>0.53757389811082246</v>
      </c>
      <c r="D253" s="89">
        <f t="shared" ref="D253:D256" si="16">+(100%/12)*8</f>
        <v>0.66666666666666663</v>
      </c>
      <c r="E253" s="90">
        <f t="shared" si="15"/>
        <v>10873914178</v>
      </c>
      <c r="F253" s="90">
        <f t="shared" si="15"/>
        <v>5845532432.3899994</v>
      </c>
      <c r="G253" s="184"/>
      <c r="O253" s="73"/>
    </row>
    <row r="254" spans="2:15" x14ac:dyDescent="0.2">
      <c r="B254" s="88" t="s">
        <v>47</v>
      </c>
      <c r="C254" s="89">
        <f>+F254/E254</f>
        <v>0.46499481640470425</v>
      </c>
      <c r="D254" s="89">
        <f t="shared" si="16"/>
        <v>0.66666666666666663</v>
      </c>
      <c r="E254" s="90">
        <f t="shared" si="15"/>
        <v>2003700985</v>
      </c>
      <c r="F254" s="90">
        <f t="shared" si="15"/>
        <v>931710571.6500001</v>
      </c>
      <c r="G254" s="184"/>
      <c r="O254" s="73"/>
    </row>
    <row r="255" spans="2:15" x14ac:dyDescent="0.2">
      <c r="B255" s="88" t="s">
        <v>48</v>
      </c>
      <c r="C255" s="89">
        <f>+F255/E255</f>
        <v>0.54585004769193535</v>
      </c>
      <c r="D255" s="89">
        <f t="shared" si="16"/>
        <v>0.66666666666666663</v>
      </c>
      <c r="E255" s="90">
        <f t="shared" si="15"/>
        <v>4237444933</v>
      </c>
      <c r="F255" s="90">
        <f t="shared" si="15"/>
        <v>2313009518.77</v>
      </c>
      <c r="G255" s="184"/>
      <c r="O255" s="73"/>
    </row>
    <row r="256" spans="2:15" x14ac:dyDescent="0.2">
      <c r="B256" s="88" t="s">
        <v>49</v>
      </c>
      <c r="C256" s="89">
        <f>+F256/E256</f>
        <v>0.58141760098727913</v>
      </c>
      <c r="D256" s="89">
        <f t="shared" si="16"/>
        <v>0.66666666666666663</v>
      </c>
      <c r="E256" s="90">
        <f t="shared" si="15"/>
        <v>13818027679</v>
      </c>
      <c r="F256" s="90">
        <f t="shared" si="15"/>
        <v>8034044503.5</v>
      </c>
      <c r="G256" s="184"/>
      <c r="O256" s="73"/>
    </row>
    <row r="257" spans="2:15" x14ac:dyDescent="0.2">
      <c r="B257" s="91"/>
      <c r="C257" s="91"/>
      <c r="D257" s="91"/>
      <c r="E257" s="91"/>
      <c r="F257" s="91"/>
      <c r="G257" s="184"/>
      <c r="O257" s="73"/>
    </row>
    <row r="258" spans="2:15" x14ac:dyDescent="0.2">
      <c r="B258" s="73"/>
      <c r="C258" s="73"/>
      <c r="D258" s="73"/>
      <c r="E258" s="73"/>
      <c r="F258" s="73"/>
      <c r="G258" s="184"/>
      <c r="O258" s="73"/>
    </row>
    <row r="259" spans="2:15" x14ac:dyDescent="0.2">
      <c r="B259" s="73"/>
      <c r="C259" s="73"/>
      <c r="D259" s="73"/>
      <c r="E259" s="73"/>
      <c r="F259" s="73"/>
      <c r="G259" s="184"/>
      <c r="O259" s="73"/>
    </row>
    <row r="260" spans="2:15" x14ac:dyDescent="0.2">
      <c r="B260" s="73"/>
      <c r="C260" s="73"/>
      <c r="D260" s="73"/>
      <c r="E260" s="73"/>
      <c r="F260" s="73"/>
      <c r="G260" s="184"/>
      <c r="O260" s="73"/>
    </row>
    <row r="261" spans="2:15" x14ac:dyDescent="0.2">
      <c r="B261" s="73"/>
      <c r="C261" s="73"/>
      <c r="D261" s="73"/>
      <c r="E261" s="73"/>
      <c r="F261" s="73"/>
      <c r="G261" s="184"/>
      <c r="O261" s="73"/>
    </row>
    <row r="262" spans="2:15" x14ac:dyDescent="0.2">
      <c r="B262" s="73"/>
      <c r="C262" s="73"/>
      <c r="D262" s="73"/>
      <c r="E262" s="73"/>
      <c r="F262" s="73"/>
      <c r="G262" s="184"/>
      <c r="O262" s="73"/>
    </row>
    <row r="263" spans="2:15" x14ac:dyDescent="0.2">
      <c r="B263" s="73"/>
      <c r="C263" s="73"/>
      <c r="D263" s="73"/>
      <c r="E263" s="73"/>
      <c r="F263" s="73"/>
      <c r="G263" s="184"/>
      <c r="O263" s="73"/>
    </row>
    <row r="264" spans="2:15" x14ac:dyDescent="0.2">
      <c r="B264" s="73"/>
      <c r="C264" s="73"/>
      <c r="D264" s="73"/>
      <c r="E264" s="73"/>
      <c r="F264" s="73"/>
      <c r="G264" s="184"/>
      <c r="O264" s="73"/>
    </row>
    <row r="265" spans="2:15" x14ac:dyDescent="0.2">
      <c r="B265" s="73"/>
      <c r="C265" s="73"/>
      <c r="D265" s="73"/>
      <c r="E265" s="73"/>
      <c r="F265" s="73"/>
      <c r="G265" s="184"/>
      <c r="O265" s="73"/>
    </row>
    <row r="266" spans="2:15" x14ac:dyDescent="0.2">
      <c r="B266" s="73"/>
      <c r="C266" s="73"/>
      <c r="D266" s="73"/>
      <c r="E266" s="73"/>
      <c r="F266" s="73"/>
      <c r="G266" s="184"/>
      <c r="O266" s="73"/>
    </row>
    <row r="267" spans="2:15" x14ac:dyDescent="0.2">
      <c r="B267" s="73"/>
      <c r="C267" s="73"/>
      <c r="D267" s="73"/>
      <c r="E267" s="73"/>
      <c r="F267" s="73"/>
      <c r="G267" s="184"/>
      <c r="O267" s="73"/>
    </row>
    <row r="268" spans="2:15" x14ac:dyDescent="0.2">
      <c r="B268" s="73"/>
      <c r="C268" s="73"/>
      <c r="D268" s="73"/>
      <c r="E268" s="73"/>
      <c r="F268" s="73"/>
      <c r="G268" s="184"/>
      <c r="O268" s="73"/>
    </row>
    <row r="269" spans="2:15" x14ac:dyDescent="0.2">
      <c r="B269" s="73"/>
      <c r="C269" s="73"/>
      <c r="D269" s="73"/>
      <c r="E269" s="73"/>
      <c r="F269" s="73"/>
      <c r="G269" s="184"/>
      <c r="O269" s="73"/>
    </row>
    <row r="270" spans="2:15" x14ac:dyDescent="0.2">
      <c r="B270" s="73"/>
      <c r="C270" s="73"/>
      <c r="D270" s="73"/>
      <c r="E270" s="73"/>
      <c r="F270" s="73"/>
      <c r="G270" s="184"/>
      <c r="O270" s="73"/>
    </row>
    <row r="271" spans="2:15" x14ac:dyDescent="0.2">
      <c r="B271" s="73"/>
      <c r="C271" s="73"/>
      <c r="D271" s="73"/>
      <c r="E271" s="73"/>
      <c r="F271" s="73"/>
      <c r="G271" s="184"/>
      <c r="O271" s="73"/>
    </row>
    <row r="272" spans="2:15" x14ac:dyDescent="0.2">
      <c r="B272" s="73"/>
      <c r="C272" s="73"/>
      <c r="D272" s="73"/>
      <c r="E272" s="73"/>
      <c r="F272" s="73"/>
      <c r="G272" s="184"/>
      <c r="O272" s="73"/>
    </row>
    <row r="273" spans="2:15" x14ac:dyDescent="0.2">
      <c r="B273" s="73"/>
      <c r="C273" s="73"/>
      <c r="D273" s="73"/>
      <c r="E273" s="73"/>
      <c r="F273" s="73"/>
      <c r="G273" s="184"/>
      <c r="O273" s="73"/>
    </row>
    <row r="274" spans="2:15" x14ac:dyDescent="0.2">
      <c r="B274" s="73"/>
      <c r="C274" s="73"/>
      <c r="D274" s="73"/>
      <c r="E274" s="73"/>
      <c r="F274" s="73"/>
      <c r="G274" s="184"/>
      <c r="O274" s="73"/>
    </row>
    <row r="275" spans="2:15" x14ac:dyDescent="0.2">
      <c r="B275" s="73"/>
      <c r="C275" s="73"/>
      <c r="D275" s="73"/>
      <c r="E275" s="73"/>
      <c r="F275" s="73"/>
      <c r="G275" s="184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7" activePane="bottomLeft" state="frozen"/>
      <selection pane="bottomLeft" activeCell="D7" sqref="D7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9" customWidth="1"/>
    <col min="3" max="3" width="16.85546875" style="21" customWidth="1"/>
    <col min="4" max="4" width="24" style="104" customWidth="1"/>
    <col min="5" max="5" width="21.85546875" style="21" customWidth="1"/>
    <col min="6" max="6" width="21.7109375" style="21" customWidth="1"/>
    <col min="7" max="7" width="21" style="21" bestFit="1" customWidth="1"/>
    <col min="8" max="8" width="18.28515625" style="49" customWidth="1"/>
    <col min="9" max="9" width="19.5703125" style="49" customWidth="1"/>
    <col min="10" max="10" width="18.28515625" style="135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4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159"/>
    </row>
    <row r="2" spans="1:18" s="55" customFormat="1" x14ac:dyDescent="0.2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159"/>
    </row>
    <row r="3" spans="1:18" s="55" customFormat="1" x14ac:dyDescent="0.2">
      <c r="A3" s="204" t="s">
        <v>5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159"/>
    </row>
    <row r="4" spans="1:18" s="17" customFormat="1" x14ac:dyDescent="0.2">
      <c r="A4" s="203" t="s">
        <v>444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158"/>
    </row>
    <row r="5" spans="1:18" s="55" customFormat="1" x14ac:dyDescent="0.2">
      <c r="B5" s="160"/>
      <c r="C5" s="18"/>
      <c r="D5" s="28"/>
      <c r="E5" s="18"/>
      <c r="F5" s="18"/>
      <c r="G5" s="18"/>
      <c r="H5" s="190"/>
      <c r="I5" s="190"/>
      <c r="J5" s="134"/>
      <c r="K5" s="190"/>
      <c r="L5" s="190"/>
      <c r="M5" s="190"/>
      <c r="N5" s="190"/>
      <c r="P5" s="28"/>
      <c r="Q5" s="18"/>
    </row>
    <row r="6" spans="1:18" s="127" customFormat="1" ht="38.25" customHeight="1" thickBot="1" x14ac:dyDescent="0.25">
      <c r="A6" s="161" t="s">
        <v>12</v>
      </c>
      <c r="B6" s="162" t="s">
        <v>432</v>
      </c>
      <c r="C6" s="163" t="s">
        <v>41</v>
      </c>
      <c r="D6" s="164" t="s">
        <v>40</v>
      </c>
      <c r="E6" s="164" t="s">
        <v>13</v>
      </c>
      <c r="F6" s="164" t="s">
        <v>14</v>
      </c>
      <c r="G6" s="164" t="s">
        <v>15</v>
      </c>
      <c r="H6" s="191" t="s">
        <v>16</v>
      </c>
      <c r="I6" s="191" t="s">
        <v>17</v>
      </c>
      <c r="J6" s="191" t="s">
        <v>18</v>
      </c>
      <c r="K6" s="191" t="s">
        <v>19</v>
      </c>
      <c r="L6" s="191" t="s">
        <v>20</v>
      </c>
      <c r="M6" s="191" t="s">
        <v>42</v>
      </c>
      <c r="N6" s="191" t="s">
        <v>43</v>
      </c>
      <c r="O6" s="48" t="s">
        <v>34</v>
      </c>
      <c r="P6" s="126" t="s">
        <v>30</v>
      </c>
      <c r="Q6" s="126" t="s">
        <v>28</v>
      </c>
      <c r="R6" s="126" t="s">
        <v>29</v>
      </c>
    </row>
    <row r="7" spans="1:18" s="55" customFormat="1" ht="13.5" thickTop="1" x14ac:dyDescent="0.2">
      <c r="A7" s="17" t="s">
        <v>436</v>
      </c>
      <c r="B7" s="160" t="s">
        <v>433</v>
      </c>
      <c r="C7" s="17" t="s">
        <v>437</v>
      </c>
      <c r="D7" s="17" t="s">
        <v>437</v>
      </c>
      <c r="E7" s="192">
        <v>12970624585</v>
      </c>
      <c r="F7" s="192">
        <v>12970624585</v>
      </c>
      <c r="G7" s="192">
        <v>11175719497.76</v>
      </c>
      <c r="H7" s="192">
        <v>114299137.12</v>
      </c>
      <c r="I7" s="192">
        <v>1511477355.4300001</v>
      </c>
      <c r="J7" s="192">
        <v>10614362.43</v>
      </c>
      <c r="K7" s="193">
        <v>7481363109.1400003</v>
      </c>
      <c r="L7" s="192">
        <v>7325356117.3800001</v>
      </c>
      <c r="M7" s="192">
        <v>3852870620.8800001</v>
      </c>
      <c r="N7" s="192">
        <v>2057965533.6400001</v>
      </c>
      <c r="O7" s="23">
        <f>+K7/F7</f>
        <v>0.57679281827275242</v>
      </c>
      <c r="P7" s="18">
        <f>+P29+P79+P105+P115</f>
        <v>3233350368</v>
      </c>
      <c r="Q7" s="18">
        <f>+Q29+Q79+Q105+Q115</f>
        <v>1588287881.0899999</v>
      </c>
      <c r="R7" s="23">
        <f>+Q7/P7</f>
        <v>0.49122046803496922</v>
      </c>
    </row>
    <row r="8" spans="1:18" s="93" customFormat="1" x14ac:dyDescent="0.2">
      <c r="A8" s="93" t="s">
        <v>436</v>
      </c>
      <c r="B8" s="107" t="s">
        <v>433</v>
      </c>
      <c r="C8" s="93" t="s">
        <v>54</v>
      </c>
      <c r="D8" s="93" t="s">
        <v>22</v>
      </c>
      <c r="E8" s="193">
        <v>3764298778</v>
      </c>
      <c r="F8" s="193">
        <v>3780188259</v>
      </c>
      <c r="G8" s="193">
        <v>3763331302</v>
      </c>
      <c r="H8" s="193">
        <v>0</v>
      </c>
      <c r="I8" s="193">
        <v>249437662</v>
      </c>
      <c r="J8" s="193">
        <v>0</v>
      </c>
      <c r="K8" s="193">
        <v>2073100024.9400001</v>
      </c>
      <c r="L8" s="193">
        <v>2073100024.9400001</v>
      </c>
      <c r="M8" s="193">
        <v>1457650572.0599999</v>
      </c>
      <c r="N8" s="193">
        <v>1440793615.0599999</v>
      </c>
      <c r="O8" s="23">
        <f t="shared" ref="O8:O71" si="0">+K8/F8</f>
        <v>0.54841184695082146</v>
      </c>
      <c r="P8" s="28"/>
      <c r="Q8" s="28"/>
      <c r="R8" s="98"/>
    </row>
    <row r="9" spans="1:18" s="97" customFormat="1" x14ac:dyDescent="0.2">
      <c r="A9" s="97" t="s">
        <v>436</v>
      </c>
      <c r="B9" s="111" t="s">
        <v>433</v>
      </c>
      <c r="C9" s="97" t="s">
        <v>55</v>
      </c>
      <c r="D9" s="97" t="s">
        <v>56</v>
      </c>
      <c r="E9" s="194">
        <v>1348049888</v>
      </c>
      <c r="F9" s="194">
        <v>1336568188</v>
      </c>
      <c r="G9" s="194">
        <v>1336568188</v>
      </c>
      <c r="H9" s="194">
        <v>0</v>
      </c>
      <c r="I9" s="194">
        <v>0</v>
      </c>
      <c r="J9" s="194">
        <v>0</v>
      </c>
      <c r="K9" s="194">
        <v>809307965.83000004</v>
      </c>
      <c r="L9" s="194">
        <v>809307965.83000004</v>
      </c>
      <c r="M9" s="194">
        <v>527260222.17000002</v>
      </c>
      <c r="N9" s="194">
        <v>527260222.17000002</v>
      </c>
      <c r="O9" s="94">
        <f t="shared" si="0"/>
        <v>0.60551191708447283</v>
      </c>
      <c r="P9" s="95"/>
      <c r="Q9" s="95"/>
      <c r="R9" s="94"/>
    </row>
    <row r="10" spans="1:18" s="97" customFormat="1" x14ac:dyDescent="0.2">
      <c r="A10" s="97" t="s">
        <v>436</v>
      </c>
      <c r="B10" s="111" t="s">
        <v>433</v>
      </c>
      <c r="C10" s="97" t="s">
        <v>57</v>
      </c>
      <c r="D10" s="97" t="s">
        <v>58</v>
      </c>
      <c r="E10" s="194">
        <v>1330049888</v>
      </c>
      <c r="F10" s="194">
        <v>1318568188</v>
      </c>
      <c r="G10" s="194">
        <v>1318568188</v>
      </c>
      <c r="H10" s="194">
        <v>0</v>
      </c>
      <c r="I10" s="194">
        <v>0</v>
      </c>
      <c r="J10" s="194">
        <v>0</v>
      </c>
      <c r="K10" s="194">
        <v>805420449.16999996</v>
      </c>
      <c r="L10" s="194">
        <v>805420449.16999996</v>
      </c>
      <c r="M10" s="194">
        <v>513147738.82999998</v>
      </c>
      <c r="N10" s="194">
        <v>513147738.82999998</v>
      </c>
      <c r="O10" s="94">
        <f t="shared" si="0"/>
        <v>0.61082957749167233</v>
      </c>
      <c r="P10" s="95"/>
      <c r="Q10" s="95"/>
      <c r="R10" s="94"/>
    </row>
    <row r="11" spans="1:18" s="97" customFormat="1" x14ac:dyDescent="0.2">
      <c r="A11" s="97" t="s">
        <v>436</v>
      </c>
      <c r="B11" s="111" t="s">
        <v>433</v>
      </c>
      <c r="C11" s="97" t="s">
        <v>59</v>
      </c>
      <c r="D11" s="97" t="s">
        <v>60</v>
      </c>
      <c r="E11" s="194">
        <v>18000000</v>
      </c>
      <c r="F11" s="194">
        <v>18000000</v>
      </c>
      <c r="G11" s="194">
        <v>18000000</v>
      </c>
      <c r="H11" s="194">
        <v>0</v>
      </c>
      <c r="I11" s="194">
        <v>0</v>
      </c>
      <c r="J11" s="194">
        <v>0</v>
      </c>
      <c r="K11" s="194">
        <v>3887516.66</v>
      </c>
      <c r="L11" s="194">
        <v>3887516.66</v>
      </c>
      <c r="M11" s="194">
        <v>14112483.34</v>
      </c>
      <c r="N11" s="194">
        <v>14112483.34</v>
      </c>
      <c r="O11" s="94">
        <f t="shared" si="0"/>
        <v>0.21597314777777779</v>
      </c>
      <c r="P11" s="95"/>
      <c r="Q11" s="95"/>
      <c r="R11" s="94"/>
    </row>
    <row r="12" spans="1:18" s="97" customFormat="1" x14ac:dyDescent="0.2">
      <c r="A12" s="97" t="s">
        <v>436</v>
      </c>
      <c r="B12" s="111" t="s">
        <v>433</v>
      </c>
      <c r="C12" s="97" t="s">
        <v>61</v>
      </c>
      <c r="D12" s="97" t="s">
        <v>62</v>
      </c>
      <c r="E12" s="194">
        <v>45658458</v>
      </c>
      <c r="F12" s="194">
        <v>58974038</v>
      </c>
      <c r="G12" s="194">
        <v>45658458</v>
      </c>
      <c r="H12" s="194">
        <v>0</v>
      </c>
      <c r="I12" s="194">
        <v>0</v>
      </c>
      <c r="J12" s="194">
        <v>0</v>
      </c>
      <c r="K12" s="194">
        <v>23298846</v>
      </c>
      <c r="L12" s="194">
        <v>23298846</v>
      </c>
      <c r="M12" s="194">
        <v>35675192</v>
      </c>
      <c r="N12" s="194">
        <v>22359612</v>
      </c>
      <c r="O12" s="94">
        <f t="shared" si="0"/>
        <v>0.39506953890455998</v>
      </c>
      <c r="P12" s="95"/>
      <c r="Q12" s="95"/>
      <c r="R12" s="94"/>
    </row>
    <row r="13" spans="1:18" s="97" customFormat="1" x14ac:dyDescent="0.2">
      <c r="A13" s="97" t="s">
        <v>436</v>
      </c>
      <c r="B13" s="111" t="s">
        <v>433</v>
      </c>
      <c r="C13" s="97" t="s">
        <v>63</v>
      </c>
      <c r="D13" s="97" t="s">
        <v>64</v>
      </c>
      <c r="E13" s="194">
        <v>45658458</v>
      </c>
      <c r="F13" s="194">
        <v>58974038</v>
      </c>
      <c r="G13" s="194">
        <v>45658458</v>
      </c>
      <c r="H13" s="194">
        <v>0</v>
      </c>
      <c r="I13" s="194">
        <v>0</v>
      </c>
      <c r="J13" s="194">
        <v>0</v>
      </c>
      <c r="K13" s="194">
        <v>23298846</v>
      </c>
      <c r="L13" s="194">
        <v>23298846</v>
      </c>
      <c r="M13" s="194">
        <v>35675192</v>
      </c>
      <c r="N13" s="194">
        <v>22359612</v>
      </c>
      <c r="O13" s="94">
        <f t="shared" si="0"/>
        <v>0.39506953890455998</v>
      </c>
      <c r="P13" s="95"/>
      <c r="Q13" s="95"/>
      <c r="R13" s="94"/>
    </row>
    <row r="14" spans="1:18" s="97" customFormat="1" x14ac:dyDescent="0.2">
      <c r="A14" s="97" t="s">
        <v>436</v>
      </c>
      <c r="B14" s="111" t="s">
        <v>433</v>
      </c>
      <c r="C14" s="97" t="s">
        <v>65</v>
      </c>
      <c r="D14" s="97" t="s">
        <v>66</v>
      </c>
      <c r="E14" s="194">
        <v>1746687256</v>
      </c>
      <c r="F14" s="194">
        <v>1734192424</v>
      </c>
      <c r="G14" s="194">
        <v>1734192424</v>
      </c>
      <c r="H14" s="194">
        <v>0</v>
      </c>
      <c r="I14" s="194">
        <v>0</v>
      </c>
      <c r="J14" s="194">
        <v>0</v>
      </c>
      <c r="K14" s="194">
        <v>870475348.11000001</v>
      </c>
      <c r="L14" s="194">
        <v>870475348.11000001</v>
      </c>
      <c r="M14" s="194">
        <v>863717075.88999999</v>
      </c>
      <c r="N14" s="194">
        <v>863717075.88999999</v>
      </c>
      <c r="O14" s="94">
        <f t="shared" si="0"/>
        <v>0.50194853585059829</v>
      </c>
      <c r="P14" s="95"/>
      <c r="Q14" s="95"/>
      <c r="R14" s="94"/>
    </row>
    <row r="15" spans="1:18" s="97" customFormat="1" x14ac:dyDescent="0.2">
      <c r="A15" s="97" t="s">
        <v>436</v>
      </c>
      <c r="B15" s="111" t="s">
        <v>433</v>
      </c>
      <c r="C15" s="97" t="s">
        <v>67</v>
      </c>
      <c r="D15" s="97" t="s">
        <v>68</v>
      </c>
      <c r="E15" s="194">
        <v>487721872</v>
      </c>
      <c r="F15" s="194">
        <v>483165764</v>
      </c>
      <c r="G15" s="194">
        <v>483165764</v>
      </c>
      <c r="H15" s="194">
        <v>0</v>
      </c>
      <c r="I15" s="194">
        <v>0</v>
      </c>
      <c r="J15" s="194">
        <v>0</v>
      </c>
      <c r="K15" s="194">
        <v>246137726.15000001</v>
      </c>
      <c r="L15" s="194">
        <v>246137726.15000001</v>
      </c>
      <c r="M15" s="194">
        <v>237028037.84999999</v>
      </c>
      <c r="N15" s="194">
        <v>237028037.84999999</v>
      </c>
      <c r="O15" s="94">
        <f t="shared" si="0"/>
        <v>0.50942708380720458</v>
      </c>
      <c r="P15" s="95"/>
      <c r="Q15" s="95"/>
      <c r="R15" s="94"/>
    </row>
    <row r="16" spans="1:18" s="97" customFormat="1" x14ac:dyDescent="0.2">
      <c r="A16" s="97" t="s">
        <v>436</v>
      </c>
      <c r="B16" s="111" t="s">
        <v>433</v>
      </c>
      <c r="C16" s="97" t="s">
        <v>69</v>
      </c>
      <c r="D16" s="97" t="s">
        <v>70</v>
      </c>
      <c r="E16" s="194">
        <v>629925942</v>
      </c>
      <c r="F16" s="194">
        <v>624581448</v>
      </c>
      <c r="G16" s="194">
        <v>624581448</v>
      </c>
      <c r="H16" s="194">
        <v>0</v>
      </c>
      <c r="I16" s="194">
        <v>0</v>
      </c>
      <c r="J16" s="194">
        <v>0</v>
      </c>
      <c r="K16" s="194">
        <v>342720008.05000001</v>
      </c>
      <c r="L16" s="194">
        <v>342720008.05000001</v>
      </c>
      <c r="M16" s="194">
        <v>281861439.94999999</v>
      </c>
      <c r="N16" s="194">
        <v>281861439.94999999</v>
      </c>
      <c r="O16" s="94">
        <f t="shared" si="0"/>
        <v>0.54871948109800406</v>
      </c>
      <c r="P16" s="95"/>
      <c r="Q16" s="95"/>
      <c r="R16" s="94"/>
    </row>
    <row r="17" spans="1:18" s="97" customFormat="1" x14ac:dyDescent="0.2">
      <c r="A17" s="97" t="s">
        <v>436</v>
      </c>
      <c r="B17" s="111" t="s">
        <v>433</v>
      </c>
      <c r="C17" s="97" t="s">
        <v>73</v>
      </c>
      <c r="D17" s="97" t="s">
        <v>74</v>
      </c>
      <c r="E17" s="194">
        <v>197546538</v>
      </c>
      <c r="F17" s="194">
        <v>197546538</v>
      </c>
      <c r="G17" s="194">
        <v>197546538</v>
      </c>
      <c r="H17" s="194">
        <v>0</v>
      </c>
      <c r="I17" s="194">
        <v>0</v>
      </c>
      <c r="J17" s="194">
        <v>0</v>
      </c>
      <c r="K17" s="194">
        <v>194309419.53999999</v>
      </c>
      <c r="L17" s="194">
        <v>194309419.53999999</v>
      </c>
      <c r="M17" s="194">
        <v>3237118.46</v>
      </c>
      <c r="N17" s="194">
        <v>3237118.46</v>
      </c>
      <c r="O17" s="94">
        <f t="shared" si="0"/>
        <v>0.98361338805137644</v>
      </c>
      <c r="P17" s="95"/>
      <c r="Q17" s="95"/>
      <c r="R17" s="94"/>
    </row>
    <row r="18" spans="1:18" s="97" customFormat="1" x14ac:dyDescent="0.2">
      <c r="A18" s="97" t="s">
        <v>436</v>
      </c>
      <c r="B18" s="111" t="s">
        <v>433</v>
      </c>
      <c r="C18" s="97" t="s">
        <v>75</v>
      </c>
      <c r="D18" s="97" t="s">
        <v>76</v>
      </c>
      <c r="E18" s="194">
        <v>192870000</v>
      </c>
      <c r="F18" s="194">
        <v>191243246</v>
      </c>
      <c r="G18" s="194">
        <v>191243246</v>
      </c>
      <c r="H18" s="194">
        <v>0</v>
      </c>
      <c r="I18" s="194">
        <v>0</v>
      </c>
      <c r="J18" s="194">
        <v>0</v>
      </c>
      <c r="K18" s="194">
        <v>87308194.370000005</v>
      </c>
      <c r="L18" s="194">
        <v>87308194.370000005</v>
      </c>
      <c r="M18" s="194">
        <v>103935051.63</v>
      </c>
      <c r="N18" s="194">
        <v>103935051.63</v>
      </c>
      <c r="O18" s="94">
        <f t="shared" si="0"/>
        <v>0.45652955697060277</v>
      </c>
      <c r="P18" s="95"/>
      <c r="Q18" s="95"/>
      <c r="R18" s="94"/>
    </row>
    <row r="19" spans="1:18" s="97" customFormat="1" ht="14.1" customHeight="1" x14ac:dyDescent="0.2">
      <c r="A19" s="97" t="s">
        <v>436</v>
      </c>
      <c r="B19" s="111" t="s">
        <v>434</v>
      </c>
      <c r="C19" s="97" t="s">
        <v>71</v>
      </c>
      <c r="D19" s="97" t="s">
        <v>72</v>
      </c>
      <c r="E19" s="194">
        <v>238622904</v>
      </c>
      <c r="F19" s="194">
        <v>237655428</v>
      </c>
      <c r="G19" s="194">
        <v>237655428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237655428</v>
      </c>
      <c r="N19" s="194">
        <v>237655428</v>
      </c>
      <c r="O19" s="94">
        <f t="shared" si="0"/>
        <v>0</v>
      </c>
      <c r="P19" s="95"/>
      <c r="Q19" s="95"/>
      <c r="R19" s="94"/>
    </row>
    <row r="20" spans="1:18" s="97" customFormat="1" x14ac:dyDescent="0.2">
      <c r="A20" s="97" t="s">
        <v>436</v>
      </c>
      <c r="B20" s="111" t="s">
        <v>433</v>
      </c>
      <c r="C20" s="97" t="s">
        <v>77</v>
      </c>
      <c r="D20" s="97" t="s">
        <v>78</v>
      </c>
      <c r="E20" s="194">
        <v>284431245</v>
      </c>
      <c r="F20" s="194">
        <v>283486131</v>
      </c>
      <c r="G20" s="194">
        <v>282187862</v>
      </c>
      <c r="H20" s="194">
        <v>0</v>
      </c>
      <c r="I20" s="194">
        <v>115386340.06999999</v>
      </c>
      <c r="J20" s="194">
        <v>0</v>
      </c>
      <c r="K20" s="194">
        <v>166801521.93000001</v>
      </c>
      <c r="L20" s="194">
        <v>166801521.93000001</v>
      </c>
      <c r="M20" s="194">
        <v>1298269</v>
      </c>
      <c r="N20" s="194">
        <v>0</v>
      </c>
      <c r="O20" s="94">
        <f t="shared" si="0"/>
        <v>0.58839394132476985</v>
      </c>
      <c r="P20" s="95"/>
      <c r="Q20" s="95"/>
      <c r="R20" s="94"/>
    </row>
    <row r="21" spans="1:18" s="97" customFormat="1" x14ac:dyDescent="0.2">
      <c r="A21" s="97" t="s">
        <v>436</v>
      </c>
      <c r="B21" s="111" t="s">
        <v>433</v>
      </c>
      <c r="C21" s="97" t="s">
        <v>79</v>
      </c>
      <c r="D21" s="97" t="s">
        <v>401</v>
      </c>
      <c r="E21" s="194">
        <v>269845027</v>
      </c>
      <c r="F21" s="194">
        <v>268948380</v>
      </c>
      <c r="G21" s="194">
        <v>267716689</v>
      </c>
      <c r="H21" s="194">
        <v>0</v>
      </c>
      <c r="I21" s="194">
        <v>109468453.23</v>
      </c>
      <c r="J21" s="194">
        <v>0</v>
      </c>
      <c r="K21" s="194">
        <v>158248235.77000001</v>
      </c>
      <c r="L21" s="194">
        <v>158248235.77000001</v>
      </c>
      <c r="M21" s="194">
        <v>1231691</v>
      </c>
      <c r="N21" s="194">
        <v>0</v>
      </c>
      <c r="O21" s="94">
        <f t="shared" si="0"/>
        <v>0.58839631519624702</v>
      </c>
      <c r="P21" s="95"/>
      <c r="Q21" s="95"/>
      <c r="R21" s="94"/>
    </row>
    <row r="22" spans="1:18" s="97" customFormat="1" x14ac:dyDescent="0.2">
      <c r="A22" s="97" t="s">
        <v>436</v>
      </c>
      <c r="B22" s="111" t="s">
        <v>433</v>
      </c>
      <c r="C22" s="97" t="s">
        <v>84</v>
      </c>
      <c r="D22" s="97" t="s">
        <v>388</v>
      </c>
      <c r="E22" s="194">
        <v>14586218</v>
      </c>
      <c r="F22" s="194">
        <v>14537751</v>
      </c>
      <c r="G22" s="194">
        <v>14471173</v>
      </c>
      <c r="H22" s="194">
        <v>0</v>
      </c>
      <c r="I22" s="194">
        <v>5917886.8399999999</v>
      </c>
      <c r="J22" s="194">
        <v>0</v>
      </c>
      <c r="K22" s="194">
        <v>8553286.1600000001</v>
      </c>
      <c r="L22" s="194">
        <v>8553286.1600000001</v>
      </c>
      <c r="M22" s="194">
        <v>66578</v>
      </c>
      <c r="N22" s="194">
        <v>0</v>
      </c>
      <c r="O22" s="94">
        <f t="shared" si="0"/>
        <v>0.58835002470464659</v>
      </c>
      <c r="P22" s="95"/>
      <c r="Q22" s="95"/>
      <c r="R22" s="94"/>
    </row>
    <row r="23" spans="1:18" s="97" customFormat="1" x14ac:dyDescent="0.2">
      <c r="A23" s="97" t="s">
        <v>436</v>
      </c>
      <c r="B23" s="111" t="s">
        <v>433</v>
      </c>
      <c r="C23" s="97" t="s">
        <v>89</v>
      </c>
      <c r="D23" s="97" t="s">
        <v>90</v>
      </c>
      <c r="E23" s="194">
        <v>339471931</v>
      </c>
      <c r="F23" s="194">
        <v>366967478</v>
      </c>
      <c r="G23" s="194">
        <v>364724370</v>
      </c>
      <c r="H23" s="194">
        <v>0</v>
      </c>
      <c r="I23" s="194">
        <v>134051321.93000001</v>
      </c>
      <c r="J23" s="194">
        <v>0</v>
      </c>
      <c r="K23" s="194">
        <v>203216343.06999999</v>
      </c>
      <c r="L23" s="194">
        <v>203216343.06999999</v>
      </c>
      <c r="M23" s="194">
        <v>29699813</v>
      </c>
      <c r="N23" s="194">
        <v>27456705</v>
      </c>
      <c r="O23" s="94">
        <f t="shared" si="0"/>
        <v>0.5537720785982021</v>
      </c>
      <c r="P23" s="95"/>
      <c r="Q23" s="95"/>
      <c r="R23" s="94"/>
    </row>
    <row r="24" spans="1:18" s="97" customFormat="1" x14ac:dyDescent="0.2">
      <c r="A24" s="97" t="s">
        <v>436</v>
      </c>
      <c r="B24" s="111" t="s">
        <v>433</v>
      </c>
      <c r="C24" s="97" t="s">
        <v>91</v>
      </c>
      <c r="D24" s="97" t="s">
        <v>402</v>
      </c>
      <c r="E24" s="194">
        <v>148195972</v>
      </c>
      <c r="F24" s="194">
        <v>147703543</v>
      </c>
      <c r="G24" s="194">
        <v>147027112</v>
      </c>
      <c r="H24" s="194">
        <v>0</v>
      </c>
      <c r="I24" s="194">
        <v>60697869.170000002</v>
      </c>
      <c r="J24" s="194">
        <v>0</v>
      </c>
      <c r="K24" s="194">
        <v>86329242.829999998</v>
      </c>
      <c r="L24" s="194">
        <v>86329242.829999998</v>
      </c>
      <c r="M24" s="194">
        <v>676431</v>
      </c>
      <c r="N24" s="194">
        <v>0</v>
      </c>
      <c r="O24" s="94">
        <f t="shared" si="0"/>
        <v>0.58447645247074409</v>
      </c>
      <c r="P24" s="95"/>
      <c r="Q24" s="95"/>
      <c r="R24" s="94"/>
    </row>
    <row r="25" spans="1:18" s="97" customFormat="1" x14ac:dyDescent="0.2">
      <c r="A25" s="97" t="s">
        <v>436</v>
      </c>
      <c r="B25" s="111" t="s">
        <v>433</v>
      </c>
      <c r="C25" s="97" t="s">
        <v>96</v>
      </c>
      <c r="D25" s="97" t="s">
        <v>403</v>
      </c>
      <c r="E25" s="194">
        <v>43758653</v>
      </c>
      <c r="F25" s="194">
        <v>43613252</v>
      </c>
      <c r="G25" s="194">
        <v>43413518</v>
      </c>
      <c r="H25" s="194">
        <v>0</v>
      </c>
      <c r="I25" s="194">
        <v>17753746.489999998</v>
      </c>
      <c r="J25" s="194">
        <v>0</v>
      </c>
      <c r="K25" s="194">
        <v>25659771.510000002</v>
      </c>
      <c r="L25" s="194">
        <v>25659771.510000002</v>
      </c>
      <c r="M25" s="194">
        <v>199734</v>
      </c>
      <c r="N25" s="194">
        <v>0</v>
      </c>
      <c r="O25" s="94">
        <f t="shared" si="0"/>
        <v>0.58834804407614461</v>
      </c>
      <c r="P25" s="95"/>
      <c r="Q25" s="95"/>
      <c r="R25" s="94"/>
    </row>
    <row r="26" spans="1:18" s="97" customFormat="1" x14ac:dyDescent="0.2">
      <c r="A26" s="97" t="s">
        <v>436</v>
      </c>
      <c r="B26" s="111" t="s">
        <v>433</v>
      </c>
      <c r="C26" s="97" t="s">
        <v>101</v>
      </c>
      <c r="D26" s="97" t="s">
        <v>404</v>
      </c>
      <c r="E26" s="194">
        <v>87517306</v>
      </c>
      <c r="F26" s="194">
        <v>87226502</v>
      </c>
      <c r="G26" s="194">
        <v>86827035</v>
      </c>
      <c r="H26" s="194">
        <v>0</v>
      </c>
      <c r="I26" s="194">
        <v>35507408.619999997</v>
      </c>
      <c r="J26" s="194">
        <v>0</v>
      </c>
      <c r="K26" s="194">
        <v>51319626.380000003</v>
      </c>
      <c r="L26" s="194">
        <v>51319626.380000003</v>
      </c>
      <c r="M26" s="194">
        <v>399467</v>
      </c>
      <c r="N26" s="194">
        <v>0</v>
      </c>
      <c r="O26" s="94">
        <f t="shared" si="0"/>
        <v>0.58834901323911859</v>
      </c>
      <c r="P26" s="95"/>
      <c r="Q26" s="95"/>
      <c r="R26" s="94"/>
    </row>
    <row r="27" spans="1:18" s="97" customFormat="1" x14ac:dyDescent="0.2">
      <c r="A27" s="97" t="s">
        <v>436</v>
      </c>
      <c r="B27" s="111" t="s">
        <v>433</v>
      </c>
      <c r="C27" s="97" t="s">
        <v>106</v>
      </c>
      <c r="D27" s="97" t="s">
        <v>107</v>
      </c>
      <c r="E27" s="194">
        <v>60000000</v>
      </c>
      <c r="F27" s="194">
        <v>87456705</v>
      </c>
      <c r="G27" s="194">
        <v>87456705</v>
      </c>
      <c r="H27" s="194">
        <v>0</v>
      </c>
      <c r="I27" s="194">
        <v>20092297.649999999</v>
      </c>
      <c r="J27" s="194">
        <v>0</v>
      </c>
      <c r="K27" s="194">
        <v>39907702.350000001</v>
      </c>
      <c r="L27" s="194">
        <v>39907702.350000001</v>
      </c>
      <c r="M27" s="194">
        <v>27456705</v>
      </c>
      <c r="N27" s="194">
        <v>27456705</v>
      </c>
      <c r="O27" s="94">
        <f t="shared" si="0"/>
        <v>0.45631381093079143</v>
      </c>
      <c r="P27" s="95"/>
      <c r="Q27" s="95"/>
      <c r="R27" s="94"/>
    </row>
    <row r="28" spans="1:18" s="97" customFormat="1" x14ac:dyDescent="0.2">
      <c r="A28" s="97" t="s">
        <v>436</v>
      </c>
      <c r="B28" s="111" t="s">
        <v>434</v>
      </c>
      <c r="C28" s="97" t="s">
        <v>106</v>
      </c>
      <c r="D28" s="97" t="s">
        <v>107</v>
      </c>
      <c r="E28" s="194">
        <v>0</v>
      </c>
      <c r="F28" s="194">
        <v>967476</v>
      </c>
      <c r="G28" s="194">
        <v>0</v>
      </c>
      <c r="H28" s="194">
        <v>0</v>
      </c>
      <c r="I28" s="194">
        <v>0</v>
      </c>
      <c r="J28" s="194">
        <v>0</v>
      </c>
      <c r="K28" s="194">
        <v>0</v>
      </c>
      <c r="L28" s="194">
        <v>0</v>
      </c>
      <c r="M28" s="194">
        <v>967476</v>
      </c>
      <c r="N28" s="194">
        <v>0</v>
      </c>
      <c r="O28" s="94">
        <v>0</v>
      </c>
      <c r="P28" s="95"/>
      <c r="Q28" s="95"/>
      <c r="R28" s="94"/>
    </row>
    <row r="29" spans="1:18" s="93" customFormat="1" x14ac:dyDescent="0.2">
      <c r="A29" s="93" t="s">
        <v>436</v>
      </c>
      <c r="B29" s="107" t="s">
        <v>433</v>
      </c>
      <c r="C29" s="93" t="s">
        <v>108</v>
      </c>
      <c r="D29" s="93" t="s">
        <v>109</v>
      </c>
      <c r="E29" s="193">
        <v>2895557440</v>
      </c>
      <c r="F29" s="193">
        <v>2885557440</v>
      </c>
      <c r="G29" s="193">
        <v>2548571333.96</v>
      </c>
      <c r="H29" s="193">
        <v>81245625.230000004</v>
      </c>
      <c r="I29" s="193">
        <v>502075652.79000002</v>
      </c>
      <c r="J29" s="193">
        <v>9936689.6899999995</v>
      </c>
      <c r="K29" s="193">
        <v>1419125582.0999999</v>
      </c>
      <c r="L29" s="193">
        <v>1352482153.4400001</v>
      </c>
      <c r="M29" s="193">
        <v>873173890.19000006</v>
      </c>
      <c r="N29" s="193">
        <v>536187784.14999998</v>
      </c>
      <c r="O29" s="98">
        <f t="shared" si="0"/>
        <v>0.49180292252300473</v>
      </c>
      <c r="P29" s="28">
        <f t="shared" ref="P29:P92" si="1">+F29</f>
        <v>2885557440</v>
      </c>
      <c r="Q29" s="28">
        <f t="shared" ref="Q29:Q92" si="2">+K29</f>
        <v>1419125582.0999999</v>
      </c>
      <c r="R29" s="98">
        <f t="shared" ref="R29:R92" si="3">+Q29/P29</f>
        <v>0.49180292252300473</v>
      </c>
    </row>
    <row r="30" spans="1:18" s="97" customFormat="1" x14ac:dyDescent="0.2">
      <c r="A30" s="97" t="s">
        <v>436</v>
      </c>
      <c r="B30" s="111" t="s">
        <v>433</v>
      </c>
      <c r="C30" s="97" t="s">
        <v>110</v>
      </c>
      <c r="D30" s="97" t="s">
        <v>111</v>
      </c>
      <c r="E30" s="194">
        <v>383163851</v>
      </c>
      <c r="F30" s="194">
        <v>368163851</v>
      </c>
      <c r="G30" s="194">
        <v>341738851</v>
      </c>
      <c r="H30" s="194">
        <v>0</v>
      </c>
      <c r="I30" s="194">
        <v>44941932.630000003</v>
      </c>
      <c r="J30" s="194">
        <v>0</v>
      </c>
      <c r="K30" s="194">
        <v>199597307.40000001</v>
      </c>
      <c r="L30" s="194">
        <v>172597307.40000001</v>
      </c>
      <c r="M30" s="194">
        <v>123624610.97</v>
      </c>
      <c r="N30" s="194">
        <v>97199610.969999999</v>
      </c>
      <c r="O30" s="94">
        <f t="shared" si="0"/>
        <v>0.54214259998057224</v>
      </c>
      <c r="P30" s="95">
        <f t="shared" si="1"/>
        <v>368163851</v>
      </c>
      <c r="Q30" s="95">
        <f t="shared" si="2"/>
        <v>199597307.40000001</v>
      </c>
      <c r="R30" s="94">
        <f t="shared" si="3"/>
        <v>0.54214259998057224</v>
      </c>
    </row>
    <row r="31" spans="1:18" s="97" customFormat="1" x14ac:dyDescent="0.2">
      <c r="A31" s="97" t="s">
        <v>436</v>
      </c>
      <c r="B31" s="111" t="s">
        <v>433</v>
      </c>
      <c r="C31" s="97" t="s">
        <v>114</v>
      </c>
      <c r="D31" s="97" t="s">
        <v>115</v>
      </c>
      <c r="E31" s="194">
        <v>195406033</v>
      </c>
      <c r="F31" s="194">
        <v>163406033</v>
      </c>
      <c r="G31" s="194">
        <v>163406033</v>
      </c>
      <c r="H31" s="194">
        <v>0</v>
      </c>
      <c r="I31" s="194">
        <v>1500000</v>
      </c>
      <c r="J31" s="194">
        <v>0</v>
      </c>
      <c r="K31" s="194">
        <v>121896360</v>
      </c>
      <c r="L31" s="194">
        <v>121896360</v>
      </c>
      <c r="M31" s="194">
        <v>40009673</v>
      </c>
      <c r="N31" s="194">
        <v>40009673</v>
      </c>
      <c r="O31" s="94">
        <f t="shared" si="0"/>
        <v>0.74597221266610148</v>
      </c>
      <c r="P31" s="95">
        <f t="shared" si="1"/>
        <v>163406033</v>
      </c>
      <c r="Q31" s="95">
        <f t="shared" si="2"/>
        <v>121896360</v>
      </c>
      <c r="R31" s="94">
        <f t="shared" si="3"/>
        <v>0.74597221266610148</v>
      </c>
    </row>
    <row r="32" spans="1:18" s="97" customFormat="1" x14ac:dyDescent="0.2">
      <c r="A32" s="97" t="s">
        <v>436</v>
      </c>
      <c r="B32" s="111" t="s">
        <v>433</v>
      </c>
      <c r="C32" s="97" t="s">
        <v>405</v>
      </c>
      <c r="D32" s="97" t="s">
        <v>406</v>
      </c>
      <c r="E32" s="194">
        <v>10000000</v>
      </c>
      <c r="F32" s="194">
        <v>10000000</v>
      </c>
      <c r="G32" s="194">
        <v>2500000</v>
      </c>
      <c r="H32" s="194">
        <v>0</v>
      </c>
      <c r="I32" s="194">
        <v>0</v>
      </c>
      <c r="J32" s="194">
        <v>0</v>
      </c>
      <c r="K32" s="194">
        <v>0</v>
      </c>
      <c r="L32" s="194">
        <v>0</v>
      </c>
      <c r="M32" s="194">
        <v>10000000</v>
      </c>
      <c r="N32" s="194">
        <v>2500000</v>
      </c>
      <c r="O32" s="94">
        <f t="shared" si="0"/>
        <v>0</v>
      </c>
      <c r="P32" s="95">
        <f t="shared" si="1"/>
        <v>10000000</v>
      </c>
      <c r="Q32" s="95">
        <f t="shared" si="2"/>
        <v>0</v>
      </c>
      <c r="R32" s="94">
        <f t="shared" si="3"/>
        <v>0</v>
      </c>
    </row>
    <row r="33" spans="1:18" s="97" customFormat="1" x14ac:dyDescent="0.2">
      <c r="A33" s="97" t="s">
        <v>436</v>
      </c>
      <c r="B33" s="111" t="s">
        <v>433</v>
      </c>
      <c r="C33" s="97" t="s">
        <v>116</v>
      </c>
      <c r="D33" s="97" t="s">
        <v>117</v>
      </c>
      <c r="E33" s="194">
        <v>49850000</v>
      </c>
      <c r="F33" s="194">
        <v>49850000</v>
      </c>
      <c r="G33" s="194">
        <v>30925000</v>
      </c>
      <c r="H33" s="194">
        <v>0</v>
      </c>
      <c r="I33" s="194">
        <v>1989900</v>
      </c>
      <c r="J33" s="194">
        <v>0</v>
      </c>
      <c r="K33" s="194">
        <v>0</v>
      </c>
      <c r="L33" s="194">
        <v>0</v>
      </c>
      <c r="M33" s="194">
        <v>47860100</v>
      </c>
      <c r="N33" s="194">
        <v>28935100</v>
      </c>
      <c r="O33" s="94">
        <f t="shared" si="0"/>
        <v>0</v>
      </c>
      <c r="P33" s="95">
        <f t="shared" si="1"/>
        <v>49850000</v>
      </c>
      <c r="Q33" s="95">
        <f t="shared" si="2"/>
        <v>0</v>
      </c>
      <c r="R33" s="94">
        <f t="shared" si="3"/>
        <v>0</v>
      </c>
    </row>
    <row r="34" spans="1:18" s="97" customFormat="1" x14ac:dyDescent="0.2">
      <c r="A34" s="97" t="s">
        <v>436</v>
      </c>
      <c r="B34" s="111" t="s">
        <v>433</v>
      </c>
      <c r="C34" s="97" t="s">
        <v>118</v>
      </c>
      <c r="D34" s="97" t="s">
        <v>119</v>
      </c>
      <c r="E34" s="194">
        <v>127907818</v>
      </c>
      <c r="F34" s="194">
        <v>144907818</v>
      </c>
      <c r="G34" s="194">
        <v>144907818</v>
      </c>
      <c r="H34" s="194">
        <v>0</v>
      </c>
      <c r="I34" s="194">
        <v>41452032.630000003</v>
      </c>
      <c r="J34" s="194">
        <v>0</v>
      </c>
      <c r="K34" s="194">
        <v>77700947.400000006</v>
      </c>
      <c r="L34" s="194">
        <v>50700947.399999999</v>
      </c>
      <c r="M34" s="194">
        <v>25754837.969999999</v>
      </c>
      <c r="N34" s="194">
        <v>25754837.969999999</v>
      </c>
      <c r="O34" s="94">
        <f t="shared" si="0"/>
        <v>0.53620949147132979</v>
      </c>
      <c r="P34" s="95">
        <f t="shared" si="1"/>
        <v>144907818</v>
      </c>
      <c r="Q34" s="95">
        <f t="shared" si="2"/>
        <v>77700947.400000006</v>
      </c>
      <c r="R34" s="94">
        <f t="shared" si="3"/>
        <v>0.53620949147132979</v>
      </c>
    </row>
    <row r="35" spans="1:18" s="97" customFormat="1" x14ac:dyDescent="0.2">
      <c r="A35" s="97" t="s">
        <v>436</v>
      </c>
      <c r="B35" s="111" t="s">
        <v>433</v>
      </c>
      <c r="C35" s="97" t="s">
        <v>120</v>
      </c>
      <c r="D35" s="97" t="s">
        <v>121</v>
      </c>
      <c r="E35" s="194">
        <v>175885096</v>
      </c>
      <c r="F35" s="194">
        <v>179885096</v>
      </c>
      <c r="G35" s="194">
        <v>139845552</v>
      </c>
      <c r="H35" s="194">
        <v>0</v>
      </c>
      <c r="I35" s="194">
        <v>26237187.300000001</v>
      </c>
      <c r="J35" s="194">
        <v>0</v>
      </c>
      <c r="K35" s="194">
        <v>96172034.849999994</v>
      </c>
      <c r="L35" s="194">
        <v>96172034.849999994</v>
      </c>
      <c r="M35" s="194">
        <v>57475873.850000001</v>
      </c>
      <c r="N35" s="194">
        <v>17436329.850000001</v>
      </c>
      <c r="O35" s="94">
        <f t="shared" si="0"/>
        <v>0.53463036676479303</v>
      </c>
      <c r="P35" s="95">
        <f t="shared" si="1"/>
        <v>179885096</v>
      </c>
      <c r="Q35" s="95">
        <f t="shared" si="2"/>
        <v>96172034.849999994</v>
      </c>
      <c r="R35" s="94">
        <f t="shared" si="3"/>
        <v>0.53463036676479303</v>
      </c>
    </row>
    <row r="36" spans="1:18" s="97" customFormat="1" x14ac:dyDescent="0.2">
      <c r="A36" s="97" t="s">
        <v>436</v>
      </c>
      <c r="B36" s="111" t="s">
        <v>433</v>
      </c>
      <c r="C36" s="97" t="s">
        <v>122</v>
      </c>
      <c r="D36" s="97" t="s">
        <v>123</v>
      </c>
      <c r="E36" s="194">
        <v>64560460</v>
      </c>
      <c r="F36" s="194">
        <v>64560460</v>
      </c>
      <c r="G36" s="194">
        <v>48780230</v>
      </c>
      <c r="H36" s="194">
        <v>0</v>
      </c>
      <c r="I36" s="194">
        <v>1692827.01</v>
      </c>
      <c r="J36" s="194">
        <v>0</v>
      </c>
      <c r="K36" s="194">
        <v>30687948.989999998</v>
      </c>
      <c r="L36" s="194">
        <v>30687948.989999998</v>
      </c>
      <c r="M36" s="194">
        <v>32179684</v>
      </c>
      <c r="N36" s="194">
        <v>16399454</v>
      </c>
      <c r="O36" s="94">
        <f t="shared" si="0"/>
        <v>0.47533659131301109</v>
      </c>
      <c r="P36" s="95">
        <f t="shared" si="1"/>
        <v>64560460</v>
      </c>
      <c r="Q36" s="95">
        <f t="shared" si="2"/>
        <v>30687948.989999998</v>
      </c>
      <c r="R36" s="94">
        <f t="shared" si="3"/>
        <v>0.47533659131301109</v>
      </c>
    </row>
    <row r="37" spans="1:18" s="97" customFormat="1" x14ac:dyDescent="0.2">
      <c r="A37" s="97" t="s">
        <v>436</v>
      </c>
      <c r="B37" s="111" t="s">
        <v>433</v>
      </c>
      <c r="C37" s="97" t="s">
        <v>124</v>
      </c>
      <c r="D37" s="97" t="s">
        <v>125</v>
      </c>
      <c r="E37" s="194">
        <v>28484388</v>
      </c>
      <c r="F37" s="194">
        <v>28484388</v>
      </c>
      <c r="G37" s="194">
        <v>23242194</v>
      </c>
      <c r="H37" s="194">
        <v>0</v>
      </c>
      <c r="I37" s="194">
        <v>7613064.7000000002</v>
      </c>
      <c r="J37" s="194">
        <v>0</v>
      </c>
      <c r="K37" s="194">
        <v>15386935.300000001</v>
      </c>
      <c r="L37" s="194">
        <v>15386935.300000001</v>
      </c>
      <c r="M37" s="194">
        <v>5484388</v>
      </c>
      <c r="N37" s="194">
        <v>242194</v>
      </c>
      <c r="O37" s="94">
        <f t="shared" si="0"/>
        <v>0.5401883761729408</v>
      </c>
      <c r="P37" s="95">
        <f t="shared" si="1"/>
        <v>28484388</v>
      </c>
      <c r="Q37" s="95">
        <f t="shared" si="2"/>
        <v>15386935.300000001</v>
      </c>
      <c r="R37" s="94">
        <f t="shared" si="3"/>
        <v>0.5401883761729408</v>
      </c>
    </row>
    <row r="38" spans="1:18" s="97" customFormat="1" x14ac:dyDescent="0.2">
      <c r="A38" s="97" t="s">
        <v>436</v>
      </c>
      <c r="B38" s="111" t="s">
        <v>433</v>
      </c>
      <c r="C38" s="97" t="s">
        <v>126</v>
      </c>
      <c r="D38" s="97" t="s">
        <v>127</v>
      </c>
      <c r="E38" s="194">
        <v>65040</v>
      </c>
      <c r="F38" s="194">
        <v>65040</v>
      </c>
      <c r="G38" s="194">
        <v>25000</v>
      </c>
      <c r="H38" s="194">
        <v>0</v>
      </c>
      <c r="I38" s="194">
        <v>25000</v>
      </c>
      <c r="J38" s="194">
        <v>0</v>
      </c>
      <c r="K38" s="194">
        <v>0</v>
      </c>
      <c r="L38" s="194">
        <v>0</v>
      </c>
      <c r="M38" s="194">
        <v>40040</v>
      </c>
      <c r="N38" s="194">
        <v>0</v>
      </c>
      <c r="O38" s="94">
        <f t="shared" si="0"/>
        <v>0</v>
      </c>
      <c r="P38" s="95">
        <f t="shared" si="1"/>
        <v>65040</v>
      </c>
      <c r="Q38" s="95">
        <f t="shared" si="2"/>
        <v>0</v>
      </c>
      <c r="R38" s="94">
        <f t="shared" si="3"/>
        <v>0</v>
      </c>
    </row>
    <row r="39" spans="1:18" s="97" customFormat="1" x14ac:dyDescent="0.2">
      <c r="A39" s="97" t="s">
        <v>436</v>
      </c>
      <c r="B39" s="111" t="s">
        <v>433</v>
      </c>
      <c r="C39" s="97" t="s">
        <v>128</v>
      </c>
      <c r="D39" s="97" t="s">
        <v>129</v>
      </c>
      <c r="E39" s="194">
        <v>71133102</v>
      </c>
      <c r="F39" s="194">
        <v>71133102</v>
      </c>
      <c r="G39" s="194">
        <v>55066550</v>
      </c>
      <c r="H39" s="194">
        <v>0</v>
      </c>
      <c r="I39" s="194">
        <v>11811985.939999999</v>
      </c>
      <c r="J39" s="194">
        <v>0</v>
      </c>
      <c r="K39" s="194">
        <v>42470408.210000001</v>
      </c>
      <c r="L39" s="194">
        <v>42470408.210000001</v>
      </c>
      <c r="M39" s="194">
        <v>16850707.850000001</v>
      </c>
      <c r="N39" s="194">
        <v>784155.85</v>
      </c>
      <c r="O39" s="94">
        <f t="shared" si="0"/>
        <v>0.59705547791237901</v>
      </c>
      <c r="P39" s="95">
        <f t="shared" si="1"/>
        <v>71133102</v>
      </c>
      <c r="Q39" s="95">
        <f t="shared" si="2"/>
        <v>42470408.210000001</v>
      </c>
      <c r="R39" s="94">
        <f t="shared" si="3"/>
        <v>0.59705547791237901</v>
      </c>
    </row>
    <row r="40" spans="1:18" s="97" customFormat="1" x14ac:dyDescent="0.2">
      <c r="A40" s="97" t="s">
        <v>436</v>
      </c>
      <c r="B40" s="111" t="s">
        <v>433</v>
      </c>
      <c r="C40" s="97" t="s">
        <v>130</v>
      </c>
      <c r="D40" s="97" t="s">
        <v>131</v>
      </c>
      <c r="E40" s="194">
        <v>11642106</v>
      </c>
      <c r="F40" s="194">
        <v>15642106</v>
      </c>
      <c r="G40" s="194">
        <v>12731578</v>
      </c>
      <c r="H40" s="194">
        <v>0</v>
      </c>
      <c r="I40" s="194">
        <v>5094309.6500000004</v>
      </c>
      <c r="J40" s="194">
        <v>0</v>
      </c>
      <c r="K40" s="194">
        <v>7626742.3499999996</v>
      </c>
      <c r="L40" s="194">
        <v>7626742.3499999996</v>
      </c>
      <c r="M40" s="194">
        <v>2921054</v>
      </c>
      <c r="N40" s="194">
        <v>10526</v>
      </c>
      <c r="O40" s="94">
        <f t="shared" si="0"/>
        <v>0.4875777181154507</v>
      </c>
      <c r="P40" s="95">
        <f t="shared" si="1"/>
        <v>15642106</v>
      </c>
      <c r="Q40" s="95">
        <f t="shared" si="2"/>
        <v>7626742.3499999996</v>
      </c>
      <c r="R40" s="94">
        <f t="shared" si="3"/>
        <v>0.4875777181154507</v>
      </c>
    </row>
    <row r="41" spans="1:18" s="97" customFormat="1" x14ac:dyDescent="0.2">
      <c r="A41" s="97" t="s">
        <v>436</v>
      </c>
      <c r="B41" s="111" t="s">
        <v>433</v>
      </c>
      <c r="C41" s="97" t="s">
        <v>132</v>
      </c>
      <c r="D41" s="97" t="s">
        <v>133</v>
      </c>
      <c r="E41" s="194">
        <v>99668242</v>
      </c>
      <c r="F41" s="194">
        <v>88668242</v>
      </c>
      <c r="G41" s="194">
        <v>84092785</v>
      </c>
      <c r="H41" s="194">
        <v>8950735</v>
      </c>
      <c r="I41" s="194">
        <v>25663428.789999999</v>
      </c>
      <c r="J41" s="194">
        <v>0</v>
      </c>
      <c r="K41" s="194">
        <v>30931093.16</v>
      </c>
      <c r="L41" s="194">
        <v>29090926.52</v>
      </c>
      <c r="M41" s="194">
        <v>23122985.050000001</v>
      </c>
      <c r="N41" s="194">
        <v>18547528.050000001</v>
      </c>
      <c r="O41" s="94">
        <f t="shared" si="0"/>
        <v>0.34884071751416929</v>
      </c>
      <c r="P41" s="95">
        <f t="shared" si="1"/>
        <v>88668242</v>
      </c>
      <c r="Q41" s="95">
        <f t="shared" si="2"/>
        <v>30931093.16</v>
      </c>
      <c r="R41" s="94">
        <f t="shared" si="3"/>
        <v>0.34884071751416929</v>
      </c>
    </row>
    <row r="42" spans="1:18" s="97" customFormat="1" x14ac:dyDescent="0.2">
      <c r="A42" s="97" t="s">
        <v>436</v>
      </c>
      <c r="B42" s="111" t="s">
        <v>433</v>
      </c>
      <c r="C42" s="97" t="s">
        <v>134</v>
      </c>
      <c r="D42" s="97" t="s">
        <v>135</v>
      </c>
      <c r="E42" s="194">
        <v>73918000</v>
      </c>
      <c r="F42" s="194">
        <v>73918000</v>
      </c>
      <c r="G42" s="194">
        <v>73918000</v>
      </c>
      <c r="H42" s="194">
        <v>478235</v>
      </c>
      <c r="I42" s="194">
        <v>25464258.789999999</v>
      </c>
      <c r="J42" s="194">
        <v>0</v>
      </c>
      <c r="K42" s="194">
        <v>30918583.16</v>
      </c>
      <c r="L42" s="194">
        <v>29078416.52</v>
      </c>
      <c r="M42" s="194">
        <v>17056923.050000001</v>
      </c>
      <c r="N42" s="194">
        <v>17056923.050000001</v>
      </c>
      <c r="O42" s="94">
        <f t="shared" si="0"/>
        <v>0.41828219324115912</v>
      </c>
      <c r="P42" s="95">
        <f t="shared" si="1"/>
        <v>73918000</v>
      </c>
      <c r="Q42" s="95">
        <f t="shared" si="2"/>
        <v>30918583.16</v>
      </c>
      <c r="R42" s="94">
        <f t="shared" si="3"/>
        <v>0.41828219324115912</v>
      </c>
    </row>
    <row r="43" spans="1:18" s="97" customFormat="1" x14ac:dyDescent="0.2">
      <c r="A43" s="97" t="s">
        <v>436</v>
      </c>
      <c r="B43" s="111" t="s">
        <v>433</v>
      </c>
      <c r="C43" s="97" t="s">
        <v>136</v>
      </c>
      <c r="D43" s="97" t="s">
        <v>137</v>
      </c>
      <c r="E43" s="194">
        <v>0</v>
      </c>
      <c r="F43" s="194">
        <v>0</v>
      </c>
      <c r="G43" s="194">
        <v>0</v>
      </c>
      <c r="H43" s="194">
        <v>0</v>
      </c>
      <c r="I43" s="194">
        <v>0</v>
      </c>
      <c r="J43" s="194">
        <v>0</v>
      </c>
      <c r="K43" s="194">
        <v>0</v>
      </c>
      <c r="L43" s="194">
        <v>0</v>
      </c>
      <c r="M43" s="194">
        <v>0</v>
      </c>
      <c r="N43" s="194">
        <v>0</v>
      </c>
      <c r="O43" s="94">
        <v>0</v>
      </c>
      <c r="P43" s="95">
        <f t="shared" si="1"/>
        <v>0</v>
      </c>
      <c r="Q43" s="95">
        <f t="shared" si="2"/>
        <v>0</v>
      </c>
      <c r="R43" s="94">
        <v>0</v>
      </c>
    </row>
    <row r="44" spans="1:18" s="97" customFormat="1" x14ac:dyDescent="0.2">
      <c r="A44" s="97" t="s">
        <v>436</v>
      </c>
      <c r="B44" s="111" t="s">
        <v>433</v>
      </c>
      <c r="C44" s="97" t="s">
        <v>138</v>
      </c>
      <c r="D44" s="97" t="s">
        <v>139</v>
      </c>
      <c r="E44" s="194">
        <v>12216105</v>
      </c>
      <c r="F44" s="194">
        <v>12216105</v>
      </c>
      <c r="G44" s="194">
        <v>8812078</v>
      </c>
      <c r="H44" s="194">
        <v>8472500</v>
      </c>
      <c r="I44" s="194">
        <v>144900</v>
      </c>
      <c r="J44" s="194">
        <v>0</v>
      </c>
      <c r="K44" s="194">
        <v>5100</v>
      </c>
      <c r="L44" s="194">
        <v>5100</v>
      </c>
      <c r="M44" s="194">
        <v>3593605</v>
      </c>
      <c r="N44" s="194">
        <v>189578</v>
      </c>
      <c r="O44" s="94">
        <f t="shared" si="0"/>
        <v>4.174816768519917E-4</v>
      </c>
      <c r="P44" s="95">
        <f t="shared" si="1"/>
        <v>12216105</v>
      </c>
      <c r="Q44" s="95">
        <f t="shared" si="2"/>
        <v>5100</v>
      </c>
      <c r="R44" s="94">
        <f t="shared" si="3"/>
        <v>4.174816768519917E-4</v>
      </c>
    </row>
    <row r="45" spans="1:18" s="97" customFormat="1" x14ac:dyDescent="0.2">
      <c r="A45" s="97" t="s">
        <v>436</v>
      </c>
      <c r="B45" s="111" t="s">
        <v>433</v>
      </c>
      <c r="C45" s="97" t="s">
        <v>142</v>
      </c>
      <c r="D45" s="97" t="s">
        <v>143</v>
      </c>
      <c r="E45" s="194">
        <v>11691279</v>
      </c>
      <c r="F45" s="194">
        <v>691279</v>
      </c>
      <c r="G45" s="194">
        <v>691279</v>
      </c>
      <c r="H45" s="194">
        <v>0</v>
      </c>
      <c r="I45" s="194">
        <v>0</v>
      </c>
      <c r="J45" s="194">
        <v>0</v>
      </c>
      <c r="K45" s="194">
        <v>0</v>
      </c>
      <c r="L45" s="194">
        <v>0</v>
      </c>
      <c r="M45" s="194">
        <v>691279</v>
      </c>
      <c r="N45" s="194">
        <v>691279</v>
      </c>
      <c r="O45" s="94">
        <f t="shared" si="0"/>
        <v>0</v>
      </c>
      <c r="P45" s="95">
        <f t="shared" si="1"/>
        <v>691279</v>
      </c>
      <c r="Q45" s="95">
        <f t="shared" si="2"/>
        <v>0</v>
      </c>
      <c r="R45" s="94">
        <f t="shared" si="3"/>
        <v>0</v>
      </c>
    </row>
    <row r="46" spans="1:18" s="97" customFormat="1" x14ac:dyDescent="0.2">
      <c r="A46" s="97" t="s">
        <v>436</v>
      </c>
      <c r="B46" s="111" t="s">
        <v>433</v>
      </c>
      <c r="C46" s="97" t="s">
        <v>407</v>
      </c>
      <c r="D46" s="97" t="s">
        <v>408</v>
      </c>
      <c r="E46" s="194">
        <v>1000000</v>
      </c>
      <c r="F46" s="194">
        <v>1000000</v>
      </c>
      <c r="G46" s="194">
        <v>250000</v>
      </c>
      <c r="H46" s="194">
        <v>0</v>
      </c>
      <c r="I46" s="194">
        <v>11680</v>
      </c>
      <c r="J46" s="194">
        <v>0</v>
      </c>
      <c r="K46" s="194">
        <v>0</v>
      </c>
      <c r="L46" s="194">
        <v>0</v>
      </c>
      <c r="M46" s="194">
        <v>988320</v>
      </c>
      <c r="N46" s="194">
        <v>238320</v>
      </c>
      <c r="O46" s="94">
        <f t="shared" si="0"/>
        <v>0</v>
      </c>
      <c r="P46" s="95">
        <f t="shared" si="1"/>
        <v>1000000</v>
      </c>
      <c r="Q46" s="95">
        <f t="shared" si="2"/>
        <v>0</v>
      </c>
      <c r="R46" s="94">
        <f t="shared" si="3"/>
        <v>0</v>
      </c>
    </row>
    <row r="47" spans="1:18" s="97" customFormat="1" x14ac:dyDescent="0.2">
      <c r="A47" s="97" t="s">
        <v>436</v>
      </c>
      <c r="B47" s="111" t="s">
        <v>433</v>
      </c>
      <c r="C47" s="97" t="s">
        <v>144</v>
      </c>
      <c r="D47" s="97" t="s">
        <v>145</v>
      </c>
      <c r="E47" s="194">
        <v>842858</v>
      </c>
      <c r="F47" s="194">
        <v>842858</v>
      </c>
      <c r="G47" s="194">
        <v>421428</v>
      </c>
      <c r="H47" s="194">
        <v>0</v>
      </c>
      <c r="I47" s="194">
        <v>42590</v>
      </c>
      <c r="J47" s="194">
        <v>0</v>
      </c>
      <c r="K47" s="194">
        <v>7410</v>
      </c>
      <c r="L47" s="194">
        <v>7410</v>
      </c>
      <c r="M47" s="194">
        <v>792858</v>
      </c>
      <c r="N47" s="194">
        <v>371428</v>
      </c>
      <c r="O47" s="94">
        <f t="shared" si="0"/>
        <v>8.7915164832035771E-3</v>
      </c>
      <c r="P47" s="95">
        <f t="shared" si="1"/>
        <v>842858</v>
      </c>
      <c r="Q47" s="95">
        <f t="shared" si="2"/>
        <v>7410</v>
      </c>
      <c r="R47" s="94">
        <f t="shared" si="3"/>
        <v>8.7915164832035771E-3</v>
      </c>
    </row>
    <row r="48" spans="1:18" s="97" customFormat="1" x14ac:dyDescent="0.2">
      <c r="A48" s="97" t="s">
        <v>436</v>
      </c>
      <c r="B48" s="111" t="s">
        <v>433</v>
      </c>
      <c r="C48" s="97" t="s">
        <v>146</v>
      </c>
      <c r="D48" s="97" t="s">
        <v>147</v>
      </c>
      <c r="E48" s="194">
        <v>1707006977</v>
      </c>
      <c r="F48" s="194">
        <v>1706006977</v>
      </c>
      <c r="G48" s="194">
        <v>1559144853.96</v>
      </c>
      <c r="H48" s="194">
        <v>56997815</v>
      </c>
      <c r="I48" s="194">
        <v>377913433.85000002</v>
      </c>
      <c r="J48" s="194">
        <v>9493056</v>
      </c>
      <c r="K48" s="194">
        <v>855720095.57000005</v>
      </c>
      <c r="L48" s="194">
        <v>819957364.60000002</v>
      </c>
      <c r="M48" s="194">
        <v>405882576.57999998</v>
      </c>
      <c r="N48" s="194">
        <v>259020453.53999999</v>
      </c>
      <c r="O48" s="94">
        <f t="shared" si="0"/>
        <v>0.50159237746775054</v>
      </c>
      <c r="P48" s="95">
        <f t="shared" si="1"/>
        <v>1706006977</v>
      </c>
      <c r="Q48" s="95">
        <f t="shared" si="2"/>
        <v>855720095.57000005</v>
      </c>
      <c r="R48" s="94">
        <f t="shared" si="3"/>
        <v>0.50159237746775054</v>
      </c>
    </row>
    <row r="49" spans="1:18" s="97" customFormat="1" x14ac:dyDescent="0.2">
      <c r="A49" s="97" t="s">
        <v>436</v>
      </c>
      <c r="B49" s="111" t="s">
        <v>433</v>
      </c>
      <c r="C49" s="97" t="s">
        <v>150</v>
      </c>
      <c r="D49" s="97" t="s">
        <v>409</v>
      </c>
      <c r="E49" s="194">
        <v>44459460</v>
      </c>
      <c r="F49" s="194">
        <v>44459460</v>
      </c>
      <c r="G49" s="194">
        <v>19229730</v>
      </c>
      <c r="H49" s="194">
        <v>0</v>
      </c>
      <c r="I49" s="194">
        <v>0</v>
      </c>
      <c r="J49" s="194">
        <v>0</v>
      </c>
      <c r="K49" s="194">
        <v>7767891</v>
      </c>
      <c r="L49" s="194">
        <v>7767891</v>
      </c>
      <c r="M49" s="194">
        <v>36691569</v>
      </c>
      <c r="N49" s="194">
        <v>11461839</v>
      </c>
      <c r="O49" s="94">
        <f t="shared" si="0"/>
        <v>0.17471851884840706</v>
      </c>
      <c r="P49" s="95">
        <f t="shared" si="1"/>
        <v>44459460</v>
      </c>
      <c r="Q49" s="95">
        <f t="shared" si="2"/>
        <v>7767891</v>
      </c>
      <c r="R49" s="94">
        <f t="shared" si="3"/>
        <v>0.17471851884840706</v>
      </c>
    </row>
    <row r="50" spans="1:18" s="97" customFormat="1" x14ac:dyDescent="0.2">
      <c r="A50" s="97" t="s">
        <v>436</v>
      </c>
      <c r="B50" s="111" t="s">
        <v>433</v>
      </c>
      <c r="C50" s="97" t="s">
        <v>151</v>
      </c>
      <c r="D50" s="97" t="s">
        <v>152</v>
      </c>
      <c r="E50" s="194">
        <v>183347480</v>
      </c>
      <c r="F50" s="194">
        <v>183347480</v>
      </c>
      <c r="G50" s="194">
        <v>132809345</v>
      </c>
      <c r="H50" s="194">
        <v>0</v>
      </c>
      <c r="I50" s="194">
        <v>32998506</v>
      </c>
      <c r="J50" s="194">
        <v>0</v>
      </c>
      <c r="K50" s="194">
        <v>66597099</v>
      </c>
      <c r="L50" s="194">
        <v>62147099</v>
      </c>
      <c r="M50" s="194">
        <v>83751875</v>
      </c>
      <c r="N50" s="194">
        <v>33213740</v>
      </c>
      <c r="O50" s="94">
        <f t="shared" si="0"/>
        <v>0.36322887557549194</v>
      </c>
      <c r="P50" s="95">
        <f t="shared" si="1"/>
        <v>183347480</v>
      </c>
      <c r="Q50" s="95">
        <f t="shared" si="2"/>
        <v>66597099</v>
      </c>
      <c r="R50" s="94">
        <f t="shared" si="3"/>
        <v>0.36322887557549194</v>
      </c>
    </row>
    <row r="51" spans="1:18" s="97" customFormat="1" ht="14.25" customHeight="1" x14ac:dyDescent="0.2">
      <c r="A51" s="97" t="s">
        <v>436</v>
      </c>
      <c r="B51" s="111" t="s">
        <v>433</v>
      </c>
      <c r="C51" s="97" t="s">
        <v>153</v>
      </c>
      <c r="D51" s="97" t="s">
        <v>410</v>
      </c>
      <c r="E51" s="194">
        <v>44809735</v>
      </c>
      <c r="F51" s="194">
        <v>74809735</v>
      </c>
      <c r="G51" s="194">
        <v>33607299</v>
      </c>
      <c r="H51" s="194">
        <v>0</v>
      </c>
      <c r="I51" s="194">
        <v>7947235</v>
      </c>
      <c r="J51" s="194">
        <v>0</v>
      </c>
      <c r="K51" s="194">
        <v>4392500</v>
      </c>
      <c r="L51" s="194">
        <v>4392500</v>
      </c>
      <c r="M51" s="194">
        <v>62470000</v>
      </c>
      <c r="N51" s="194">
        <v>21267564</v>
      </c>
      <c r="O51" s="94">
        <f t="shared" si="0"/>
        <v>5.8715620366787825E-2</v>
      </c>
      <c r="P51" s="95">
        <f t="shared" si="1"/>
        <v>74809735</v>
      </c>
      <c r="Q51" s="95">
        <f t="shared" si="2"/>
        <v>4392500</v>
      </c>
      <c r="R51" s="94">
        <f t="shared" si="3"/>
        <v>5.8715620366787825E-2</v>
      </c>
    </row>
    <row r="52" spans="1:18" s="97" customFormat="1" ht="14.25" customHeight="1" x14ac:dyDescent="0.2">
      <c r="A52" s="97" t="s">
        <v>436</v>
      </c>
      <c r="B52" s="111" t="s">
        <v>433</v>
      </c>
      <c r="C52" s="97" t="s">
        <v>154</v>
      </c>
      <c r="D52" s="97" t="s">
        <v>155</v>
      </c>
      <c r="E52" s="194">
        <v>608933096</v>
      </c>
      <c r="F52" s="194">
        <v>594933096</v>
      </c>
      <c r="G52" s="194">
        <v>590041274</v>
      </c>
      <c r="H52" s="194">
        <v>0</v>
      </c>
      <c r="I52" s="194">
        <v>119916812.84</v>
      </c>
      <c r="J52" s="194">
        <v>0</v>
      </c>
      <c r="K52" s="194">
        <v>331920008.76999998</v>
      </c>
      <c r="L52" s="194">
        <v>318588020.83999997</v>
      </c>
      <c r="M52" s="194">
        <v>143096274.38999999</v>
      </c>
      <c r="N52" s="194">
        <v>138204452.38999999</v>
      </c>
      <c r="O52" s="94">
        <f t="shared" si="0"/>
        <v>0.55791148786585576</v>
      </c>
      <c r="P52" s="95">
        <f t="shared" si="1"/>
        <v>594933096</v>
      </c>
      <c r="Q52" s="95">
        <f t="shared" si="2"/>
        <v>331920008.76999998</v>
      </c>
      <c r="R52" s="94">
        <f t="shared" si="3"/>
        <v>0.55791148786585576</v>
      </c>
    </row>
    <row r="53" spans="1:18" s="104" customFormat="1" x14ac:dyDescent="0.2">
      <c r="A53" s="97" t="s">
        <v>436</v>
      </c>
      <c r="B53" s="111" t="s">
        <v>433</v>
      </c>
      <c r="C53" s="97" t="s">
        <v>156</v>
      </c>
      <c r="D53" s="97" t="s">
        <v>157</v>
      </c>
      <c r="E53" s="194">
        <v>825457206</v>
      </c>
      <c r="F53" s="194">
        <v>808457206</v>
      </c>
      <c r="G53" s="194">
        <v>783457205.96000004</v>
      </c>
      <c r="H53" s="194">
        <v>56997815</v>
      </c>
      <c r="I53" s="194">
        <v>217050880.00999999</v>
      </c>
      <c r="J53" s="194">
        <v>9493056</v>
      </c>
      <c r="K53" s="194">
        <v>445042596.80000001</v>
      </c>
      <c r="L53" s="194">
        <v>427061853.75999999</v>
      </c>
      <c r="M53" s="194">
        <v>79872858.189999998</v>
      </c>
      <c r="N53" s="194">
        <v>54872858.149999999</v>
      </c>
      <c r="O53" s="94">
        <f t="shared" si="0"/>
        <v>0.55048380235477801</v>
      </c>
      <c r="P53" s="95">
        <f t="shared" si="1"/>
        <v>808457206</v>
      </c>
      <c r="Q53" s="95">
        <f t="shared" si="2"/>
        <v>445042596.80000001</v>
      </c>
      <c r="R53" s="94">
        <f t="shared" si="3"/>
        <v>0.55048380235477801</v>
      </c>
    </row>
    <row r="54" spans="1:18" s="104" customFormat="1" x14ac:dyDescent="0.2">
      <c r="A54" s="97" t="s">
        <v>436</v>
      </c>
      <c r="B54" s="111" t="s">
        <v>433</v>
      </c>
      <c r="C54" s="97" t="s">
        <v>158</v>
      </c>
      <c r="D54" s="97" t="s">
        <v>159</v>
      </c>
      <c r="E54" s="194">
        <v>130689590</v>
      </c>
      <c r="F54" s="194">
        <v>157689590</v>
      </c>
      <c r="G54" s="194">
        <v>143854151</v>
      </c>
      <c r="H54" s="194">
        <v>297075.23</v>
      </c>
      <c r="I54" s="194">
        <v>15532007.720000001</v>
      </c>
      <c r="J54" s="194">
        <v>0</v>
      </c>
      <c r="K54" s="194">
        <v>93271740.849999994</v>
      </c>
      <c r="L54" s="194">
        <v>92412296.790000007</v>
      </c>
      <c r="M54" s="194">
        <v>48588766.200000003</v>
      </c>
      <c r="N54" s="194">
        <v>34753327.200000003</v>
      </c>
      <c r="O54" s="94">
        <f t="shared" si="0"/>
        <v>0.59148952603656335</v>
      </c>
      <c r="P54" s="95">
        <f t="shared" si="1"/>
        <v>157689590</v>
      </c>
      <c r="Q54" s="95">
        <f t="shared" si="2"/>
        <v>93271740.849999994</v>
      </c>
      <c r="R54" s="94">
        <f t="shared" si="3"/>
        <v>0.59148952603656335</v>
      </c>
    </row>
    <row r="55" spans="1:18" s="104" customFormat="1" x14ac:dyDescent="0.2">
      <c r="A55" s="97" t="s">
        <v>436</v>
      </c>
      <c r="B55" s="111" t="s">
        <v>433</v>
      </c>
      <c r="C55" s="97" t="s">
        <v>160</v>
      </c>
      <c r="D55" s="97" t="s">
        <v>161</v>
      </c>
      <c r="E55" s="194">
        <v>35139490</v>
      </c>
      <c r="F55" s="194">
        <v>35139490</v>
      </c>
      <c r="G55" s="194">
        <v>35139490</v>
      </c>
      <c r="H55" s="194">
        <v>0</v>
      </c>
      <c r="I55" s="194">
        <v>1889481.76</v>
      </c>
      <c r="J55" s="194">
        <v>0</v>
      </c>
      <c r="K55" s="194">
        <v>20652518.239999998</v>
      </c>
      <c r="L55" s="194">
        <v>20652518.239999998</v>
      </c>
      <c r="M55" s="194">
        <v>12597490</v>
      </c>
      <c r="N55" s="194">
        <v>12597490</v>
      </c>
      <c r="O55" s="94">
        <f t="shared" si="0"/>
        <v>0.58772959539253411</v>
      </c>
      <c r="P55" s="95">
        <f t="shared" si="1"/>
        <v>35139490</v>
      </c>
      <c r="Q55" s="95">
        <f t="shared" si="2"/>
        <v>20652518.239999998</v>
      </c>
      <c r="R55" s="94">
        <f t="shared" si="3"/>
        <v>0.58772959539253411</v>
      </c>
    </row>
    <row r="56" spans="1:18" s="104" customFormat="1" x14ac:dyDescent="0.2">
      <c r="A56" s="97" t="s">
        <v>436</v>
      </c>
      <c r="B56" s="111" t="s">
        <v>433</v>
      </c>
      <c r="C56" s="97" t="s">
        <v>162</v>
      </c>
      <c r="D56" s="97" t="s">
        <v>163</v>
      </c>
      <c r="E56" s="194">
        <v>48208350</v>
      </c>
      <c r="F56" s="194">
        <v>75208350</v>
      </c>
      <c r="G56" s="194">
        <v>75208350</v>
      </c>
      <c r="H56" s="194">
        <v>297075.23</v>
      </c>
      <c r="I56" s="194">
        <v>7341370.6100000003</v>
      </c>
      <c r="J56" s="194">
        <v>0</v>
      </c>
      <c r="K56" s="194">
        <v>64298157.149999999</v>
      </c>
      <c r="L56" s="194">
        <v>63438713.090000004</v>
      </c>
      <c r="M56" s="194">
        <v>3271747.01</v>
      </c>
      <c r="N56" s="194">
        <v>3271747.01</v>
      </c>
      <c r="O56" s="94">
        <f t="shared" si="0"/>
        <v>0.85493375602576038</v>
      </c>
      <c r="P56" s="95">
        <f t="shared" si="1"/>
        <v>75208350</v>
      </c>
      <c r="Q56" s="95">
        <f t="shared" si="2"/>
        <v>64298157.149999999</v>
      </c>
      <c r="R56" s="94">
        <f t="shared" si="3"/>
        <v>0.85493375602576038</v>
      </c>
    </row>
    <row r="57" spans="1:18" s="104" customFormat="1" x14ac:dyDescent="0.2">
      <c r="A57" s="97" t="s">
        <v>436</v>
      </c>
      <c r="B57" s="111" t="s">
        <v>433</v>
      </c>
      <c r="C57" s="97" t="s">
        <v>164</v>
      </c>
      <c r="D57" s="97" t="s">
        <v>165</v>
      </c>
      <c r="E57" s="194">
        <v>31000000</v>
      </c>
      <c r="F57" s="194">
        <v>31000000</v>
      </c>
      <c r="G57" s="194">
        <v>21250000</v>
      </c>
      <c r="H57" s="194">
        <v>0</v>
      </c>
      <c r="I57" s="194">
        <v>1378747.05</v>
      </c>
      <c r="J57" s="194">
        <v>0</v>
      </c>
      <c r="K57" s="194">
        <v>4386252.95</v>
      </c>
      <c r="L57" s="194">
        <v>4386252.95</v>
      </c>
      <c r="M57" s="194">
        <v>25235000</v>
      </c>
      <c r="N57" s="194">
        <v>15485000</v>
      </c>
      <c r="O57" s="94">
        <f t="shared" si="0"/>
        <v>0.1414920306451613</v>
      </c>
      <c r="P57" s="95">
        <f t="shared" si="1"/>
        <v>31000000</v>
      </c>
      <c r="Q57" s="95">
        <f t="shared" si="2"/>
        <v>4386252.95</v>
      </c>
      <c r="R57" s="94">
        <f t="shared" si="3"/>
        <v>0.1414920306451613</v>
      </c>
    </row>
    <row r="58" spans="1:18" s="104" customFormat="1" x14ac:dyDescent="0.2">
      <c r="A58" s="97" t="s">
        <v>436</v>
      </c>
      <c r="B58" s="111" t="s">
        <v>433</v>
      </c>
      <c r="C58" s="97" t="s">
        <v>166</v>
      </c>
      <c r="D58" s="97" t="s">
        <v>167</v>
      </c>
      <c r="E58" s="194">
        <v>16341750</v>
      </c>
      <c r="F58" s="194">
        <v>16341750</v>
      </c>
      <c r="G58" s="194">
        <v>12256311</v>
      </c>
      <c r="H58" s="194">
        <v>0</v>
      </c>
      <c r="I58" s="194">
        <v>4922408.3</v>
      </c>
      <c r="J58" s="194">
        <v>0</v>
      </c>
      <c r="K58" s="194">
        <v>3934812.51</v>
      </c>
      <c r="L58" s="194">
        <v>3934812.51</v>
      </c>
      <c r="M58" s="194">
        <v>7484529.1900000004</v>
      </c>
      <c r="N58" s="194">
        <v>3399090.19</v>
      </c>
      <c r="O58" s="94">
        <f t="shared" si="0"/>
        <v>0.24078281151039513</v>
      </c>
      <c r="P58" s="95">
        <f t="shared" si="1"/>
        <v>16341750</v>
      </c>
      <c r="Q58" s="95">
        <f t="shared" si="2"/>
        <v>3934812.51</v>
      </c>
      <c r="R58" s="94">
        <f t="shared" si="3"/>
        <v>0.24078281151039513</v>
      </c>
    </row>
    <row r="59" spans="1:18" s="104" customFormat="1" x14ac:dyDescent="0.2">
      <c r="A59" s="97" t="s">
        <v>436</v>
      </c>
      <c r="B59" s="111" t="s">
        <v>433</v>
      </c>
      <c r="C59" s="97" t="s">
        <v>168</v>
      </c>
      <c r="D59" s="97" t="s">
        <v>169</v>
      </c>
      <c r="E59" s="194">
        <v>70148572</v>
      </c>
      <c r="F59" s="194">
        <v>70148572</v>
      </c>
      <c r="G59" s="194">
        <v>70148572</v>
      </c>
      <c r="H59" s="194">
        <v>0</v>
      </c>
      <c r="I59" s="194">
        <v>42620</v>
      </c>
      <c r="J59" s="194">
        <v>0</v>
      </c>
      <c r="K59" s="194">
        <v>69994202</v>
      </c>
      <c r="L59" s="194">
        <v>69994202</v>
      </c>
      <c r="M59" s="194">
        <v>111750</v>
      </c>
      <c r="N59" s="194">
        <v>111750</v>
      </c>
      <c r="O59" s="94">
        <f t="shared" si="0"/>
        <v>0.99779938499674659</v>
      </c>
      <c r="P59" s="95">
        <f t="shared" si="1"/>
        <v>70148572</v>
      </c>
      <c r="Q59" s="95">
        <f t="shared" si="2"/>
        <v>69994202</v>
      </c>
      <c r="R59" s="94">
        <f t="shared" si="3"/>
        <v>0.99779938499674659</v>
      </c>
    </row>
    <row r="60" spans="1:18" s="104" customFormat="1" x14ac:dyDescent="0.2">
      <c r="A60" s="97" t="s">
        <v>436</v>
      </c>
      <c r="B60" s="111" t="s">
        <v>433</v>
      </c>
      <c r="C60" s="97" t="s">
        <v>170</v>
      </c>
      <c r="D60" s="97" t="s">
        <v>171</v>
      </c>
      <c r="E60" s="194">
        <v>70148572</v>
      </c>
      <c r="F60" s="194">
        <v>70148572</v>
      </c>
      <c r="G60" s="194">
        <v>70148572</v>
      </c>
      <c r="H60" s="194">
        <v>0</v>
      </c>
      <c r="I60" s="194">
        <v>42620</v>
      </c>
      <c r="J60" s="194">
        <v>0</v>
      </c>
      <c r="K60" s="194">
        <v>69994202</v>
      </c>
      <c r="L60" s="194">
        <v>69994202</v>
      </c>
      <c r="M60" s="194">
        <v>111750</v>
      </c>
      <c r="N60" s="194">
        <v>111750</v>
      </c>
      <c r="O60" s="94">
        <f t="shared" si="0"/>
        <v>0.99779938499674659</v>
      </c>
      <c r="P60" s="95">
        <f t="shared" si="1"/>
        <v>70148572</v>
      </c>
      <c r="Q60" s="95">
        <f t="shared" si="2"/>
        <v>69994202</v>
      </c>
      <c r="R60" s="94">
        <f t="shared" si="3"/>
        <v>0.99779938499674659</v>
      </c>
    </row>
    <row r="61" spans="1:18" s="104" customFormat="1" x14ac:dyDescent="0.2">
      <c r="A61" s="97" t="s">
        <v>436</v>
      </c>
      <c r="B61" s="111" t="s">
        <v>433</v>
      </c>
      <c r="C61" s="97" t="s">
        <v>172</v>
      </c>
      <c r="D61" s="97" t="s">
        <v>173</v>
      </c>
      <c r="E61" s="194">
        <v>30559356</v>
      </c>
      <c r="F61" s="194">
        <v>30559356</v>
      </c>
      <c r="G61" s="194">
        <v>25098672</v>
      </c>
      <c r="H61" s="194">
        <v>0</v>
      </c>
      <c r="I61" s="194">
        <v>3358037.9</v>
      </c>
      <c r="J61" s="194">
        <v>320000</v>
      </c>
      <c r="K61" s="194">
        <v>5210295.0999999996</v>
      </c>
      <c r="L61" s="194">
        <v>4525295.0999999996</v>
      </c>
      <c r="M61" s="194">
        <v>21671023</v>
      </c>
      <c r="N61" s="194">
        <v>16210339</v>
      </c>
      <c r="O61" s="94">
        <f t="shared" si="0"/>
        <v>0.17049754255292551</v>
      </c>
      <c r="P61" s="95">
        <f t="shared" si="1"/>
        <v>30559356</v>
      </c>
      <c r="Q61" s="95">
        <f t="shared" si="2"/>
        <v>5210295.0999999996</v>
      </c>
      <c r="R61" s="94">
        <f t="shared" si="3"/>
        <v>0.17049754255292551</v>
      </c>
    </row>
    <row r="62" spans="1:18" s="104" customFormat="1" x14ac:dyDescent="0.2">
      <c r="A62" s="97" t="s">
        <v>436</v>
      </c>
      <c r="B62" s="111" t="s">
        <v>433</v>
      </c>
      <c r="C62" s="97" t="s">
        <v>174</v>
      </c>
      <c r="D62" s="97" t="s">
        <v>175</v>
      </c>
      <c r="E62" s="194">
        <v>20921368</v>
      </c>
      <c r="F62" s="194">
        <v>20921368</v>
      </c>
      <c r="G62" s="194">
        <v>15460684</v>
      </c>
      <c r="H62" s="194">
        <v>0</v>
      </c>
      <c r="I62" s="194">
        <v>2901060</v>
      </c>
      <c r="J62" s="194">
        <v>320000</v>
      </c>
      <c r="K62" s="194">
        <v>685000</v>
      </c>
      <c r="L62" s="194">
        <v>0</v>
      </c>
      <c r="M62" s="194">
        <v>17015308</v>
      </c>
      <c r="N62" s="194">
        <v>11554624</v>
      </c>
      <c r="O62" s="94">
        <f t="shared" si="0"/>
        <v>3.2741644810224645E-2</v>
      </c>
      <c r="P62" s="95">
        <f t="shared" si="1"/>
        <v>20921368</v>
      </c>
      <c r="Q62" s="95">
        <f t="shared" si="2"/>
        <v>685000</v>
      </c>
      <c r="R62" s="94">
        <f t="shared" si="3"/>
        <v>3.2741644810224645E-2</v>
      </c>
    </row>
    <row r="63" spans="1:18" s="104" customFormat="1" x14ac:dyDescent="0.2">
      <c r="A63" s="97" t="s">
        <v>436</v>
      </c>
      <c r="B63" s="111" t="s">
        <v>433</v>
      </c>
      <c r="C63" s="97" t="s">
        <v>176</v>
      </c>
      <c r="D63" s="97" t="s">
        <v>177</v>
      </c>
      <c r="E63" s="194">
        <v>8610715</v>
      </c>
      <c r="F63" s="194">
        <v>8610715</v>
      </c>
      <c r="G63" s="194">
        <v>8610715</v>
      </c>
      <c r="H63" s="194">
        <v>0</v>
      </c>
      <c r="I63" s="194">
        <v>0</v>
      </c>
      <c r="J63" s="194">
        <v>0</v>
      </c>
      <c r="K63" s="194">
        <v>3955000</v>
      </c>
      <c r="L63" s="194">
        <v>3955000</v>
      </c>
      <c r="M63" s="194">
        <v>4655715</v>
      </c>
      <c r="N63" s="194">
        <v>4655715</v>
      </c>
      <c r="O63" s="94">
        <f t="shared" si="0"/>
        <v>0.4593114509073869</v>
      </c>
      <c r="P63" s="95">
        <f t="shared" si="1"/>
        <v>8610715</v>
      </c>
      <c r="Q63" s="95">
        <f t="shared" si="2"/>
        <v>3955000</v>
      </c>
      <c r="R63" s="94">
        <f t="shared" si="3"/>
        <v>0.4593114509073869</v>
      </c>
    </row>
    <row r="64" spans="1:18" s="104" customFormat="1" x14ac:dyDescent="0.2">
      <c r="A64" s="97" t="s">
        <v>436</v>
      </c>
      <c r="B64" s="111" t="s">
        <v>433</v>
      </c>
      <c r="C64" s="97" t="s">
        <v>178</v>
      </c>
      <c r="D64" s="97" t="s">
        <v>179</v>
      </c>
      <c r="E64" s="194">
        <v>1027273</v>
      </c>
      <c r="F64" s="194">
        <v>1027273</v>
      </c>
      <c r="G64" s="194">
        <v>1027273</v>
      </c>
      <c r="H64" s="194">
        <v>0</v>
      </c>
      <c r="I64" s="194">
        <v>456977.9</v>
      </c>
      <c r="J64" s="194">
        <v>0</v>
      </c>
      <c r="K64" s="194">
        <v>570295.1</v>
      </c>
      <c r="L64" s="194">
        <v>570295.1</v>
      </c>
      <c r="M64" s="194">
        <v>0</v>
      </c>
      <c r="N64" s="194">
        <v>0</v>
      </c>
      <c r="O64" s="94">
        <f t="shared" si="0"/>
        <v>0.55515437473777662</v>
      </c>
      <c r="P64" s="95">
        <f t="shared" si="1"/>
        <v>1027273</v>
      </c>
      <c r="Q64" s="95">
        <f t="shared" si="2"/>
        <v>570295.1</v>
      </c>
      <c r="R64" s="94">
        <f t="shared" si="3"/>
        <v>0.55515437473777662</v>
      </c>
    </row>
    <row r="65" spans="1:18" s="104" customFormat="1" x14ac:dyDescent="0.2">
      <c r="A65" s="97" t="s">
        <v>436</v>
      </c>
      <c r="B65" s="111" t="s">
        <v>433</v>
      </c>
      <c r="C65" s="97" t="s">
        <v>180</v>
      </c>
      <c r="D65" s="97" t="s">
        <v>181</v>
      </c>
      <c r="E65" s="194">
        <v>296475756</v>
      </c>
      <c r="F65" s="194">
        <v>282475756</v>
      </c>
      <c r="G65" s="194">
        <v>183122897</v>
      </c>
      <c r="H65" s="194">
        <v>15000000</v>
      </c>
      <c r="I65" s="194">
        <v>8386072.5999999996</v>
      </c>
      <c r="J65" s="194">
        <v>123633.69</v>
      </c>
      <c r="K65" s="194">
        <v>67354745.170000002</v>
      </c>
      <c r="L65" s="194">
        <v>66858658.18</v>
      </c>
      <c r="M65" s="194">
        <v>191611304.53999999</v>
      </c>
      <c r="N65" s="194">
        <v>92258445.540000007</v>
      </c>
      <c r="O65" s="94">
        <f t="shared" si="0"/>
        <v>0.23844433987460503</v>
      </c>
      <c r="P65" s="95">
        <f t="shared" si="1"/>
        <v>282475756</v>
      </c>
      <c r="Q65" s="95">
        <f t="shared" si="2"/>
        <v>67354745.170000002</v>
      </c>
      <c r="R65" s="94">
        <f t="shared" si="3"/>
        <v>0.23844433987460503</v>
      </c>
    </row>
    <row r="66" spans="1:18" s="104" customFormat="1" x14ac:dyDescent="0.2">
      <c r="A66" s="97" t="s">
        <v>436</v>
      </c>
      <c r="B66" s="111" t="s">
        <v>433</v>
      </c>
      <c r="C66" s="97" t="s">
        <v>182</v>
      </c>
      <c r="D66" s="97" t="s">
        <v>183</v>
      </c>
      <c r="E66" s="194">
        <v>200000000</v>
      </c>
      <c r="F66" s="194">
        <v>142734763</v>
      </c>
      <c r="G66" s="194">
        <v>60060140</v>
      </c>
      <c r="H66" s="194">
        <v>15000000</v>
      </c>
      <c r="I66" s="194">
        <v>4529154.41</v>
      </c>
      <c r="J66" s="194">
        <v>55000</v>
      </c>
      <c r="K66" s="194">
        <v>3037704.2</v>
      </c>
      <c r="L66" s="194">
        <v>2664704.2000000002</v>
      </c>
      <c r="M66" s="194">
        <v>120112904.39</v>
      </c>
      <c r="N66" s="194">
        <v>37438281.390000001</v>
      </c>
      <c r="O66" s="94">
        <f t="shared" si="0"/>
        <v>2.128216095472131E-2</v>
      </c>
      <c r="P66" s="95">
        <f t="shared" si="1"/>
        <v>142734763</v>
      </c>
      <c r="Q66" s="95">
        <f t="shared" si="2"/>
        <v>3037704.2</v>
      </c>
      <c r="R66" s="94">
        <f t="shared" si="3"/>
        <v>2.128216095472131E-2</v>
      </c>
    </row>
    <row r="67" spans="1:18" s="104" customFormat="1" x14ac:dyDescent="0.2">
      <c r="A67" s="97" t="s">
        <v>436</v>
      </c>
      <c r="B67" s="111" t="s">
        <v>433</v>
      </c>
      <c r="C67" s="97" t="s">
        <v>379</v>
      </c>
      <c r="D67" s="97" t="s">
        <v>380</v>
      </c>
      <c r="E67" s="194">
        <v>20833334</v>
      </c>
      <c r="F67" s="194">
        <v>24998571</v>
      </c>
      <c r="G67" s="194">
        <v>24998571</v>
      </c>
      <c r="H67" s="194">
        <v>0</v>
      </c>
      <c r="I67" s="194">
        <v>0</v>
      </c>
      <c r="J67" s="194">
        <v>0</v>
      </c>
      <c r="K67" s="194">
        <v>24998571</v>
      </c>
      <c r="L67" s="194">
        <v>24998571</v>
      </c>
      <c r="M67" s="194">
        <v>0</v>
      </c>
      <c r="N67" s="194">
        <v>0</v>
      </c>
      <c r="O67" s="94">
        <f t="shared" si="0"/>
        <v>1</v>
      </c>
      <c r="P67" s="95">
        <f t="shared" si="1"/>
        <v>24998571</v>
      </c>
      <c r="Q67" s="95">
        <f t="shared" si="2"/>
        <v>24998571</v>
      </c>
      <c r="R67" s="94">
        <f t="shared" si="3"/>
        <v>1</v>
      </c>
    </row>
    <row r="68" spans="1:18" s="104" customFormat="1" x14ac:dyDescent="0.2">
      <c r="A68" s="97" t="s">
        <v>436</v>
      </c>
      <c r="B68" s="111" t="s">
        <v>433</v>
      </c>
      <c r="C68" s="97" t="s">
        <v>186</v>
      </c>
      <c r="D68" s="97" t="s">
        <v>187</v>
      </c>
      <c r="E68" s="194">
        <v>14976471</v>
      </c>
      <c r="F68" s="194">
        <v>14976471</v>
      </c>
      <c r="G68" s="194">
        <v>10488235</v>
      </c>
      <c r="H68" s="194">
        <v>0</v>
      </c>
      <c r="I68" s="194">
        <v>2893920.07</v>
      </c>
      <c r="J68" s="194">
        <v>68633.69</v>
      </c>
      <c r="K68" s="194">
        <v>2969190.49</v>
      </c>
      <c r="L68" s="194">
        <v>2846103.5</v>
      </c>
      <c r="M68" s="194">
        <v>9044726.75</v>
      </c>
      <c r="N68" s="194">
        <v>4556490.75</v>
      </c>
      <c r="O68" s="94">
        <f t="shared" si="0"/>
        <v>0.19825701862608355</v>
      </c>
      <c r="P68" s="95">
        <f t="shared" si="1"/>
        <v>14976471</v>
      </c>
      <c r="Q68" s="95">
        <f t="shared" si="2"/>
        <v>2969190.49</v>
      </c>
      <c r="R68" s="94">
        <f t="shared" si="3"/>
        <v>0.19825701862608355</v>
      </c>
    </row>
    <row r="69" spans="1:18" s="104" customFormat="1" x14ac:dyDescent="0.2">
      <c r="A69" s="97" t="s">
        <v>436</v>
      </c>
      <c r="B69" s="111" t="s">
        <v>433</v>
      </c>
      <c r="C69" s="97" t="s">
        <v>188</v>
      </c>
      <c r="D69" s="97" t="s">
        <v>189</v>
      </c>
      <c r="E69" s="194">
        <v>25380000</v>
      </c>
      <c r="F69" s="194">
        <v>25380000</v>
      </c>
      <c r="G69" s="194">
        <v>17690000</v>
      </c>
      <c r="H69" s="194">
        <v>0</v>
      </c>
      <c r="I69" s="194">
        <v>0</v>
      </c>
      <c r="J69" s="194">
        <v>0</v>
      </c>
      <c r="K69" s="194">
        <v>0</v>
      </c>
      <c r="L69" s="194">
        <v>0</v>
      </c>
      <c r="M69" s="194">
        <v>25380000</v>
      </c>
      <c r="N69" s="194">
        <v>17690000</v>
      </c>
      <c r="O69" s="94">
        <f t="shared" si="0"/>
        <v>0</v>
      </c>
      <c r="P69" s="95">
        <f t="shared" si="1"/>
        <v>25380000</v>
      </c>
      <c r="Q69" s="95">
        <f t="shared" si="2"/>
        <v>0</v>
      </c>
      <c r="R69" s="94">
        <f t="shared" si="3"/>
        <v>0</v>
      </c>
    </row>
    <row r="70" spans="1:18" s="104" customFormat="1" x14ac:dyDescent="0.2">
      <c r="A70" s="97" t="s">
        <v>436</v>
      </c>
      <c r="B70" s="111" t="s">
        <v>433</v>
      </c>
      <c r="C70" s="97" t="s">
        <v>190</v>
      </c>
      <c r="D70" s="97" t="s">
        <v>191</v>
      </c>
      <c r="E70" s="194">
        <v>8000000</v>
      </c>
      <c r="F70" s="194">
        <v>8000000</v>
      </c>
      <c r="G70" s="194">
        <v>4000000</v>
      </c>
      <c r="H70" s="194">
        <v>0</v>
      </c>
      <c r="I70" s="194">
        <v>304000</v>
      </c>
      <c r="J70" s="194">
        <v>0</v>
      </c>
      <c r="K70" s="194">
        <v>444000</v>
      </c>
      <c r="L70" s="194">
        <v>444000</v>
      </c>
      <c r="M70" s="194">
        <v>7252000</v>
      </c>
      <c r="N70" s="194">
        <v>3252000</v>
      </c>
      <c r="O70" s="94">
        <f t="shared" si="0"/>
        <v>5.5500000000000001E-2</v>
      </c>
      <c r="P70" s="95">
        <f t="shared" si="1"/>
        <v>8000000</v>
      </c>
      <c r="Q70" s="95">
        <f t="shared" si="2"/>
        <v>444000</v>
      </c>
      <c r="R70" s="94">
        <f t="shared" si="3"/>
        <v>5.5500000000000001E-2</v>
      </c>
    </row>
    <row r="71" spans="1:18" s="104" customFormat="1" x14ac:dyDescent="0.2">
      <c r="A71" s="97" t="s">
        <v>436</v>
      </c>
      <c r="B71" s="111" t="s">
        <v>433</v>
      </c>
      <c r="C71" s="97" t="s">
        <v>192</v>
      </c>
      <c r="D71" s="97" t="s">
        <v>193</v>
      </c>
      <c r="E71" s="194">
        <v>26285951</v>
      </c>
      <c r="F71" s="194">
        <v>65385951</v>
      </c>
      <c r="G71" s="194">
        <v>65385951</v>
      </c>
      <c r="H71" s="194">
        <v>0</v>
      </c>
      <c r="I71" s="194">
        <v>658998.12</v>
      </c>
      <c r="J71" s="194">
        <v>0</v>
      </c>
      <c r="K71" s="194">
        <v>35905279.479999997</v>
      </c>
      <c r="L71" s="194">
        <v>35905279.479999997</v>
      </c>
      <c r="M71" s="194">
        <v>28821673.399999999</v>
      </c>
      <c r="N71" s="194">
        <v>28821673.399999999</v>
      </c>
      <c r="O71" s="94">
        <f t="shared" si="0"/>
        <v>0.54912835144051042</v>
      </c>
      <c r="P71" s="95">
        <f t="shared" si="1"/>
        <v>65385951</v>
      </c>
      <c r="Q71" s="95">
        <f t="shared" si="2"/>
        <v>35905279.479999997</v>
      </c>
      <c r="R71" s="94">
        <f t="shared" si="3"/>
        <v>0.54912835144051042</v>
      </c>
    </row>
    <row r="72" spans="1:18" s="104" customFormat="1" x14ac:dyDescent="0.2">
      <c r="A72" s="97" t="s">
        <v>436</v>
      </c>
      <c r="B72" s="111" t="s">
        <v>433</v>
      </c>
      <c r="C72" s="97" t="s">
        <v>194</v>
      </c>
      <c r="D72" s="97" t="s">
        <v>195</v>
      </c>
      <c r="E72" s="194">
        <v>1000000</v>
      </c>
      <c r="F72" s="194">
        <v>1000000</v>
      </c>
      <c r="G72" s="194">
        <v>500000</v>
      </c>
      <c r="H72" s="194">
        <v>0</v>
      </c>
      <c r="I72" s="194">
        <v>0</v>
      </c>
      <c r="J72" s="194">
        <v>0</v>
      </c>
      <c r="K72" s="194">
        <v>0</v>
      </c>
      <c r="L72" s="194">
        <v>0</v>
      </c>
      <c r="M72" s="194">
        <v>1000000</v>
      </c>
      <c r="N72" s="194">
        <v>500000</v>
      </c>
      <c r="O72" s="94">
        <f t="shared" ref="O72:O135" si="4">+K72/F72</f>
        <v>0</v>
      </c>
      <c r="P72" s="95">
        <f t="shared" si="1"/>
        <v>1000000</v>
      </c>
      <c r="Q72" s="95">
        <f t="shared" si="2"/>
        <v>0</v>
      </c>
      <c r="R72" s="94">
        <f t="shared" si="3"/>
        <v>0</v>
      </c>
    </row>
    <row r="73" spans="1:18" s="104" customFormat="1" x14ac:dyDescent="0.2">
      <c r="A73" s="97" t="s">
        <v>436</v>
      </c>
      <c r="B73" s="111" t="s">
        <v>433</v>
      </c>
      <c r="C73" s="97" t="s">
        <v>196</v>
      </c>
      <c r="D73" s="97" t="s">
        <v>197</v>
      </c>
      <c r="E73" s="194">
        <v>60000</v>
      </c>
      <c r="F73" s="194">
        <v>460000</v>
      </c>
      <c r="G73" s="194">
        <v>425000</v>
      </c>
      <c r="H73" s="194">
        <v>0</v>
      </c>
      <c r="I73" s="194">
        <v>932</v>
      </c>
      <c r="J73" s="194">
        <v>0</v>
      </c>
      <c r="K73" s="194">
        <v>424068</v>
      </c>
      <c r="L73" s="194">
        <v>424068</v>
      </c>
      <c r="M73" s="194">
        <v>35000</v>
      </c>
      <c r="N73" s="194">
        <v>0</v>
      </c>
      <c r="O73" s="94">
        <f t="shared" si="4"/>
        <v>0.92188695652173913</v>
      </c>
      <c r="P73" s="95">
        <f t="shared" si="1"/>
        <v>460000</v>
      </c>
      <c r="Q73" s="95">
        <f t="shared" si="2"/>
        <v>424068</v>
      </c>
      <c r="R73" s="94">
        <f t="shared" si="3"/>
        <v>0.92188695652173913</v>
      </c>
    </row>
    <row r="74" spans="1:18" s="104" customFormat="1" x14ac:dyDescent="0.2">
      <c r="A74" s="97" t="s">
        <v>436</v>
      </c>
      <c r="B74" s="111" t="s">
        <v>433</v>
      </c>
      <c r="C74" s="97" t="s">
        <v>200</v>
      </c>
      <c r="D74" s="97" t="s">
        <v>201</v>
      </c>
      <c r="E74" s="194">
        <v>60000</v>
      </c>
      <c r="F74" s="194">
        <v>460000</v>
      </c>
      <c r="G74" s="194">
        <v>425000</v>
      </c>
      <c r="H74" s="194">
        <v>0</v>
      </c>
      <c r="I74" s="194">
        <v>932</v>
      </c>
      <c r="J74" s="194">
        <v>0</v>
      </c>
      <c r="K74" s="194">
        <v>424068</v>
      </c>
      <c r="L74" s="194">
        <v>424068</v>
      </c>
      <c r="M74" s="194">
        <v>35000</v>
      </c>
      <c r="N74" s="194">
        <v>0</v>
      </c>
      <c r="O74" s="94">
        <f t="shared" si="4"/>
        <v>0.92188695652173913</v>
      </c>
      <c r="P74" s="95">
        <f t="shared" si="1"/>
        <v>460000</v>
      </c>
      <c r="Q74" s="95">
        <f t="shared" si="2"/>
        <v>424068</v>
      </c>
      <c r="R74" s="94">
        <f t="shared" si="3"/>
        <v>0.92188695652173913</v>
      </c>
    </row>
    <row r="75" spans="1:18" s="104" customFormat="1" x14ac:dyDescent="0.2">
      <c r="A75" s="97" t="s">
        <v>436</v>
      </c>
      <c r="B75" s="111" t="s">
        <v>433</v>
      </c>
      <c r="C75" s="97" t="s">
        <v>202</v>
      </c>
      <c r="D75" s="97" t="s">
        <v>203</v>
      </c>
      <c r="E75" s="194">
        <v>1900000</v>
      </c>
      <c r="F75" s="194">
        <v>1500000</v>
      </c>
      <c r="G75" s="194">
        <v>1100000</v>
      </c>
      <c r="H75" s="194">
        <v>0</v>
      </c>
      <c r="I75" s="194">
        <v>0</v>
      </c>
      <c r="J75" s="194">
        <v>0</v>
      </c>
      <c r="K75" s="194">
        <v>450000</v>
      </c>
      <c r="L75" s="194">
        <v>450000</v>
      </c>
      <c r="M75" s="194">
        <v>1050000</v>
      </c>
      <c r="N75" s="194">
        <v>650000</v>
      </c>
      <c r="O75" s="94">
        <f t="shared" si="4"/>
        <v>0.3</v>
      </c>
      <c r="P75" s="95">
        <f t="shared" si="1"/>
        <v>1500000</v>
      </c>
      <c r="Q75" s="95">
        <f t="shared" si="2"/>
        <v>450000</v>
      </c>
      <c r="R75" s="94">
        <f t="shared" si="3"/>
        <v>0.3</v>
      </c>
    </row>
    <row r="76" spans="1:18" s="104" customFormat="1" x14ac:dyDescent="0.2">
      <c r="A76" s="97" t="s">
        <v>436</v>
      </c>
      <c r="B76" s="111" t="s">
        <v>433</v>
      </c>
      <c r="C76" s="97" t="s">
        <v>204</v>
      </c>
      <c r="D76" s="97" t="s">
        <v>205</v>
      </c>
      <c r="E76" s="194">
        <v>1000000</v>
      </c>
      <c r="F76" s="194">
        <v>600000</v>
      </c>
      <c r="G76" s="194">
        <v>500000</v>
      </c>
      <c r="H76" s="194">
        <v>0</v>
      </c>
      <c r="I76" s="194">
        <v>0</v>
      </c>
      <c r="J76" s="194">
        <v>0</v>
      </c>
      <c r="K76" s="194">
        <v>0</v>
      </c>
      <c r="L76" s="194">
        <v>0</v>
      </c>
      <c r="M76" s="194">
        <v>600000</v>
      </c>
      <c r="N76" s="194">
        <v>500000</v>
      </c>
      <c r="O76" s="94">
        <f t="shared" si="4"/>
        <v>0</v>
      </c>
      <c r="P76" s="95">
        <f t="shared" si="1"/>
        <v>600000</v>
      </c>
      <c r="Q76" s="95">
        <f t="shared" si="2"/>
        <v>0</v>
      </c>
      <c r="R76" s="94">
        <f t="shared" si="3"/>
        <v>0</v>
      </c>
    </row>
    <row r="77" spans="1:18" s="104" customFormat="1" x14ac:dyDescent="0.2">
      <c r="A77" s="97" t="s">
        <v>436</v>
      </c>
      <c r="B77" s="111" t="s">
        <v>433</v>
      </c>
      <c r="C77" s="97" t="s">
        <v>206</v>
      </c>
      <c r="D77" s="97" t="s">
        <v>207</v>
      </c>
      <c r="E77" s="194">
        <v>600000</v>
      </c>
      <c r="F77" s="194">
        <v>600000</v>
      </c>
      <c r="G77" s="194">
        <v>450000</v>
      </c>
      <c r="H77" s="194">
        <v>0</v>
      </c>
      <c r="I77" s="194">
        <v>0</v>
      </c>
      <c r="J77" s="194">
        <v>0</v>
      </c>
      <c r="K77" s="194">
        <v>450000</v>
      </c>
      <c r="L77" s="194">
        <v>450000</v>
      </c>
      <c r="M77" s="194">
        <v>150000</v>
      </c>
      <c r="N77" s="194">
        <v>0</v>
      </c>
      <c r="O77" s="94">
        <f t="shared" si="4"/>
        <v>0.75</v>
      </c>
      <c r="P77" s="95">
        <f t="shared" si="1"/>
        <v>600000</v>
      </c>
      <c r="Q77" s="95">
        <f t="shared" si="2"/>
        <v>450000</v>
      </c>
      <c r="R77" s="94">
        <f t="shared" si="3"/>
        <v>0.75</v>
      </c>
    </row>
    <row r="78" spans="1:18" s="104" customFormat="1" x14ac:dyDescent="0.2">
      <c r="A78" s="97" t="s">
        <v>436</v>
      </c>
      <c r="B78" s="111" t="s">
        <v>433</v>
      </c>
      <c r="C78" s="97" t="s">
        <v>208</v>
      </c>
      <c r="D78" s="97" t="s">
        <v>209</v>
      </c>
      <c r="E78" s="194">
        <v>300000</v>
      </c>
      <c r="F78" s="194">
        <v>300000</v>
      </c>
      <c r="G78" s="194">
        <v>150000</v>
      </c>
      <c r="H78" s="194">
        <v>0</v>
      </c>
      <c r="I78" s="194">
        <v>0</v>
      </c>
      <c r="J78" s="194">
        <v>0</v>
      </c>
      <c r="K78" s="194">
        <v>0</v>
      </c>
      <c r="L78" s="194">
        <v>0</v>
      </c>
      <c r="M78" s="194">
        <v>300000</v>
      </c>
      <c r="N78" s="194">
        <v>150000</v>
      </c>
      <c r="O78" s="94">
        <f t="shared" si="4"/>
        <v>0</v>
      </c>
      <c r="P78" s="95">
        <f t="shared" si="1"/>
        <v>300000</v>
      </c>
      <c r="Q78" s="95">
        <f t="shared" si="2"/>
        <v>0</v>
      </c>
      <c r="R78" s="94">
        <f t="shared" si="3"/>
        <v>0</v>
      </c>
    </row>
    <row r="79" spans="1:18" s="105" customFormat="1" x14ac:dyDescent="0.2">
      <c r="A79" s="93" t="s">
        <v>436</v>
      </c>
      <c r="B79" s="107" t="s">
        <v>433</v>
      </c>
      <c r="C79" s="93" t="s">
        <v>210</v>
      </c>
      <c r="D79" s="93" t="s">
        <v>211</v>
      </c>
      <c r="E79" s="193">
        <v>98222170</v>
      </c>
      <c r="F79" s="193">
        <v>82222170</v>
      </c>
      <c r="G79" s="193">
        <v>69164526</v>
      </c>
      <c r="H79" s="193">
        <v>6854315.25</v>
      </c>
      <c r="I79" s="193">
        <v>3256143.98</v>
      </c>
      <c r="J79" s="193">
        <v>677672.74</v>
      </c>
      <c r="K79" s="193">
        <v>29042946.469999999</v>
      </c>
      <c r="L79" s="193">
        <v>27179383.370000001</v>
      </c>
      <c r="M79" s="193">
        <v>42391091.560000002</v>
      </c>
      <c r="N79" s="193">
        <v>29333447.559999999</v>
      </c>
      <c r="O79" s="98">
        <f t="shared" si="4"/>
        <v>0.35322524898090135</v>
      </c>
      <c r="P79" s="28">
        <f t="shared" si="1"/>
        <v>82222170</v>
      </c>
      <c r="Q79" s="28">
        <f t="shared" si="2"/>
        <v>29042946.469999999</v>
      </c>
      <c r="R79" s="98">
        <f t="shared" si="3"/>
        <v>0.35322524898090135</v>
      </c>
    </row>
    <row r="80" spans="1:18" s="104" customFormat="1" x14ac:dyDescent="0.2">
      <c r="A80" s="97" t="s">
        <v>436</v>
      </c>
      <c r="B80" s="111" t="s">
        <v>433</v>
      </c>
      <c r="C80" s="97" t="s">
        <v>212</v>
      </c>
      <c r="D80" s="97" t="s">
        <v>213</v>
      </c>
      <c r="E80" s="194">
        <v>37845586</v>
      </c>
      <c r="F80" s="194">
        <v>36345586</v>
      </c>
      <c r="G80" s="194">
        <v>31028903</v>
      </c>
      <c r="H80" s="194">
        <v>1014500.01</v>
      </c>
      <c r="I80" s="194">
        <v>1601222</v>
      </c>
      <c r="J80" s="194">
        <v>0</v>
      </c>
      <c r="K80" s="194">
        <v>18231507.640000001</v>
      </c>
      <c r="L80" s="194">
        <v>18231507.640000001</v>
      </c>
      <c r="M80" s="194">
        <v>15498356.35</v>
      </c>
      <c r="N80" s="194">
        <v>10181673.35</v>
      </c>
      <c r="O80" s="94">
        <f t="shared" si="4"/>
        <v>0.50161545448737577</v>
      </c>
      <c r="P80" s="95">
        <f t="shared" si="1"/>
        <v>36345586</v>
      </c>
      <c r="Q80" s="95">
        <f t="shared" si="2"/>
        <v>18231507.640000001</v>
      </c>
      <c r="R80" s="94">
        <f t="shared" si="3"/>
        <v>0.50161545448737577</v>
      </c>
    </row>
    <row r="81" spans="1:18" s="104" customFormat="1" x14ac:dyDescent="0.2">
      <c r="A81" s="97" t="s">
        <v>436</v>
      </c>
      <c r="B81" s="111" t="s">
        <v>433</v>
      </c>
      <c r="C81" s="97" t="s">
        <v>214</v>
      </c>
      <c r="D81" s="97" t="s">
        <v>215</v>
      </c>
      <c r="E81" s="194">
        <v>18970030</v>
      </c>
      <c r="F81" s="194">
        <v>18970030</v>
      </c>
      <c r="G81" s="194">
        <v>14485014</v>
      </c>
      <c r="H81" s="194">
        <v>0</v>
      </c>
      <c r="I81" s="194">
        <v>1509272</v>
      </c>
      <c r="J81" s="194">
        <v>0</v>
      </c>
      <c r="K81" s="194">
        <v>8113148</v>
      </c>
      <c r="L81" s="194">
        <v>8113148</v>
      </c>
      <c r="M81" s="194">
        <v>9347610</v>
      </c>
      <c r="N81" s="194">
        <v>4862594</v>
      </c>
      <c r="O81" s="94">
        <f t="shared" si="4"/>
        <v>0.42768240218913728</v>
      </c>
      <c r="P81" s="95">
        <f t="shared" si="1"/>
        <v>18970030</v>
      </c>
      <c r="Q81" s="95">
        <f t="shared" si="2"/>
        <v>8113148</v>
      </c>
      <c r="R81" s="94">
        <f t="shared" si="3"/>
        <v>0.42768240218913728</v>
      </c>
    </row>
    <row r="82" spans="1:18" s="104" customFormat="1" x14ac:dyDescent="0.2">
      <c r="A82" s="97" t="s">
        <v>436</v>
      </c>
      <c r="B82" s="111" t="s">
        <v>433</v>
      </c>
      <c r="C82" s="97" t="s">
        <v>216</v>
      </c>
      <c r="D82" s="97" t="s">
        <v>217</v>
      </c>
      <c r="E82" s="194">
        <v>800000</v>
      </c>
      <c r="F82" s="194">
        <v>800000</v>
      </c>
      <c r="G82" s="194">
        <v>400000</v>
      </c>
      <c r="H82" s="194">
        <v>14500</v>
      </c>
      <c r="I82" s="194">
        <v>0</v>
      </c>
      <c r="J82" s="194">
        <v>0</v>
      </c>
      <c r="K82" s="194">
        <v>104549</v>
      </c>
      <c r="L82" s="194">
        <v>104549</v>
      </c>
      <c r="M82" s="194">
        <v>680951</v>
      </c>
      <c r="N82" s="194">
        <v>280951</v>
      </c>
      <c r="O82" s="94">
        <f t="shared" si="4"/>
        <v>0.13068625</v>
      </c>
      <c r="P82" s="95">
        <f t="shared" si="1"/>
        <v>800000</v>
      </c>
      <c r="Q82" s="95">
        <f t="shared" si="2"/>
        <v>104549</v>
      </c>
      <c r="R82" s="94">
        <f t="shared" si="3"/>
        <v>0.13068625</v>
      </c>
    </row>
    <row r="83" spans="1:18" s="104" customFormat="1" x14ac:dyDescent="0.2">
      <c r="A83" s="97" t="s">
        <v>436</v>
      </c>
      <c r="B83" s="111" t="s">
        <v>433</v>
      </c>
      <c r="C83" s="97" t="s">
        <v>218</v>
      </c>
      <c r="D83" s="97" t="s">
        <v>219</v>
      </c>
      <c r="E83" s="194">
        <v>17575556</v>
      </c>
      <c r="F83" s="194">
        <v>16075556</v>
      </c>
      <c r="G83" s="194">
        <v>15893889</v>
      </c>
      <c r="H83" s="194">
        <v>1000000.01</v>
      </c>
      <c r="I83" s="194">
        <v>44250</v>
      </c>
      <c r="J83" s="194">
        <v>0</v>
      </c>
      <c r="K83" s="194">
        <v>10011510.640000001</v>
      </c>
      <c r="L83" s="194">
        <v>10011510.640000001</v>
      </c>
      <c r="M83" s="194">
        <v>5019795.3499999996</v>
      </c>
      <c r="N83" s="194">
        <v>4838128.3499999996</v>
      </c>
      <c r="O83" s="94">
        <f t="shared" si="4"/>
        <v>0.62277849923200168</v>
      </c>
      <c r="P83" s="95">
        <f t="shared" si="1"/>
        <v>16075556</v>
      </c>
      <c r="Q83" s="95">
        <f t="shared" si="2"/>
        <v>10011510.640000001</v>
      </c>
      <c r="R83" s="94">
        <f t="shared" si="3"/>
        <v>0.62277849923200168</v>
      </c>
    </row>
    <row r="84" spans="1:18" s="104" customFormat="1" x14ac:dyDescent="0.2">
      <c r="A84" s="97" t="s">
        <v>436</v>
      </c>
      <c r="B84" s="111" t="s">
        <v>433</v>
      </c>
      <c r="C84" s="97" t="s">
        <v>220</v>
      </c>
      <c r="D84" s="97" t="s">
        <v>221</v>
      </c>
      <c r="E84" s="194">
        <v>500000</v>
      </c>
      <c r="F84" s="194">
        <v>500000</v>
      </c>
      <c r="G84" s="194">
        <v>250000</v>
      </c>
      <c r="H84" s="194">
        <v>0</v>
      </c>
      <c r="I84" s="194">
        <v>47700</v>
      </c>
      <c r="J84" s="194">
        <v>0</v>
      </c>
      <c r="K84" s="194">
        <v>2300</v>
      </c>
      <c r="L84" s="194">
        <v>2300</v>
      </c>
      <c r="M84" s="194">
        <v>450000</v>
      </c>
      <c r="N84" s="194">
        <v>200000</v>
      </c>
      <c r="O84" s="94">
        <f t="shared" si="4"/>
        <v>4.5999999999999999E-3</v>
      </c>
      <c r="P84" s="95">
        <f t="shared" si="1"/>
        <v>500000</v>
      </c>
      <c r="Q84" s="95">
        <f t="shared" si="2"/>
        <v>2300</v>
      </c>
      <c r="R84" s="94">
        <f t="shared" si="3"/>
        <v>4.5999999999999999E-3</v>
      </c>
    </row>
    <row r="85" spans="1:18" s="104" customFormat="1" x14ac:dyDescent="0.2">
      <c r="A85" s="97" t="s">
        <v>436</v>
      </c>
      <c r="B85" s="111" t="s">
        <v>433</v>
      </c>
      <c r="C85" s="97" t="s">
        <v>222</v>
      </c>
      <c r="D85" s="97" t="s">
        <v>223</v>
      </c>
      <c r="E85" s="194">
        <v>1025000</v>
      </c>
      <c r="F85" s="194">
        <v>1025000</v>
      </c>
      <c r="G85" s="194">
        <v>681250</v>
      </c>
      <c r="H85" s="194">
        <v>0</v>
      </c>
      <c r="I85" s="194">
        <v>3760</v>
      </c>
      <c r="J85" s="194">
        <v>0</v>
      </c>
      <c r="K85" s="194">
        <v>46240</v>
      </c>
      <c r="L85" s="194">
        <v>46240</v>
      </c>
      <c r="M85" s="194">
        <v>975000</v>
      </c>
      <c r="N85" s="194">
        <v>631250</v>
      </c>
      <c r="O85" s="94">
        <f t="shared" si="4"/>
        <v>4.5112195121951221E-2</v>
      </c>
      <c r="P85" s="95">
        <f t="shared" si="1"/>
        <v>1025000</v>
      </c>
      <c r="Q85" s="95">
        <f t="shared" si="2"/>
        <v>46240</v>
      </c>
      <c r="R85" s="94">
        <f t="shared" si="3"/>
        <v>4.5112195121951221E-2</v>
      </c>
    </row>
    <row r="86" spans="1:18" s="104" customFormat="1" x14ac:dyDescent="0.2">
      <c r="A86" s="97" t="s">
        <v>436</v>
      </c>
      <c r="B86" s="111" t="s">
        <v>433</v>
      </c>
      <c r="C86" s="97" t="s">
        <v>224</v>
      </c>
      <c r="D86" s="97" t="s">
        <v>225</v>
      </c>
      <c r="E86" s="194">
        <v>350000</v>
      </c>
      <c r="F86" s="194">
        <v>350000</v>
      </c>
      <c r="G86" s="194">
        <v>175000</v>
      </c>
      <c r="H86" s="194">
        <v>0</v>
      </c>
      <c r="I86" s="194">
        <v>0</v>
      </c>
      <c r="J86" s="194">
        <v>0</v>
      </c>
      <c r="K86" s="194">
        <v>0</v>
      </c>
      <c r="L86" s="194">
        <v>0</v>
      </c>
      <c r="M86" s="194">
        <v>350000</v>
      </c>
      <c r="N86" s="194">
        <v>175000</v>
      </c>
      <c r="O86" s="94">
        <f t="shared" si="4"/>
        <v>0</v>
      </c>
      <c r="P86" s="95">
        <f t="shared" si="1"/>
        <v>350000</v>
      </c>
      <c r="Q86" s="95">
        <f t="shared" si="2"/>
        <v>0</v>
      </c>
      <c r="R86" s="94">
        <f t="shared" si="3"/>
        <v>0</v>
      </c>
    </row>
    <row r="87" spans="1:18" s="104" customFormat="1" x14ac:dyDescent="0.2">
      <c r="A87" s="97" t="s">
        <v>436</v>
      </c>
      <c r="B87" s="111" t="s">
        <v>433</v>
      </c>
      <c r="C87" s="97" t="s">
        <v>226</v>
      </c>
      <c r="D87" s="97" t="s">
        <v>227</v>
      </c>
      <c r="E87" s="194">
        <v>675000</v>
      </c>
      <c r="F87" s="194">
        <v>675000</v>
      </c>
      <c r="G87" s="194">
        <v>506250</v>
      </c>
      <c r="H87" s="194">
        <v>0</v>
      </c>
      <c r="I87" s="194">
        <v>3760</v>
      </c>
      <c r="J87" s="194">
        <v>0</v>
      </c>
      <c r="K87" s="194">
        <v>46240</v>
      </c>
      <c r="L87" s="194">
        <v>46240</v>
      </c>
      <c r="M87" s="194">
        <v>625000</v>
      </c>
      <c r="N87" s="194">
        <v>456250</v>
      </c>
      <c r="O87" s="94">
        <f t="shared" si="4"/>
        <v>6.8503703703703706E-2</v>
      </c>
      <c r="P87" s="95">
        <f t="shared" si="1"/>
        <v>675000</v>
      </c>
      <c r="Q87" s="95">
        <f t="shared" si="2"/>
        <v>46240</v>
      </c>
      <c r="R87" s="94">
        <f t="shared" si="3"/>
        <v>6.8503703703703706E-2</v>
      </c>
    </row>
    <row r="88" spans="1:18" s="104" customFormat="1" x14ac:dyDescent="0.2">
      <c r="A88" s="97" t="s">
        <v>436</v>
      </c>
      <c r="B88" s="111" t="s">
        <v>433</v>
      </c>
      <c r="C88" s="97" t="s">
        <v>228</v>
      </c>
      <c r="D88" s="97" t="s">
        <v>229</v>
      </c>
      <c r="E88" s="194">
        <v>17018422</v>
      </c>
      <c r="F88" s="194">
        <v>11518422</v>
      </c>
      <c r="G88" s="194">
        <v>8318422</v>
      </c>
      <c r="H88" s="194">
        <v>1685404.24</v>
      </c>
      <c r="I88" s="194">
        <v>635132</v>
      </c>
      <c r="J88" s="194">
        <v>0</v>
      </c>
      <c r="K88" s="194">
        <v>2196468.02</v>
      </c>
      <c r="L88" s="194">
        <v>947468</v>
      </c>
      <c r="M88" s="194">
        <v>7001417.7400000002</v>
      </c>
      <c r="N88" s="194">
        <v>3801417.74</v>
      </c>
      <c r="O88" s="94">
        <f t="shared" si="4"/>
        <v>0.19069174753277837</v>
      </c>
      <c r="P88" s="95">
        <f t="shared" si="1"/>
        <v>11518422</v>
      </c>
      <c r="Q88" s="95">
        <f t="shared" si="2"/>
        <v>2196468.02</v>
      </c>
      <c r="R88" s="94">
        <f t="shared" si="3"/>
        <v>0.19069174753277837</v>
      </c>
    </row>
    <row r="89" spans="1:18" s="104" customFormat="1" x14ac:dyDescent="0.2">
      <c r="A89" s="97" t="s">
        <v>436</v>
      </c>
      <c r="B89" s="111" t="s">
        <v>433</v>
      </c>
      <c r="C89" s="97" t="s">
        <v>230</v>
      </c>
      <c r="D89" s="97" t="s">
        <v>231</v>
      </c>
      <c r="E89" s="194">
        <v>2500000</v>
      </c>
      <c r="F89" s="194">
        <v>2000000</v>
      </c>
      <c r="G89" s="194">
        <v>1250000</v>
      </c>
      <c r="H89" s="194">
        <v>0</v>
      </c>
      <c r="I89" s="194">
        <v>139080</v>
      </c>
      <c r="J89" s="194">
        <v>0</v>
      </c>
      <c r="K89" s="194">
        <v>593520</v>
      </c>
      <c r="L89" s="194">
        <v>593520</v>
      </c>
      <c r="M89" s="194">
        <v>1267400</v>
      </c>
      <c r="N89" s="194">
        <v>517400</v>
      </c>
      <c r="O89" s="94">
        <f t="shared" si="4"/>
        <v>0.29676000000000002</v>
      </c>
      <c r="P89" s="95">
        <f t="shared" si="1"/>
        <v>2000000</v>
      </c>
      <c r="Q89" s="95">
        <f t="shared" si="2"/>
        <v>593520</v>
      </c>
      <c r="R89" s="94">
        <f t="shared" si="3"/>
        <v>0.29676000000000002</v>
      </c>
    </row>
    <row r="90" spans="1:18" s="104" customFormat="1" x14ac:dyDescent="0.2">
      <c r="A90" s="97" t="s">
        <v>436</v>
      </c>
      <c r="B90" s="111" t="s">
        <v>433</v>
      </c>
      <c r="C90" s="97" t="s">
        <v>232</v>
      </c>
      <c r="D90" s="97" t="s">
        <v>233</v>
      </c>
      <c r="E90" s="194">
        <v>200000</v>
      </c>
      <c r="F90" s="194">
        <v>200000</v>
      </c>
      <c r="G90" s="194">
        <v>100000</v>
      </c>
      <c r="H90" s="194">
        <v>0</v>
      </c>
      <c r="I90" s="194">
        <v>0</v>
      </c>
      <c r="J90" s="194">
        <v>0</v>
      </c>
      <c r="K90" s="194">
        <v>0</v>
      </c>
      <c r="L90" s="194">
        <v>0</v>
      </c>
      <c r="M90" s="194">
        <v>200000</v>
      </c>
      <c r="N90" s="194">
        <v>100000</v>
      </c>
      <c r="O90" s="94">
        <f t="shared" si="4"/>
        <v>0</v>
      </c>
      <c r="P90" s="95">
        <f t="shared" si="1"/>
        <v>200000</v>
      </c>
      <c r="Q90" s="95">
        <f t="shared" si="2"/>
        <v>0</v>
      </c>
      <c r="R90" s="94">
        <f t="shared" si="3"/>
        <v>0</v>
      </c>
    </row>
    <row r="91" spans="1:18" s="104" customFormat="1" x14ac:dyDescent="0.2">
      <c r="A91" s="97" t="s">
        <v>436</v>
      </c>
      <c r="B91" s="111" t="s">
        <v>433</v>
      </c>
      <c r="C91" s="97" t="s">
        <v>234</v>
      </c>
      <c r="D91" s="97" t="s">
        <v>235</v>
      </c>
      <c r="E91" s="194">
        <v>5650000</v>
      </c>
      <c r="F91" s="194">
        <v>650000</v>
      </c>
      <c r="G91" s="194">
        <v>650000</v>
      </c>
      <c r="H91" s="194">
        <v>0</v>
      </c>
      <c r="I91" s="194">
        <v>46660</v>
      </c>
      <c r="J91" s="194">
        <v>0</v>
      </c>
      <c r="K91" s="194">
        <v>3340</v>
      </c>
      <c r="L91" s="194">
        <v>3340</v>
      </c>
      <c r="M91" s="194">
        <v>600000</v>
      </c>
      <c r="N91" s="194">
        <v>600000</v>
      </c>
      <c r="O91" s="94">
        <f t="shared" si="4"/>
        <v>5.1384615384615388E-3</v>
      </c>
      <c r="P91" s="95">
        <f t="shared" si="1"/>
        <v>650000</v>
      </c>
      <c r="Q91" s="95">
        <f t="shared" si="2"/>
        <v>3340</v>
      </c>
      <c r="R91" s="94">
        <f t="shared" si="3"/>
        <v>5.1384615384615388E-3</v>
      </c>
    </row>
    <row r="92" spans="1:18" s="104" customFormat="1" x14ac:dyDescent="0.2">
      <c r="A92" s="97" t="s">
        <v>436</v>
      </c>
      <c r="B92" s="111" t="s">
        <v>433</v>
      </c>
      <c r="C92" s="97" t="s">
        <v>236</v>
      </c>
      <c r="D92" s="97" t="s">
        <v>237</v>
      </c>
      <c r="E92" s="194">
        <v>3368422</v>
      </c>
      <c r="F92" s="194">
        <v>3368422</v>
      </c>
      <c r="G92" s="194">
        <v>3368422</v>
      </c>
      <c r="H92" s="194">
        <v>1007404.24</v>
      </c>
      <c r="I92" s="194">
        <v>25805</v>
      </c>
      <c r="J92" s="194">
        <v>0</v>
      </c>
      <c r="K92" s="194">
        <v>74195</v>
      </c>
      <c r="L92" s="194">
        <v>74195</v>
      </c>
      <c r="M92" s="194">
        <v>2261017.7599999998</v>
      </c>
      <c r="N92" s="194">
        <v>2261017.7599999998</v>
      </c>
      <c r="O92" s="94">
        <f t="shared" si="4"/>
        <v>2.2026634430009066E-2</v>
      </c>
      <c r="P92" s="95">
        <f t="shared" si="1"/>
        <v>3368422</v>
      </c>
      <c r="Q92" s="95">
        <f t="shared" si="2"/>
        <v>74195</v>
      </c>
      <c r="R92" s="94">
        <f t="shared" si="3"/>
        <v>2.2026634430009066E-2</v>
      </c>
    </row>
    <row r="93" spans="1:18" s="104" customFormat="1" x14ac:dyDescent="0.2">
      <c r="A93" s="97" t="s">
        <v>436</v>
      </c>
      <c r="B93" s="111" t="s">
        <v>433</v>
      </c>
      <c r="C93" s="97" t="s">
        <v>238</v>
      </c>
      <c r="D93" s="97" t="s">
        <v>239</v>
      </c>
      <c r="E93" s="194">
        <v>3000000</v>
      </c>
      <c r="F93" s="194">
        <v>3000000</v>
      </c>
      <c r="G93" s="194">
        <v>1500000</v>
      </c>
      <c r="H93" s="194">
        <v>678000</v>
      </c>
      <c r="I93" s="194">
        <v>386392</v>
      </c>
      <c r="J93" s="194">
        <v>0</v>
      </c>
      <c r="K93" s="194">
        <v>263608</v>
      </c>
      <c r="L93" s="194">
        <v>263608</v>
      </c>
      <c r="M93" s="194">
        <v>1672000</v>
      </c>
      <c r="N93" s="194">
        <v>172000</v>
      </c>
      <c r="O93" s="94">
        <f t="shared" si="4"/>
        <v>8.7869333333333327E-2</v>
      </c>
      <c r="P93" s="95">
        <f t="shared" ref="P93:P112" si="5">+F93</f>
        <v>3000000</v>
      </c>
      <c r="Q93" s="95">
        <f t="shared" ref="Q93:Q112" si="6">+K93</f>
        <v>263608</v>
      </c>
      <c r="R93" s="94">
        <f t="shared" ref="R93:R112" si="7">+Q93/P93</f>
        <v>8.7869333333333327E-2</v>
      </c>
    </row>
    <row r="94" spans="1:18" s="104" customFormat="1" x14ac:dyDescent="0.2">
      <c r="A94" s="97" t="s">
        <v>436</v>
      </c>
      <c r="B94" s="111" t="s">
        <v>433</v>
      </c>
      <c r="C94" s="97" t="s">
        <v>240</v>
      </c>
      <c r="D94" s="97" t="s">
        <v>241</v>
      </c>
      <c r="E94" s="194">
        <v>2300000</v>
      </c>
      <c r="F94" s="194">
        <v>2300000</v>
      </c>
      <c r="G94" s="194">
        <v>1450000</v>
      </c>
      <c r="H94" s="194">
        <v>0</v>
      </c>
      <c r="I94" s="194">
        <v>37195</v>
      </c>
      <c r="J94" s="194">
        <v>0</v>
      </c>
      <c r="K94" s="194">
        <v>1261805.02</v>
      </c>
      <c r="L94" s="194">
        <v>12805</v>
      </c>
      <c r="M94" s="194">
        <v>1000999.98</v>
      </c>
      <c r="N94" s="194">
        <v>150999.98000000001</v>
      </c>
      <c r="O94" s="94">
        <f t="shared" si="4"/>
        <v>0.54861087826086963</v>
      </c>
      <c r="P94" s="95">
        <f t="shared" si="5"/>
        <v>2300000</v>
      </c>
      <c r="Q94" s="95">
        <f t="shared" si="6"/>
        <v>1261805.02</v>
      </c>
      <c r="R94" s="94">
        <f t="shared" si="7"/>
        <v>0.54861087826086963</v>
      </c>
    </row>
    <row r="95" spans="1:18" s="104" customFormat="1" x14ac:dyDescent="0.2">
      <c r="A95" s="97" t="s">
        <v>436</v>
      </c>
      <c r="B95" s="111" t="s">
        <v>433</v>
      </c>
      <c r="C95" s="97" t="s">
        <v>242</v>
      </c>
      <c r="D95" s="97" t="s">
        <v>243</v>
      </c>
      <c r="E95" s="194">
        <v>18982500</v>
      </c>
      <c r="F95" s="194">
        <v>13982500</v>
      </c>
      <c r="G95" s="194">
        <v>12920035</v>
      </c>
      <c r="H95" s="194">
        <v>3283183</v>
      </c>
      <c r="I95" s="194">
        <v>543420</v>
      </c>
      <c r="J95" s="194">
        <v>54600</v>
      </c>
      <c r="K95" s="194">
        <v>1419498.25</v>
      </c>
      <c r="L95" s="194">
        <v>1419498.25</v>
      </c>
      <c r="M95" s="194">
        <v>8681798.75</v>
      </c>
      <c r="N95" s="194">
        <v>7619333.75</v>
      </c>
      <c r="O95" s="94">
        <f t="shared" si="4"/>
        <v>0.10151963168246021</v>
      </c>
      <c r="P95" s="95">
        <f t="shared" si="5"/>
        <v>13982500</v>
      </c>
      <c r="Q95" s="95">
        <f t="shared" si="6"/>
        <v>1419498.25</v>
      </c>
      <c r="R95" s="94">
        <f t="shared" si="7"/>
        <v>0.10151963168246021</v>
      </c>
    </row>
    <row r="96" spans="1:18" s="104" customFormat="1" x14ac:dyDescent="0.2">
      <c r="A96" s="97" t="s">
        <v>436</v>
      </c>
      <c r="B96" s="111" t="s">
        <v>433</v>
      </c>
      <c r="C96" s="97" t="s">
        <v>244</v>
      </c>
      <c r="D96" s="97" t="s">
        <v>245</v>
      </c>
      <c r="E96" s="194">
        <v>12000000</v>
      </c>
      <c r="F96" s="194">
        <v>7000000</v>
      </c>
      <c r="G96" s="194">
        <v>7000000</v>
      </c>
      <c r="H96" s="194">
        <v>0</v>
      </c>
      <c r="I96" s="194">
        <v>31355</v>
      </c>
      <c r="J96" s="194">
        <v>0</v>
      </c>
      <c r="K96" s="194">
        <v>18645</v>
      </c>
      <c r="L96" s="194">
        <v>18645</v>
      </c>
      <c r="M96" s="194">
        <v>6950000</v>
      </c>
      <c r="N96" s="194">
        <v>6950000</v>
      </c>
      <c r="O96" s="94">
        <f t="shared" si="4"/>
        <v>2.6635714285714288E-3</v>
      </c>
      <c r="P96" s="95">
        <f t="shared" si="5"/>
        <v>7000000</v>
      </c>
      <c r="Q96" s="95">
        <f t="shared" si="6"/>
        <v>18645</v>
      </c>
      <c r="R96" s="94">
        <f t="shared" si="7"/>
        <v>2.6635714285714288E-3</v>
      </c>
    </row>
    <row r="97" spans="1:18" s="104" customFormat="1" x14ac:dyDescent="0.2">
      <c r="A97" s="97" t="s">
        <v>436</v>
      </c>
      <c r="B97" s="111" t="s">
        <v>433</v>
      </c>
      <c r="C97" s="97" t="s">
        <v>246</v>
      </c>
      <c r="D97" s="97" t="s">
        <v>247</v>
      </c>
      <c r="E97" s="194">
        <v>6982500</v>
      </c>
      <c r="F97" s="194">
        <v>6982500</v>
      </c>
      <c r="G97" s="194">
        <v>5920035</v>
      </c>
      <c r="H97" s="194">
        <v>3283183</v>
      </c>
      <c r="I97" s="194">
        <v>512065</v>
      </c>
      <c r="J97" s="194">
        <v>54600</v>
      </c>
      <c r="K97" s="194">
        <v>1400853.25</v>
      </c>
      <c r="L97" s="194">
        <v>1400853.25</v>
      </c>
      <c r="M97" s="194">
        <v>1731798.75</v>
      </c>
      <c r="N97" s="194">
        <v>669333.75</v>
      </c>
      <c r="O97" s="94">
        <f t="shared" si="4"/>
        <v>0.2006234514858575</v>
      </c>
      <c r="P97" s="95">
        <f t="shared" si="5"/>
        <v>6982500</v>
      </c>
      <c r="Q97" s="95">
        <f t="shared" si="6"/>
        <v>1400853.25</v>
      </c>
      <c r="R97" s="94">
        <f t="shared" si="7"/>
        <v>0.2006234514858575</v>
      </c>
    </row>
    <row r="98" spans="1:18" s="104" customFormat="1" x14ac:dyDescent="0.2">
      <c r="A98" s="97" t="s">
        <v>436</v>
      </c>
      <c r="B98" s="111" t="s">
        <v>433</v>
      </c>
      <c r="C98" s="97" t="s">
        <v>248</v>
      </c>
      <c r="D98" s="97" t="s">
        <v>413</v>
      </c>
      <c r="E98" s="194">
        <v>23350662</v>
      </c>
      <c r="F98" s="194">
        <v>19350662</v>
      </c>
      <c r="G98" s="194">
        <v>16215916</v>
      </c>
      <c r="H98" s="194">
        <v>871228</v>
      </c>
      <c r="I98" s="194">
        <v>472609.98</v>
      </c>
      <c r="J98" s="194">
        <v>623072.74</v>
      </c>
      <c r="K98" s="194">
        <v>7149232.5599999996</v>
      </c>
      <c r="L98" s="194">
        <v>6534669.4800000004</v>
      </c>
      <c r="M98" s="194">
        <v>10234518.720000001</v>
      </c>
      <c r="N98" s="194">
        <v>7099772.7199999997</v>
      </c>
      <c r="O98" s="94">
        <f t="shared" si="4"/>
        <v>0.36945674313364574</v>
      </c>
      <c r="P98" s="95">
        <f t="shared" si="5"/>
        <v>19350662</v>
      </c>
      <c r="Q98" s="95">
        <f t="shared" si="6"/>
        <v>7149232.5599999996</v>
      </c>
      <c r="R98" s="94">
        <f t="shared" si="7"/>
        <v>0.36945674313364574</v>
      </c>
    </row>
    <row r="99" spans="1:18" s="104" customFormat="1" x14ac:dyDescent="0.2">
      <c r="A99" s="97" t="s">
        <v>436</v>
      </c>
      <c r="B99" s="111" t="s">
        <v>433</v>
      </c>
      <c r="C99" s="97" t="s">
        <v>249</v>
      </c>
      <c r="D99" s="97" t="s">
        <v>250</v>
      </c>
      <c r="E99" s="194">
        <v>2335715</v>
      </c>
      <c r="F99" s="194">
        <v>2335715</v>
      </c>
      <c r="G99" s="194">
        <v>2335715</v>
      </c>
      <c r="H99" s="194">
        <v>8508</v>
      </c>
      <c r="I99" s="194">
        <v>5144.9799999999996</v>
      </c>
      <c r="J99" s="194">
        <v>148690.51999999999</v>
      </c>
      <c r="K99" s="194">
        <v>1563397.06</v>
      </c>
      <c r="L99" s="194">
        <v>1556083.98</v>
      </c>
      <c r="M99" s="194">
        <v>609974.43999999994</v>
      </c>
      <c r="N99" s="194">
        <v>609974.43999999994</v>
      </c>
      <c r="O99" s="94">
        <f t="shared" si="4"/>
        <v>0.66934410234125308</v>
      </c>
      <c r="P99" s="95">
        <f t="shared" si="5"/>
        <v>2335715</v>
      </c>
      <c r="Q99" s="95">
        <f t="shared" si="6"/>
        <v>1563397.06</v>
      </c>
      <c r="R99" s="94">
        <f t="shared" si="7"/>
        <v>0.66934410234125308</v>
      </c>
    </row>
    <row r="100" spans="1:18" s="104" customFormat="1" x14ac:dyDescent="0.2">
      <c r="A100" s="97" t="s">
        <v>436</v>
      </c>
      <c r="B100" s="111" t="s">
        <v>433</v>
      </c>
      <c r="C100" s="97" t="s">
        <v>251</v>
      </c>
      <c r="D100" s="97" t="s">
        <v>252</v>
      </c>
      <c r="E100" s="194">
        <v>3000000</v>
      </c>
      <c r="F100" s="194">
        <v>3000000</v>
      </c>
      <c r="G100" s="194">
        <v>1500000</v>
      </c>
      <c r="H100" s="194">
        <v>0</v>
      </c>
      <c r="I100" s="194">
        <v>0</v>
      </c>
      <c r="J100" s="194">
        <v>0</v>
      </c>
      <c r="K100" s="194">
        <v>520887.22</v>
      </c>
      <c r="L100" s="194">
        <v>520887.22</v>
      </c>
      <c r="M100" s="194">
        <v>2479112.7799999998</v>
      </c>
      <c r="N100" s="194">
        <v>979112.78</v>
      </c>
      <c r="O100" s="94">
        <f t="shared" si="4"/>
        <v>0.17362907333333333</v>
      </c>
      <c r="P100" s="95">
        <f t="shared" si="5"/>
        <v>3000000</v>
      </c>
      <c r="Q100" s="95">
        <f t="shared" si="6"/>
        <v>520887.22</v>
      </c>
      <c r="R100" s="94">
        <f t="shared" si="7"/>
        <v>0.17362907333333333</v>
      </c>
    </row>
    <row r="101" spans="1:18" s="104" customFormat="1" x14ac:dyDescent="0.2">
      <c r="A101" s="97" t="s">
        <v>436</v>
      </c>
      <c r="B101" s="111" t="s">
        <v>433</v>
      </c>
      <c r="C101" s="97" t="s">
        <v>253</v>
      </c>
      <c r="D101" s="97" t="s">
        <v>254</v>
      </c>
      <c r="E101" s="194">
        <v>13569492</v>
      </c>
      <c r="F101" s="194">
        <v>9569492</v>
      </c>
      <c r="G101" s="194">
        <v>8784746</v>
      </c>
      <c r="H101" s="194">
        <v>0</v>
      </c>
      <c r="I101" s="194">
        <v>317400</v>
      </c>
      <c r="J101" s="194">
        <v>267112.84999999998</v>
      </c>
      <c r="K101" s="194">
        <v>4988743.79</v>
      </c>
      <c r="L101" s="194">
        <v>4381493.79</v>
      </c>
      <c r="M101" s="194">
        <v>3996235.36</v>
      </c>
      <c r="N101" s="194">
        <v>3211489.36</v>
      </c>
      <c r="O101" s="94">
        <f t="shared" si="4"/>
        <v>0.5213175150781254</v>
      </c>
      <c r="P101" s="95">
        <f t="shared" si="5"/>
        <v>9569492</v>
      </c>
      <c r="Q101" s="95">
        <f t="shared" si="6"/>
        <v>4988743.79</v>
      </c>
      <c r="R101" s="94">
        <f t="shared" si="7"/>
        <v>0.5213175150781254</v>
      </c>
    </row>
    <row r="102" spans="1:18" s="104" customFormat="1" x14ac:dyDescent="0.2">
      <c r="A102" s="97" t="s">
        <v>436</v>
      </c>
      <c r="B102" s="111" t="s">
        <v>433</v>
      </c>
      <c r="C102" s="97" t="s">
        <v>257</v>
      </c>
      <c r="D102" s="97" t="s">
        <v>258</v>
      </c>
      <c r="E102" s="194">
        <v>1645455</v>
      </c>
      <c r="F102" s="194">
        <v>1645455</v>
      </c>
      <c r="G102" s="194">
        <v>1645455</v>
      </c>
      <c r="H102" s="194">
        <v>862720</v>
      </c>
      <c r="I102" s="194">
        <v>50000</v>
      </c>
      <c r="J102" s="194">
        <v>207269.37</v>
      </c>
      <c r="K102" s="194">
        <v>0</v>
      </c>
      <c r="L102" s="194">
        <v>0</v>
      </c>
      <c r="M102" s="194">
        <v>525465.63</v>
      </c>
      <c r="N102" s="194">
        <v>525465.63</v>
      </c>
      <c r="O102" s="94">
        <f t="shared" si="4"/>
        <v>0</v>
      </c>
      <c r="P102" s="95">
        <f t="shared" si="5"/>
        <v>1645455</v>
      </c>
      <c r="Q102" s="95">
        <f t="shared" si="6"/>
        <v>0</v>
      </c>
      <c r="R102" s="94">
        <f t="shared" si="7"/>
        <v>0</v>
      </c>
    </row>
    <row r="103" spans="1:18" s="104" customFormat="1" x14ac:dyDescent="0.2">
      <c r="A103" s="97" t="s">
        <v>436</v>
      </c>
      <c r="B103" s="111" t="s">
        <v>433</v>
      </c>
      <c r="C103" s="97" t="s">
        <v>259</v>
      </c>
      <c r="D103" s="97" t="s">
        <v>260</v>
      </c>
      <c r="E103" s="194">
        <v>2200000</v>
      </c>
      <c r="F103" s="194">
        <v>2200000</v>
      </c>
      <c r="G103" s="194">
        <v>1650000</v>
      </c>
      <c r="H103" s="194">
        <v>0</v>
      </c>
      <c r="I103" s="194">
        <v>50065</v>
      </c>
      <c r="J103" s="194">
        <v>0</v>
      </c>
      <c r="K103" s="194">
        <v>49935</v>
      </c>
      <c r="L103" s="194">
        <v>49935</v>
      </c>
      <c r="M103" s="194">
        <v>2100000</v>
      </c>
      <c r="N103" s="194">
        <v>1550000</v>
      </c>
      <c r="O103" s="94">
        <f t="shared" si="4"/>
        <v>2.2697727272727272E-2</v>
      </c>
      <c r="P103" s="95">
        <f t="shared" si="5"/>
        <v>2200000</v>
      </c>
      <c r="Q103" s="95">
        <f t="shared" si="6"/>
        <v>49935</v>
      </c>
      <c r="R103" s="94">
        <f t="shared" si="7"/>
        <v>2.2697727272727272E-2</v>
      </c>
    </row>
    <row r="104" spans="1:18" s="104" customFormat="1" x14ac:dyDescent="0.2">
      <c r="A104" s="97" t="s">
        <v>436</v>
      </c>
      <c r="B104" s="111" t="s">
        <v>433</v>
      </c>
      <c r="C104" s="97" t="s">
        <v>263</v>
      </c>
      <c r="D104" s="97" t="s">
        <v>264</v>
      </c>
      <c r="E104" s="194">
        <v>600000</v>
      </c>
      <c r="F104" s="194">
        <v>600000</v>
      </c>
      <c r="G104" s="194">
        <v>300000</v>
      </c>
      <c r="H104" s="194">
        <v>0</v>
      </c>
      <c r="I104" s="194">
        <v>50000</v>
      </c>
      <c r="J104" s="194">
        <v>0</v>
      </c>
      <c r="K104" s="194">
        <v>26269.49</v>
      </c>
      <c r="L104" s="194">
        <v>26269.49</v>
      </c>
      <c r="M104" s="194">
        <v>523730.51</v>
      </c>
      <c r="N104" s="194">
        <v>223730.51</v>
      </c>
      <c r="O104" s="94">
        <f t="shared" si="4"/>
        <v>4.3782483333333337E-2</v>
      </c>
      <c r="P104" s="95">
        <f t="shared" si="5"/>
        <v>600000</v>
      </c>
      <c r="Q104" s="95">
        <f t="shared" si="6"/>
        <v>26269.49</v>
      </c>
      <c r="R104" s="94">
        <f t="shared" si="7"/>
        <v>4.3782483333333337E-2</v>
      </c>
    </row>
    <row r="105" spans="1:18" s="105" customFormat="1" x14ac:dyDescent="0.2">
      <c r="A105" s="93" t="s">
        <v>436</v>
      </c>
      <c r="B105" s="107" t="s">
        <v>434</v>
      </c>
      <c r="C105" s="93" t="s">
        <v>265</v>
      </c>
      <c r="D105" s="93" t="s">
        <v>266</v>
      </c>
      <c r="E105" s="193">
        <v>101880758</v>
      </c>
      <c r="F105" s="193">
        <v>101880758</v>
      </c>
      <c r="G105" s="193">
        <v>68223785.5</v>
      </c>
      <c r="H105" s="193">
        <v>26199196.640000001</v>
      </c>
      <c r="I105" s="193">
        <v>343186</v>
      </c>
      <c r="J105" s="193">
        <v>0</v>
      </c>
      <c r="K105" s="193">
        <v>16653730.289999999</v>
      </c>
      <c r="L105" s="193">
        <v>16653730.289999999</v>
      </c>
      <c r="M105" s="193">
        <v>58684645.07</v>
      </c>
      <c r="N105" s="193">
        <v>25027672.57</v>
      </c>
      <c r="O105" s="98">
        <f t="shared" si="4"/>
        <v>0.1634629601990201</v>
      </c>
      <c r="P105" s="28">
        <f t="shared" si="5"/>
        <v>101880758</v>
      </c>
      <c r="Q105" s="28">
        <f t="shared" si="6"/>
        <v>16653730.289999999</v>
      </c>
      <c r="R105" s="98">
        <f t="shared" si="7"/>
        <v>0.1634629601990201</v>
      </c>
    </row>
    <row r="106" spans="1:18" s="104" customFormat="1" x14ac:dyDescent="0.2">
      <c r="A106" s="97" t="s">
        <v>436</v>
      </c>
      <c r="B106" s="111" t="s">
        <v>434</v>
      </c>
      <c r="C106" s="97" t="s">
        <v>267</v>
      </c>
      <c r="D106" s="97" t="s">
        <v>268</v>
      </c>
      <c r="E106" s="194">
        <v>73207587</v>
      </c>
      <c r="F106" s="194">
        <v>73207587</v>
      </c>
      <c r="G106" s="194">
        <v>65305493.5</v>
      </c>
      <c r="H106" s="194">
        <v>26199196.640000001</v>
      </c>
      <c r="I106" s="194">
        <v>343186</v>
      </c>
      <c r="J106" s="194">
        <v>0</v>
      </c>
      <c r="K106" s="194">
        <v>15910681.42</v>
      </c>
      <c r="L106" s="194">
        <v>15910681.42</v>
      </c>
      <c r="M106" s="194">
        <v>30754522.940000001</v>
      </c>
      <c r="N106" s="194">
        <v>22852429.440000001</v>
      </c>
      <c r="O106" s="94">
        <f t="shared" si="4"/>
        <v>0.2173365093975847</v>
      </c>
      <c r="P106" s="95">
        <f t="shared" si="5"/>
        <v>73207587</v>
      </c>
      <c r="Q106" s="95">
        <f t="shared" si="6"/>
        <v>15910681.42</v>
      </c>
      <c r="R106" s="94">
        <f t="shared" si="7"/>
        <v>0.2173365093975847</v>
      </c>
    </row>
    <row r="107" spans="1:18" s="104" customFormat="1" x14ac:dyDescent="0.2">
      <c r="A107" s="97" t="s">
        <v>436</v>
      </c>
      <c r="B107" s="111" t="s">
        <v>434</v>
      </c>
      <c r="C107" s="97" t="s">
        <v>269</v>
      </c>
      <c r="D107" s="97" t="s">
        <v>270</v>
      </c>
      <c r="E107" s="194">
        <v>5000000</v>
      </c>
      <c r="F107" s="194">
        <v>5000000</v>
      </c>
      <c r="G107" s="194">
        <v>2500000</v>
      </c>
      <c r="H107" s="194">
        <v>0</v>
      </c>
      <c r="I107" s="194">
        <v>0</v>
      </c>
      <c r="J107" s="194">
        <v>0</v>
      </c>
      <c r="K107" s="194">
        <v>205000</v>
      </c>
      <c r="L107" s="194">
        <v>205000</v>
      </c>
      <c r="M107" s="194">
        <v>4795000</v>
      </c>
      <c r="N107" s="194">
        <v>2295000</v>
      </c>
      <c r="O107" s="94">
        <f t="shared" si="4"/>
        <v>4.1000000000000002E-2</v>
      </c>
      <c r="P107" s="95">
        <f t="shared" si="5"/>
        <v>5000000</v>
      </c>
      <c r="Q107" s="95">
        <f t="shared" si="6"/>
        <v>205000</v>
      </c>
      <c r="R107" s="94">
        <f t="shared" si="7"/>
        <v>4.1000000000000002E-2</v>
      </c>
    </row>
    <row r="108" spans="1:18" s="104" customFormat="1" x14ac:dyDescent="0.2">
      <c r="A108" s="97" t="s">
        <v>436</v>
      </c>
      <c r="B108" s="111" t="s">
        <v>434</v>
      </c>
      <c r="C108" s="97" t="s">
        <v>271</v>
      </c>
      <c r="D108" s="97" t="s">
        <v>272</v>
      </c>
      <c r="E108" s="194">
        <v>3136207</v>
      </c>
      <c r="F108" s="194">
        <v>3136207</v>
      </c>
      <c r="G108" s="194">
        <v>2452831</v>
      </c>
      <c r="H108" s="194">
        <v>1668780</v>
      </c>
      <c r="I108" s="194">
        <v>0</v>
      </c>
      <c r="J108" s="194">
        <v>0</v>
      </c>
      <c r="K108" s="194">
        <v>0</v>
      </c>
      <c r="L108" s="194">
        <v>0</v>
      </c>
      <c r="M108" s="194">
        <v>1467427</v>
      </c>
      <c r="N108" s="194">
        <v>784051</v>
      </c>
      <c r="O108" s="94">
        <f t="shared" si="4"/>
        <v>0</v>
      </c>
      <c r="P108" s="95">
        <f t="shared" si="5"/>
        <v>3136207</v>
      </c>
      <c r="Q108" s="95">
        <f t="shared" si="6"/>
        <v>0</v>
      </c>
      <c r="R108" s="94">
        <f t="shared" si="7"/>
        <v>0</v>
      </c>
    </row>
    <row r="109" spans="1:18" s="104" customFormat="1" x14ac:dyDescent="0.2">
      <c r="A109" s="97" t="s">
        <v>436</v>
      </c>
      <c r="B109" s="111" t="s">
        <v>434</v>
      </c>
      <c r="C109" s="97" t="s">
        <v>273</v>
      </c>
      <c r="D109" s="97" t="s">
        <v>274</v>
      </c>
      <c r="E109" s="194">
        <v>11913462</v>
      </c>
      <c r="F109" s="194">
        <v>11913462</v>
      </c>
      <c r="G109" s="194">
        <v>7808365</v>
      </c>
      <c r="H109" s="194">
        <v>0</v>
      </c>
      <c r="I109" s="194">
        <v>343186</v>
      </c>
      <c r="J109" s="194">
        <v>0</v>
      </c>
      <c r="K109" s="194">
        <v>1482746</v>
      </c>
      <c r="L109" s="194">
        <v>1482746</v>
      </c>
      <c r="M109" s="194">
        <v>10087530</v>
      </c>
      <c r="N109" s="194">
        <v>5982433</v>
      </c>
      <c r="O109" s="94">
        <f t="shared" si="4"/>
        <v>0.12445970784982568</v>
      </c>
      <c r="P109" s="95">
        <f t="shared" si="5"/>
        <v>11913462</v>
      </c>
      <c r="Q109" s="95">
        <f t="shared" si="6"/>
        <v>1482746</v>
      </c>
      <c r="R109" s="94">
        <f t="shared" si="7"/>
        <v>0.12445970784982568</v>
      </c>
    </row>
    <row r="110" spans="1:18" s="104" customFormat="1" x14ac:dyDescent="0.2">
      <c r="A110" s="97" t="s">
        <v>436</v>
      </c>
      <c r="B110" s="111" t="s">
        <v>434</v>
      </c>
      <c r="C110" s="97" t="s">
        <v>275</v>
      </c>
      <c r="D110" s="97" t="s">
        <v>276</v>
      </c>
      <c r="E110" s="194">
        <v>51306424</v>
      </c>
      <c r="F110" s="194">
        <v>51306424</v>
      </c>
      <c r="G110" s="194">
        <v>51306424</v>
      </c>
      <c r="H110" s="194">
        <v>23755416.640000001</v>
      </c>
      <c r="I110" s="194">
        <v>0</v>
      </c>
      <c r="J110" s="194">
        <v>0</v>
      </c>
      <c r="K110" s="194">
        <v>14222935.42</v>
      </c>
      <c r="L110" s="194">
        <v>14222935.42</v>
      </c>
      <c r="M110" s="194">
        <v>13328071.939999999</v>
      </c>
      <c r="N110" s="194">
        <v>13328071.939999999</v>
      </c>
      <c r="O110" s="94">
        <f t="shared" si="4"/>
        <v>0.27721548903895543</v>
      </c>
      <c r="P110" s="95">
        <f t="shared" si="5"/>
        <v>51306424</v>
      </c>
      <c r="Q110" s="95">
        <f t="shared" si="6"/>
        <v>14222935.42</v>
      </c>
      <c r="R110" s="94">
        <f t="shared" si="7"/>
        <v>0.27721548903895543</v>
      </c>
    </row>
    <row r="111" spans="1:18" s="104" customFormat="1" x14ac:dyDescent="0.2">
      <c r="A111" s="97" t="s">
        <v>436</v>
      </c>
      <c r="B111" s="111" t="s">
        <v>434</v>
      </c>
      <c r="C111" s="97" t="s">
        <v>277</v>
      </c>
      <c r="D111" s="97" t="s">
        <v>278</v>
      </c>
      <c r="E111" s="194">
        <v>1851494</v>
      </c>
      <c r="F111" s="194">
        <v>1851494</v>
      </c>
      <c r="G111" s="194">
        <v>1237873.5</v>
      </c>
      <c r="H111" s="194">
        <v>775000</v>
      </c>
      <c r="I111" s="194">
        <v>0</v>
      </c>
      <c r="J111" s="194">
        <v>0</v>
      </c>
      <c r="K111" s="194">
        <v>0</v>
      </c>
      <c r="L111" s="194">
        <v>0</v>
      </c>
      <c r="M111" s="194">
        <v>1076494</v>
      </c>
      <c r="N111" s="194">
        <v>462873.5</v>
      </c>
      <c r="O111" s="94">
        <f t="shared" si="4"/>
        <v>0</v>
      </c>
      <c r="P111" s="95">
        <f t="shared" si="5"/>
        <v>1851494</v>
      </c>
      <c r="Q111" s="95">
        <f t="shared" si="6"/>
        <v>0</v>
      </c>
      <c r="R111" s="94">
        <f t="shared" si="7"/>
        <v>0</v>
      </c>
    </row>
    <row r="112" spans="1:18" s="104" customFormat="1" x14ac:dyDescent="0.2">
      <c r="A112" s="97" t="s">
        <v>436</v>
      </c>
      <c r="B112" s="111" t="s">
        <v>434</v>
      </c>
      <c r="C112" s="97" t="s">
        <v>283</v>
      </c>
      <c r="D112" s="97" t="s">
        <v>284</v>
      </c>
      <c r="E112" s="194">
        <v>28673171</v>
      </c>
      <c r="F112" s="194">
        <v>28673171</v>
      </c>
      <c r="G112" s="194">
        <v>2918292</v>
      </c>
      <c r="H112" s="194">
        <v>0</v>
      </c>
      <c r="I112" s="194">
        <v>0</v>
      </c>
      <c r="J112" s="194">
        <v>0</v>
      </c>
      <c r="K112" s="194">
        <v>743048.87</v>
      </c>
      <c r="L112" s="194">
        <v>743048.87</v>
      </c>
      <c r="M112" s="194">
        <v>27930122.129999999</v>
      </c>
      <c r="N112" s="194">
        <v>2175243.13</v>
      </c>
      <c r="O112" s="94">
        <f t="shared" si="4"/>
        <v>2.5914429555070836E-2</v>
      </c>
      <c r="P112" s="95">
        <f t="shared" si="5"/>
        <v>28673171</v>
      </c>
      <c r="Q112" s="95">
        <f t="shared" si="6"/>
        <v>743048.87</v>
      </c>
      <c r="R112" s="94">
        <f t="shared" si="7"/>
        <v>2.5914429555070836E-2</v>
      </c>
    </row>
    <row r="113" spans="1:18" s="104" customFormat="1" x14ac:dyDescent="0.2">
      <c r="A113" s="97" t="s">
        <v>436</v>
      </c>
      <c r="B113" s="111" t="s">
        <v>434</v>
      </c>
      <c r="C113" s="97" t="s">
        <v>285</v>
      </c>
      <c r="D113" s="97" t="s">
        <v>286</v>
      </c>
      <c r="E113" s="194">
        <v>3673171</v>
      </c>
      <c r="F113" s="194">
        <v>28673171</v>
      </c>
      <c r="G113" s="194">
        <v>2918292</v>
      </c>
      <c r="H113" s="194">
        <v>0</v>
      </c>
      <c r="I113" s="194">
        <v>0</v>
      </c>
      <c r="J113" s="194">
        <v>0</v>
      </c>
      <c r="K113" s="194">
        <v>743048.87</v>
      </c>
      <c r="L113" s="194">
        <v>743048.87</v>
      </c>
      <c r="M113" s="194">
        <v>27930122.129999999</v>
      </c>
      <c r="N113" s="194">
        <v>2175243.13</v>
      </c>
      <c r="O113" s="94">
        <f t="shared" si="4"/>
        <v>2.5914429555070836E-2</v>
      </c>
      <c r="P113" s="95">
        <f>+F113</f>
        <v>28673171</v>
      </c>
      <c r="Q113" s="95">
        <f>+K113</f>
        <v>743048.87</v>
      </c>
      <c r="R113" s="94">
        <f>+Q113/P113</f>
        <v>2.5914429555070836E-2</v>
      </c>
    </row>
    <row r="114" spans="1:18" s="104" customFormat="1" x14ac:dyDescent="0.2">
      <c r="A114" s="97" t="s">
        <v>436</v>
      </c>
      <c r="B114" s="111" t="s">
        <v>434</v>
      </c>
      <c r="C114" s="97" t="s">
        <v>287</v>
      </c>
      <c r="D114" s="97" t="s">
        <v>288</v>
      </c>
      <c r="E114" s="194">
        <v>25000000</v>
      </c>
      <c r="F114" s="194">
        <v>0</v>
      </c>
      <c r="G114" s="194">
        <v>0</v>
      </c>
      <c r="H114" s="194">
        <v>0</v>
      </c>
      <c r="I114" s="194">
        <v>0</v>
      </c>
      <c r="J114" s="194">
        <v>0</v>
      </c>
      <c r="K114" s="194">
        <v>0</v>
      </c>
      <c r="L114" s="194">
        <v>0</v>
      </c>
      <c r="M114" s="194">
        <v>0</v>
      </c>
      <c r="N114" s="194">
        <v>0</v>
      </c>
      <c r="O114" s="94">
        <v>0</v>
      </c>
      <c r="P114" s="95">
        <f>+F114</f>
        <v>0</v>
      </c>
      <c r="Q114" s="95">
        <f>+K114</f>
        <v>0</v>
      </c>
      <c r="R114" s="94">
        <v>0</v>
      </c>
    </row>
    <row r="115" spans="1:18" s="105" customFormat="1" x14ac:dyDescent="0.2">
      <c r="A115" s="93" t="s">
        <v>436</v>
      </c>
      <c r="B115" s="107" t="s">
        <v>433</v>
      </c>
      <c r="C115" s="93" t="s">
        <v>289</v>
      </c>
      <c r="D115" s="93" t="s">
        <v>290</v>
      </c>
      <c r="E115" s="193">
        <v>5600665439</v>
      </c>
      <c r="F115" s="193">
        <v>5610775958</v>
      </c>
      <c r="G115" s="193">
        <v>4343928550.3000002</v>
      </c>
      <c r="H115" s="193">
        <v>0</v>
      </c>
      <c r="I115" s="193">
        <v>373864710.66000003</v>
      </c>
      <c r="J115" s="193">
        <v>0</v>
      </c>
      <c r="K115" s="193">
        <v>3943440825.3400002</v>
      </c>
      <c r="L115" s="193">
        <v>3855940825.3400002</v>
      </c>
      <c r="M115" s="193">
        <v>1293470422</v>
      </c>
      <c r="N115" s="193">
        <v>26623014.300000001</v>
      </c>
      <c r="O115" s="98">
        <f t="shared" si="4"/>
        <v>0.70283341463979376</v>
      </c>
      <c r="P115" s="95">
        <f>+P123+P126</f>
        <v>163690000</v>
      </c>
      <c r="Q115" s="95">
        <f>+Q123+Q126</f>
        <v>123465622.22999999</v>
      </c>
      <c r="R115" s="95">
        <f>+R123+R126</f>
        <v>1.5489245332118267</v>
      </c>
    </row>
    <row r="116" spans="1:18" s="104" customFormat="1" x14ac:dyDescent="0.2">
      <c r="A116" s="97" t="s">
        <v>436</v>
      </c>
      <c r="B116" s="111" t="s">
        <v>433</v>
      </c>
      <c r="C116" s="97" t="s">
        <v>291</v>
      </c>
      <c r="D116" s="97" t="s">
        <v>292</v>
      </c>
      <c r="E116" s="194">
        <v>3341071469</v>
      </c>
      <c r="F116" s="194">
        <v>3341181988</v>
      </c>
      <c r="G116" s="194">
        <v>2685783899.3000002</v>
      </c>
      <c r="H116" s="194">
        <v>0</v>
      </c>
      <c r="I116" s="194">
        <v>246643220.88999999</v>
      </c>
      <c r="J116" s="194">
        <v>0</v>
      </c>
      <c r="K116" s="194">
        <v>2439140678.1100001</v>
      </c>
      <c r="L116" s="194">
        <v>2439140678.1100001</v>
      </c>
      <c r="M116" s="194">
        <v>655398089</v>
      </c>
      <c r="N116" s="194">
        <v>0.3</v>
      </c>
      <c r="O116" s="94">
        <f t="shared" si="4"/>
        <v>0.73002329321488013</v>
      </c>
      <c r="P116" s="95"/>
      <c r="Q116" s="95"/>
      <c r="R116" s="94"/>
    </row>
    <row r="117" spans="1:18" s="104" customFormat="1" x14ac:dyDescent="0.2">
      <c r="A117" s="97" t="s">
        <v>436</v>
      </c>
      <c r="B117" s="111" t="s">
        <v>433</v>
      </c>
      <c r="C117" s="97" t="s">
        <v>293</v>
      </c>
      <c r="D117" s="97" t="s">
        <v>389</v>
      </c>
      <c r="E117" s="194">
        <v>986241421</v>
      </c>
      <c r="F117" s="194">
        <v>986241421</v>
      </c>
      <c r="G117" s="194">
        <v>821867851</v>
      </c>
      <c r="H117" s="194">
        <v>0</v>
      </c>
      <c r="I117" s="194">
        <v>138320796</v>
      </c>
      <c r="J117" s="194">
        <v>0</v>
      </c>
      <c r="K117" s="194">
        <v>683547055</v>
      </c>
      <c r="L117" s="194">
        <v>683547055</v>
      </c>
      <c r="M117" s="194">
        <v>164373570</v>
      </c>
      <c r="N117" s="194">
        <v>0</v>
      </c>
      <c r="O117" s="94">
        <f t="shared" si="4"/>
        <v>0.69308289070531748</v>
      </c>
      <c r="P117" s="95"/>
      <c r="Q117" s="95"/>
      <c r="R117" s="94"/>
    </row>
    <row r="118" spans="1:18" s="104" customFormat="1" x14ac:dyDescent="0.2">
      <c r="A118" s="97" t="s">
        <v>436</v>
      </c>
      <c r="B118" s="111" t="s">
        <v>433</v>
      </c>
      <c r="C118" s="97" t="s">
        <v>296</v>
      </c>
      <c r="D118" s="97" t="s">
        <v>390</v>
      </c>
      <c r="E118" s="194">
        <v>912718313</v>
      </c>
      <c r="F118" s="194">
        <v>912718313</v>
      </c>
      <c r="G118" s="194">
        <v>654896618.29999995</v>
      </c>
      <c r="H118" s="194">
        <v>0</v>
      </c>
      <c r="I118" s="194">
        <v>78559861</v>
      </c>
      <c r="J118" s="194">
        <v>0</v>
      </c>
      <c r="K118" s="194">
        <v>576336757</v>
      </c>
      <c r="L118" s="194">
        <v>576336757</v>
      </c>
      <c r="M118" s="194">
        <v>257821695</v>
      </c>
      <c r="N118" s="194">
        <v>0.3</v>
      </c>
      <c r="O118" s="94">
        <f t="shared" si="4"/>
        <v>0.631450852679451</v>
      </c>
      <c r="P118" s="95"/>
      <c r="Q118" s="95"/>
      <c r="R118" s="94"/>
    </row>
    <row r="119" spans="1:18" s="104" customFormat="1" x14ac:dyDescent="0.2">
      <c r="A119" s="97" t="s">
        <v>436</v>
      </c>
      <c r="B119" s="111" t="s">
        <v>433</v>
      </c>
      <c r="C119" s="97" t="s">
        <v>305</v>
      </c>
      <c r="D119" s="97" t="s">
        <v>306</v>
      </c>
      <c r="E119" s="194">
        <v>574806</v>
      </c>
      <c r="F119" s="194">
        <v>574806</v>
      </c>
      <c r="G119" s="194">
        <v>0</v>
      </c>
      <c r="H119" s="194">
        <v>0</v>
      </c>
      <c r="I119" s="194">
        <v>0</v>
      </c>
      <c r="J119" s="194">
        <v>0</v>
      </c>
      <c r="K119" s="194">
        <v>0</v>
      </c>
      <c r="L119" s="194">
        <v>0</v>
      </c>
      <c r="M119" s="194">
        <v>574806</v>
      </c>
      <c r="N119" s="194">
        <v>0</v>
      </c>
      <c r="O119" s="94">
        <f t="shared" si="4"/>
        <v>0</v>
      </c>
      <c r="P119" s="95"/>
      <c r="Q119" s="95"/>
      <c r="R119" s="94"/>
    </row>
    <row r="120" spans="1:18" s="104" customFormat="1" x14ac:dyDescent="0.2">
      <c r="A120" s="97" t="s">
        <v>436</v>
      </c>
      <c r="B120" s="111" t="s">
        <v>433</v>
      </c>
      <c r="C120" s="97" t="s">
        <v>319</v>
      </c>
      <c r="D120" s="97" t="s">
        <v>421</v>
      </c>
      <c r="E120" s="194">
        <v>36173820</v>
      </c>
      <c r="F120" s="194">
        <v>36251050</v>
      </c>
      <c r="G120" s="194">
        <v>36173820</v>
      </c>
      <c r="H120" s="194">
        <v>0</v>
      </c>
      <c r="I120" s="194">
        <v>26251952.100000001</v>
      </c>
      <c r="J120" s="194">
        <v>0</v>
      </c>
      <c r="K120" s="194">
        <v>9921867.9000000004</v>
      </c>
      <c r="L120" s="194">
        <v>9921867.9000000004</v>
      </c>
      <c r="M120" s="194">
        <v>77230</v>
      </c>
      <c r="N120" s="194">
        <v>0</v>
      </c>
      <c r="O120" s="94">
        <f t="shared" si="4"/>
        <v>0.27369877286313088</v>
      </c>
      <c r="P120" s="95"/>
      <c r="Q120" s="95"/>
      <c r="R120" s="94"/>
    </row>
    <row r="121" spans="1:18" s="104" customFormat="1" x14ac:dyDescent="0.2">
      <c r="A121" s="97" t="s">
        <v>436</v>
      </c>
      <c r="B121" s="111" t="s">
        <v>433</v>
      </c>
      <c r="C121" s="97" t="s">
        <v>324</v>
      </c>
      <c r="D121" s="97" t="s">
        <v>422</v>
      </c>
      <c r="E121" s="194">
        <v>7293109</v>
      </c>
      <c r="F121" s="194">
        <v>7326398</v>
      </c>
      <c r="G121" s="194">
        <v>7293109</v>
      </c>
      <c r="H121" s="194">
        <v>0</v>
      </c>
      <c r="I121" s="194">
        <v>3016441.79</v>
      </c>
      <c r="J121" s="194">
        <v>0</v>
      </c>
      <c r="K121" s="194">
        <v>4276667.21</v>
      </c>
      <c r="L121" s="194">
        <v>4276667.21</v>
      </c>
      <c r="M121" s="194">
        <v>33289</v>
      </c>
      <c r="N121" s="194">
        <v>0</v>
      </c>
      <c r="O121" s="94">
        <f t="shared" si="4"/>
        <v>0.58373394538489443</v>
      </c>
      <c r="P121" s="95"/>
      <c r="Q121" s="95"/>
      <c r="R121" s="94"/>
    </row>
    <row r="122" spans="1:18" s="104" customFormat="1" x14ac:dyDescent="0.2">
      <c r="A122" s="97" t="s">
        <v>436</v>
      </c>
      <c r="B122" s="111" t="s">
        <v>433</v>
      </c>
      <c r="C122" s="97" t="s">
        <v>329</v>
      </c>
      <c r="D122" s="97" t="s">
        <v>330</v>
      </c>
      <c r="E122" s="194">
        <v>1398070000</v>
      </c>
      <c r="F122" s="194">
        <v>1398070000</v>
      </c>
      <c r="G122" s="194">
        <v>1165552501</v>
      </c>
      <c r="H122" s="194">
        <v>0</v>
      </c>
      <c r="I122" s="194">
        <v>494170</v>
      </c>
      <c r="J122" s="194">
        <v>0</v>
      </c>
      <c r="K122" s="194">
        <v>1165058331</v>
      </c>
      <c r="L122" s="194">
        <v>1165058331</v>
      </c>
      <c r="M122" s="194">
        <v>232517499</v>
      </c>
      <c r="N122" s="194">
        <v>0</v>
      </c>
      <c r="O122" s="94">
        <f t="shared" si="4"/>
        <v>0.83333333166436585</v>
      </c>
      <c r="P122" s="95"/>
      <c r="Q122" s="95"/>
      <c r="R122" s="94"/>
    </row>
    <row r="123" spans="1:18" s="104" customFormat="1" x14ac:dyDescent="0.2">
      <c r="A123" s="97" t="s">
        <v>436</v>
      </c>
      <c r="B123" s="111" t="s">
        <v>433</v>
      </c>
      <c r="C123" s="97" t="s">
        <v>331</v>
      </c>
      <c r="D123" s="97" t="s">
        <v>332</v>
      </c>
      <c r="E123" s="194">
        <v>68300000</v>
      </c>
      <c r="F123" s="194">
        <v>68300000</v>
      </c>
      <c r="G123" s="194">
        <v>68300000</v>
      </c>
      <c r="H123" s="194">
        <v>0</v>
      </c>
      <c r="I123" s="194">
        <v>7068787.8099999996</v>
      </c>
      <c r="J123" s="194">
        <v>0</v>
      </c>
      <c r="K123" s="194">
        <v>61231212.189999998</v>
      </c>
      <c r="L123" s="194">
        <v>61231212.189999998</v>
      </c>
      <c r="M123" s="194">
        <v>0</v>
      </c>
      <c r="N123" s="194">
        <v>0</v>
      </c>
      <c r="O123" s="94">
        <f t="shared" si="4"/>
        <v>0.89650383879941431</v>
      </c>
      <c r="P123" s="95">
        <f t="shared" ref="P123:P128" si="8">+F123</f>
        <v>68300000</v>
      </c>
      <c r="Q123" s="95">
        <f>+K123</f>
        <v>61231212.189999998</v>
      </c>
      <c r="R123" s="94">
        <f>+Q123/P123</f>
        <v>0.89650383879941431</v>
      </c>
    </row>
    <row r="124" spans="1:18" s="104" customFormat="1" x14ac:dyDescent="0.2">
      <c r="A124" s="97" t="s">
        <v>436</v>
      </c>
      <c r="B124" s="111" t="s">
        <v>433</v>
      </c>
      <c r="C124" s="97" t="s">
        <v>333</v>
      </c>
      <c r="D124" s="97" t="s">
        <v>334</v>
      </c>
      <c r="E124" s="194">
        <v>46800000</v>
      </c>
      <c r="F124" s="194">
        <v>46800000</v>
      </c>
      <c r="G124" s="194">
        <v>46800000</v>
      </c>
      <c r="H124" s="194">
        <v>0</v>
      </c>
      <c r="I124" s="194">
        <v>6320000</v>
      </c>
      <c r="J124" s="194">
        <v>0</v>
      </c>
      <c r="K124" s="194">
        <v>40480000</v>
      </c>
      <c r="L124" s="194">
        <v>40480000</v>
      </c>
      <c r="M124" s="194">
        <v>0</v>
      </c>
      <c r="N124" s="194">
        <v>0</v>
      </c>
      <c r="O124" s="94">
        <f t="shared" si="4"/>
        <v>0.86495726495726499</v>
      </c>
      <c r="P124" s="95">
        <f t="shared" si="8"/>
        <v>46800000</v>
      </c>
      <c r="Q124" s="95">
        <f>+K124</f>
        <v>40480000</v>
      </c>
      <c r="R124" s="94">
        <f>+Q124/P124</f>
        <v>0.86495726495726499</v>
      </c>
    </row>
    <row r="125" spans="1:18" s="104" customFormat="1" x14ac:dyDescent="0.2">
      <c r="A125" s="97" t="s">
        <v>436</v>
      </c>
      <c r="B125" s="111" t="s">
        <v>433</v>
      </c>
      <c r="C125" s="97" t="s">
        <v>335</v>
      </c>
      <c r="D125" s="97" t="s">
        <v>336</v>
      </c>
      <c r="E125" s="194">
        <v>21500000</v>
      </c>
      <c r="F125" s="194">
        <v>21500000</v>
      </c>
      <c r="G125" s="194">
        <v>21500000</v>
      </c>
      <c r="H125" s="194">
        <v>0</v>
      </c>
      <c r="I125" s="194">
        <v>748787.81</v>
      </c>
      <c r="J125" s="194">
        <v>0</v>
      </c>
      <c r="K125" s="194">
        <v>20751212.190000001</v>
      </c>
      <c r="L125" s="194">
        <v>20751212.190000001</v>
      </c>
      <c r="M125" s="194">
        <v>0</v>
      </c>
      <c r="N125" s="194">
        <v>0</v>
      </c>
      <c r="O125" s="94">
        <f t="shared" si="4"/>
        <v>0.96517266000000002</v>
      </c>
      <c r="P125" s="95">
        <f t="shared" si="8"/>
        <v>21500000</v>
      </c>
      <c r="Q125" s="95">
        <f>+K125</f>
        <v>20751212.190000001</v>
      </c>
      <c r="R125" s="94">
        <f>+Q125/P125</f>
        <v>0.96517266000000002</v>
      </c>
    </row>
    <row r="126" spans="1:18" s="104" customFormat="1" x14ac:dyDescent="0.2">
      <c r="A126" s="97" t="s">
        <v>436</v>
      </c>
      <c r="B126" s="111" t="s">
        <v>433</v>
      </c>
      <c r="C126" s="97" t="s">
        <v>337</v>
      </c>
      <c r="D126" s="97" t="s">
        <v>338</v>
      </c>
      <c r="E126" s="194">
        <v>96850000</v>
      </c>
      <c r="F126" s="194">
        <v>95390000</v>
      </c>
      <c r="G126" s="194">
        <v>95390000</v>
      </c>
      <c r="H126" s="194">
        <v>0</v>
      </c>
      <c r="I126" s="194">
        <v>6532575.96</v>
      </c>
      <c r="J126" s="194">
        <v>0</v>
      </c>
      <c r="K126" s="194">
        <v>62234410.039999999</v>
      </c>
      <c r="L126" s="194">
        <v>62234410.039999999</v>
      </c>
      <c r="M126" s="194">
        <v>26623014</v>
      </c>
      <c r="N126" s="194">
        <v>26623014</v>
      </c>
      <c r="O126" s="94">
        <f t="shared" si="4"/>
        <v>0.65242069441241224</v>
      </c>
      <c r="P126" s="95">
        <f t="shared" si="8"/>
        <v>95390000</v>
      </c>
      <c r="Q126" s="95">
        <f>+K126</f>
        <v>62234410.039999999</v>
      </c>
      <c r="R126" s="94">
        <f>+Q126/P126</f>
        <v>0.65242069441241224</v>
      </c>
    </row>
    <row r="127" spans="1:18" s="104" customFormat="1" x14ac:dyDescent="0.2">
      <c r="A127" s="97" t="s">
        <v>436</v>
      </c>
      <c r="B127" s="111" t="s">
        <v>433</v>
      </c>
      <c r="C127" s="97" t="s">
        <v>339</v>
      </c>
      <c r="D127" s="97" t="s">
        <v>340</v>
      </c>
      <c r="E127" s="194">
        <v>74000000</v>
      </c>
      <c r="F127" s="194">
        <v>74000000</v>
      </c>
      <c r="G127" s="194">
        <v>74000000</v>
      </c>
      <c r="H127" s="194">
        <v>0</v>
      </c>
      <c r="I127" s="194">
        <v>6532575.96</v>
      </c>
      <c r="J127" s="194">
        <v>0</v>
      </c>
      <c r="K127" s="194">
        <v>56467424.039999999</v>
      </c>
      <c r="L127" s="194">
        <v>56467424.039999999</v>
      </c>
      <c r="M127" s="194">
        <v>11000000</v>
      </c>
      <c r="N127" s="194">
        <v>11000000</v>
      </c>
      <c r="O127" s="94">
        <f t="shared" si="4"/>
        <v>0.76307329783783784</v>
      </c>
      <c r="P127" s="95">
        <f t="shared" si="8"/>
        <v>74000000</v>
      </c>
      <c r="Q127" s="95">
        <f>+K127</f>
        <v>56467424.039999999</v>
      </c>
      <c r="R127" s="94">
        <f>+Q127/P127</f>
        <v>0.76307329783783784</v>
      </c>
    </row>
    <row r="128" spans="1:18" s="104" customFormat="1" ht="14.25" customHeight="1" x14ac:dyDescent="0.2">
      <c r="A128" s="97" t="s">
        <v>436</v>
      </c>
      <c r="B128" s="111" t="s">
        <v>433</v>
      </c>
      <c r="C128" s="97" t="s">
        <v>341</v>
      </c>
      <c r="D128" s="97" t="s">
        <v>342</v>
      </c>
      <c r="E128" s="194">
        <v>22850000</v>
      </c>
      <c r="F128" s="194">
        <v>21390000</v>
      </c>
      <c r="G128" s="194">
        <v>21390000</v>
      </c>
      <c r="H128" s="194">
        <v>0</v>
      </c>
      <c r="I128" s="194">
        <v>0</v>
      </c>
      <c r="J128" s="194">
        <v>0</v>
      </c>
      <c r="K128" s="194">
        <v>5766986</v>
      </c>
      <c r="L128" s="194">
        <v>5766986</v>
      </c>
      <c r="M128" s="194">
        <v>15623014</v>
      </c>
      <c r="N128" s="194">
        <v>15623014</v>
      </c>
      <c r="O128" s="94">
        <f t="shared" si="4"/>
        <v>0.26961131369798974</v>
      </c>
      <c r="P128" s="95">
        <f t="shared" si="8"/>
        <v>21390000</v>
      </c>
      <c r="Q128" s="95"/>
      <c r="R128" s="94"/>
    </row>
    <row r="129" spans="1:18" s="104" customFormat="1" x14ac:dyDescent="0.2">
      <c r="A129" s="97" t="s">
        <v>436</v>
      </c>
      <c r="B129" s="111" t="s">
        <v>433</v>
      </c>
      <c r="C129" s="97" t="s">
        <v>343</v>
      </c>
      <c r="D129" s="97" t="s">
        <v>344</v>
      </c>
      <c r="E129" s="194">
        <v>1997200000</v>
      </c>
      <c r="F129" s="194">
        <v>2007200000</v>
      </c>
      <c r="G129" s="194">
        <v>1395750681</v>
      </c>
      <c r="H129" s="194">
        <v>0</v>
      </c>
      <c r="I129" s="194">
        <v>79650844</v>
      </c>
      <c r="J129" s="194">
        <v>0</v>
      </c>
      <c r="K129" s="194">
        <v>1316099837</v>
      </c>
      <c r="L129" s="194">
        <v>1228599837</v>
      </c>
      <c r="M129" s="194">
        <v>611449319</v>
      </c>
      <c r="N129" s="194">
        <v>0</v>
      </c>
      <c r="O129" s="94">
        <f t="shared" si="4"/>
        <v>0.65568943652849743</v>
      </c>
      <c r="P129" s="95"/>
      <c r="Q129" s="95"/>
      <c r="R129" s="94"/>
    </row>
    <row r="130" spans="1:18" s="104" customFormat="1" x14ac:dyDescent="0.2">
      <c r="A130" s="97" t="s">
        <v>436</v>
      </c>
      <c r="B130" s="111" t="s">
        <v>433</v>
      </c>
      <c r="C130" s="97" t="s">
        <v>349</v>
      </c>
      <c r="D130" s="97" t="s">
        <v>350</v>
      </c>
      <c r="E130" s="194">
        <v>100000000</v>
      </c>
      <c r="F130" s="194">
        <v>100000000</v>
      </c>
      <c r="G130" s="194">
        <v>75000000</v>
      </c>
      <c r="H130" s="194">
        <v>0</v>
      </c>
      <c r="I130" s="194">
        <v>8333669</v>
      </c>
      <c r="J130" s="194">
        <v>0</v>
      </c>
      <c r="K130" s="194">
        <v>66666331</v>
      </c>
      <c r="L130" s="194">
        <v>66666331</v>
      </c>
      <c r="M130" s="194">
        <v>25000000</v>
      </c>
      <c r="N130" s="194">
        <v>0</v>
      </c>
      <c r="O130" s="94">
        <f t="shared" si="4"/>
        <v>0.66666331000000001</v>
      </c>
      <c r="P130" s="95"/>
      <c r="Q130" s="95"/>
      <c r="R130" s="94"/>
    </row>
    <row r="131" spans="1:18" s="104" customFormat="1" ht="15" customHeight="1" x14ac:dyDescent="0.2">
      <c r="A131" s="97" t="s">
        <v>436</v>
      </c>
      <c r="B131" s="111" t="s">
        <v>433</v>
      </c>
      <c r="C131" s="97" t="s">
        <v>351</v>
      </c>
      <c r="D131" s="97" t="s">
        <v>396</v>
      </c>
      <c r="E131" s="194">
        <v>847200000</v>
      </c>
      <c r="F131" s="194">
        <v>857200000</v>
      </c>
      <c r="G131" s="194">
        <v>533250681</v>
      </c>
      <c r="H131" s="194">
        <v>0</v>
      </c>
      <c r="I131" s="194">
        <v>71317175</v>
      </c>
      <c r="J131" s="194">
        <v>0</v>
      </c>
      <c r="K131" s="194">
        <v>461933506</v>
      </c>
      <c r="L131" s="194">
        <v>461933506</v>
      </c>
      <c r="M131" s="194">
        <v>323949319</v>
      </c>
      <c r="N131" s="194">
        <v>0</v>
      </c>
      <c r="O131" s="94">
        <f t="shared" si="4"/>
        <v>0.53888649790013998</v>
      </c>
      <c r="P131" s="95"/>
      <c r="Q131" s="95"/>
      <c r="R131" s="94"/>
    </row>
    <row r="132" spans="1:18" s="104" customFormat="1" x14ac:dyDescent="0.2">
      <c r="A132" s="97" t="s">
        <v>436</v>
      </c>
      <c r="B132" s="111" t="s">
        <v>433</v>
      </c>
      <c r="C132" s="97" t="s">
        <v>352</v>
      </c>
      <c r="D132" s="97" t="s">
        <v>423</v>
      </c>
      <c r="E132" s="194">
        <v>1050000000</v>
      </c>
      <c r="F132" s="194">
        <v>1050000000</v>
      </c>
      <c r="G132" s="194">
        <v>787500000</v>
      </c>
      <c r="H132" s="194">
        <v>0</v>
      </c>
      <c r="I132" s="194">
        <v>0</v>
      </c>
      <c r="J132" s="194">
        <v>0</v>
      </c>
      <c r="K132" s="194">
        <v>787500000</v>
      </c>
      <c r="L132" s="194">
        <v>700000000</v>
      </c>
      <c r="M132" s="194">
        <v>262500000</v>
      </c>
      <c r="N132" s="194">
        <v>0</v>
      </c>
      <c r="O132" s="94">
        <f t="shared" si="4"/>
        <v>0.75</v>
      </c>
      <c r="P132" s="95"/>
      <c r="Q132" s="95"/>
      <c r="R132" s="94"/>
    </row>
    <row r="133" spans="1:18" s="104" customFormat="1" x14ac:dyDescent="0.2">
      <c r="A133" s="97" t="s">
        <v>436</v>
      </c>
      <c r="B133" s="111" t="s">
        <v>433</v>
      </c>
      <c r="C133" s="97" t="s">
        <v>358</v>
      </c>
      <c r="D133" s="97" t="s">
        <v>359</v>
      </c>
      <c r="E133" s="194">
        <v>97243970</v>
      </c>
      <c r="F133" s="194">
        <v>98703970</v>
      </c>
      <c r="G133" s="194">
        <v>98703970</v>
      </c>
      <c r="H133" s="194">
        <v>0</v>
      </c>
      <c r="I133" s="194">
        <v>33969282</v>
      </c>
      <c r="J133" s="194">
        <v>0</v>
      </c>
      <c r="K133" s="194">
        <v>64734688</v>
      </c>
      <c r="L133" s="194">
        <v>64734688</v>
      </c>
      <c r="M133" s="194">
        <v>0</v>
      </c>
      <c r="N133" s="194">
        <v>0</v>
      </c>
      <c r="O133" s="94">
        <f t="shared" si="4"/>
        <v>0.65584685195539749</v>
      </c>
      <c r="P133" s="95"/>
      <c r="Q133" s="95"/>
      <c r="R133" s="94"/>
    </row>
    <row r="134" spans="1:18" s="104" customFormat="1" x14ac:dyDescent="0.2">
      <c r="A134" s="97" t="s">
        <v>436</v>
      </c>
      <c r="B134" s="111" t="s">
        <v>433</v>
      </c>
      <c r="C134" s="97" t="s">
        <v>360</v>
      </c>
      <c r="D134" s="97" t="s">
        <v>424</v>
      </c>
      <c r="E134" s="194">
        <v>65000000</v>
      </c>
      <c r="F134" s="194">
        <v>65000000</v>
      </c>
      <c r="G134" s="194">
        <v>65000000</v>
      </c>
      <c r="H134" s="194">
        <v>0</v>
      </c>
      <c r="I134" s="194">
        <v>32500000</v>
      </c>
      <c r="J134" s="194">
        <v>0</v>
      </c>
      <c r="K134" s="194">
        <v>32500000</v>
      </c>
      <c r="L134" s="194">
        <v>32500000</v>
      </c>
      <c r="M134" s="194">
        <v>0</v>
      </c>
      <c r="N134" s="194">
        <v>0</v>
      </c>
      <c r="O134" s="94">
        <f t="shared" si="4"/>
        <v>0.5</v>
      </c>
      <c r="P134" s="95"/>
      <c r="Q134" s="95"/>
      <c r="R134" s="94"/>
    </row>
    <row r="135" spans="1:18" s="104" customFormat="1" x14ac:dyDescent="0.2">
      <c r="A135" s="97" t="s">
        <v>436</v>
      </c>
      <c r="B135" s="111" t="s">
        <v>433</v>
      </c>
      <c r="C135" s="97" t="s">
        <v>365</v>
      </c>
      <c r="D135" s="97" t="s">
        <v>366</v>
      </c>
      <c r="E135" s="194">
        <v>602970</v>
      </c>
      <c r="F135" s="194">
        <v>613318</v>
      </c>
      <c r="G135" s="194">
        <v>613318</v>
      </c>
      <c r="H135" s="194">
        <v>0</v>
      </c>
      <c r="I135" s="194">
        <v>11286</v>
      </c>
      <c r="J135" s="194">
        <v>0</v>
      </c>
      <c r="K135" s="194">
        <v>602032</v>
      </c>
      <c r="L135" s="194">
        <v>602032</v>
      </c>
      <c r="M135" s="194">
        <v>0</v>
      </c>
      <c r="N135" s="194">
        <v>0</v>
      </c>
      <c r="O135" s="94">
        <f t="shared" si="4"/>
        <v>0.98159845300480342</v>
      </c>
      <c r="P135" s="28"/>
      <c r="Q135" s="95"/>
      <c r="R135" s="94"/>
    </row>
    <row r="136" spans="1:18" s="105" customFormat="1" x14ac:dyDescent="0.2">
      <c r="A136" s="185" t="s">
        <v>436</v>
      </c>
      <c r="B136" s="111" t="s">
        <v>433</v>
      </c>
      <c r="C136" s="97" t="s">
        <v>371</v>
      </c>
      <c r="D136" s="97" t="s">
        <v>372</v>
      </c>
      <c r="E136" s="194">
        <v>5970000</v>
      </c>
      <c r="F136" s="194">
        <v>6072447</v>
      </c>
      <c r="G136" s="194">
        <v>6072447</v>
      </c>
      <c r="H136" s="194">
        <v>0</v>
      </c>
      <c r="I136" s="194">
        <v>107135</v>
      </c>
      <c r="J136" s="194">
        <v>0</v>
      </c>
      <c r="K136" s="194">
        <v>5965312</v>
      </c>
      <c r="L136" s="194">
        <v>5965312</v>
      </c>
      <c r="M136" s="194">
        <v>0</v>
      </c>
      <c r="N136" s="194">
        <v>0</v>
      </c>
      <c r="O136" s="94">
        <f t="shared" ref="O136:O141" si="9">+K136/F136</f>
        <v>0.98235719471903171</v>
      </c>
      <c r="P136" s="95"/>
      <c r="Q136" s="95"/>
      <c r="R136" s="94"/>
    </row>
    <row r="137" spans="1:18" s="105" customFormat="1" x14ac:dyDescent="0.2">
      <c r="A137" s="97" t="s">
        <v>436</v>
      </c>
      <c r="B137" s="111" t="s">
        <v>433</v>
      </c>
      <c r="C137" s="97" t="s">
        <v>373</v>
      </c>
      <c r="D137" s="97" t="s">
        <v>374</v>
      </c>
      <c r="E137" s="194">
        <v>7761000</v>
      </c>
      <c r="F137" s="194">
        <v>7892205</v>
      </c>
      <c r="G137" s="194">
        <v>7892205</v>
      </c>
      <c r="H137" s="194">
        <v>0</v>
      </c>
      <c r="I137" s="194">
        <v>133021</v>
      </c>
      <c r="J137" s="194">
        <v>0</v>
      </c>
      <c r="K137" s="194">
        <v>7759184</v>
      </c>
      <c r="L137" s="194">
        <v>7759184</v>
      </c>
      <c r="M137" s="194">
        <v>0</v>
      </c>
      <c r="N137" s="194">
        <v>0</v>
      </c>
      <c r="O137" s="94">
        <f t="shared" si="9"/>
        <v>0.98314526802078761</v>
      </c>
      <c r="P137" s="95"/>
      <c r="Q137" s="95"/>
      <c r="R137" s="94"/>
    </row>
    <row r="138" spans="1:18" s="105" customFormat="1" x14ac:dyDescent="0.2">
      <c r="A138" s="97" t="s">
        <v>436</v>
      </c>
      <c r="B138" s="111" t="s">
        <v>433</v>
      </c>
      <c r="C138" s="97" t="s">
        <v>376</v>
      </c>
      <c r="D138" s="97" t="s">
        <v>377</v>
      </c>
      <c r="E138" s="194">
        <v>17910000</v>
      </c>
      <c r="F138" s="194">
        <v>19126000</v>
      </c>
      <c r="G138" s="194">
        <v>19126000</v>
      </c>
      <c r="H138" s="194">
        <v>0</v>
      </c>
      <c r="I138" s="194">
        <v>1217840</v>
      </c>
      <c r="J138" s="194">
        <v>0</v>
      </c>
      <c r="K138" s="194">
        <v>17908160</v>
      </c>
      <c r="L138" s="194">
        <v>17908160</v>
      </c>
      <c r="M138" s="194">
        <v>0</v>
      </c>
      <c r="N138" s="194">
        <v>0</v>
      </c>
      <c r="O138" s="94">
        <f t="shared" si="9"/>
        <v>0.93632542089302517</v>
      </c>
      <c r="P138" s="95"/>
      <c r="Q138" s="95"/>
      <c r="R138" s="94"/>
    </row>
    <row r="139" spans="1:18" s="105" customFormat="1" ht="15" customHeight="1" x14ac:dyDescent="0.2">
      <c r="A139" s="93" t="s">
        <v>436</v>
      </c>
      <c r="B139" s="107" t="s">
        <v>434</v>
      </c>
      <c r="C139" s="93" t="s">
        <v>425</v>
      </c>
      <c r="D139" s="93" t="s">
        <v>426</v>
      </c>
      <c r="E139" s="193">
        <v>510000000</v>
      </c>
      <c r="F139" s="134">
        <v>510000000</v>
      </c>
      <c r="G139" s="193">
        <v>382500000</v>
      </c>
      <c r="H139" s="193">
        <v>0</v>
      </c>
      <c r="I139" s="193">
        <v>382500000</v>
      </c>
      <c r="J139" s="193">
        <v>0</v>
      </c>
      <c r="K139" s="193">
        <v>0</v>
      </c>
      <c r="L139" s="193">
        <v>0</v>
      </c>
      <c r="M139" s="193">
        <v>127500000</v>
      </c>
      <c r="N139" s="193">
        <v>0</v>
      </c>
      <c r="O139" s="98">
        <f t="shared" si="9"/>
        <v>0</v>
      </c>
      <c r="P139" s="28"/>
      <c r="Q139" s="28"/>
      <c r="R139" s="98"/>
    </row>
    <row r="140" spans="1:18" s="104" customFormat="1" x14ac:dyDescent="0.2">
      <c r="A140" s="97" t="s">
        <v>436</v>
      </c>
      <c r="B140" s="111" t="s">
        <v>434</v>
      </c>
      <c r="C140" s="97" t="s">
        <v>427</v>
      </c>
      <c r="D140" s="97" t="s">
        <v>428</v>
      </c>
      <c r="E140" s="194">
        <v>510000000</v>
      </c>
      <c r="F140" s="194">
        <v>510000000</v>
      </c>
      <c r="G140" s="194">
        <v>382500000</v>
      </c>
      <c r="H140" s="194">
        <v>0</v>
      </c>
      <c r="I140" s="194">
        <v>382500000</v>
      </c>
      <c r="J140" s="194">
        <v>0</v>
      </c>
      <c r="K140" s="194">
        <v>0</v>
      </c>
      <c r="L140" s="194">
        <v>0</v>
      </c>
      <c r="M140" s="194">
        <v>127500000</v>
      </c>
      <c r="N140" s="194">
        <v>0</v>
      </c>
      <c r="O140" s="94">
        <f t="shared" si="9"/>
        <v>0</v>
      </c>
      <c r="P140" s="95"/>
      <c r="Q140" s="95"/>
      <c r="R140" s="119"/>
    </row>
    <row r="141" spans="1:18" s="104" customFormat="1" x14ac:dyDescent="0.2">
      <c r="A141" s="97" t="s">
        <v>436</v>
      </c>
      <c r="B141" s="111" t="s">
        <v>434</v>
      </c>
      <c r="C141" s="97" t="s">
        <v>429</v>
      </c>
      <c r="D141" s="97" t="s">
        <v>430</v>
      </c>
      <c r="E141" s="194">
        <v>510000000</v>
      </c>
      <c r="F141" s="194">
        <v>510000000</v>
      </c>
      <c r="G141" s="194">
        <v>382500000</v>
      </c>
      <c r="H141" s="194">
        <v>0</v>
      </c>
      <c r="I141" s="194">
        <v>382500000</v>
      </c>
      <c r="J141" s="194">
        <v>0</v>
      </c>
      <c r="K141" s="194">
        <v>0</v>
      </c>
      <c r="L141" s="194">
        <v>0</v>
      </c>
      <c r="M141" s="194">
        <v>127500000</v>
      </c>
      <c r="N141" s="194">
        <v>0</v>
      </c>
      <c r="O141" s="94">
        <f t="shared" si="9"/>
        <v>0</v>
      </c>
      <c r="P141" s="95"/>
      <c r="Q141" s="95"/>
      <c r="R141" s="119"/>
    </row>
    <row r="142" spans="1:18" x14ac:dyDescent="0.2">
      <c r="A142" s="19"/>
      <c r="C142" s="19"/>
      <c r="D142" s="19"/>
      <c r="E142" s="101"/>
      <c r="F142" s="101"/>
      <c r="G142" s="101"/>
      <c r="H142" s="195"/>
      <c r="I142" s="195"/>
      <c r="J142" s="195"/>
      <c r="K142" s="195"/>
      <c r="L142" s="195"/>
      <c r="M142" s="195"/>
      <c r="N142" s="195"/>
      <c r="O142" s="22"/>
      <c r="P142" s="45"/>
      <c r="Q142" s="45"/>
      <c r="R142" s="25"/>
    </row>
    <row r="143" spans="1:18" x14ac:dyDescent="0.2">
      <c r="A143" s="19"/>
      <c r="C143" s="19"/>
      <c r="D143" s="19"/>
      <c r="E143" s="101"/>
      <c r="F143" s="101"/>
      <c r="G143" s="101"/>
      <c r="H143" s="195"/>
      <c r="I143" s="195"/>
      <c r="J143" s="195"/>
      <c r="K143" s="195"/>
      <c r="L143" s="195"/>
      <c r="M143" s="195"/>
      <c r="N143" s="195"/>
      <c r="O143" s="22"/>
      <c r="P143" s="45"/>
      <c r="Q143" s="45"/>
      <c r="R143" s="25"/>
    </row>
    <row r="144" spans="1:18" x14ac:dyDescent="0.2">
      <c r="A144" s="19"/>
      <c r="C144" s="19"/>
      <c r="D144" s="19"/>
      <c r="E144" s="101"/>
      <c r="F144" s="101"/>
      <c r="G144" s="101"/>
      <c r="H144" s="195"/>
      <c r="I144" s="195"/>
      <c r="J144" s="195"/>
      <c r="K144" s="195"/>
      <c r="L144" s="195"/>
      <c r="M144" s="195"/>
      <c r="N144" s="195"/>
      <c r="O144" s="22"/>
      <c r="P144" s="45"/>
      <c r="Q144" s="45"/>
      <c r="R144" s="25"/>
    </row>
    <row r="145" spans="1:18" x14ac:dyDescent="0.2">
      <c r="A145" s="19"/>
      <c r="C145" s="19"/>
      <c r="D145" s="19"/>
      <c r="E145" s="101"/>
      <c r="F145" s="101"/>
      <c r="G145" s="101"/>
      <c r="H145" s="195"/>
      <c r="I145" s="195"/>
      <c r="J145" s="195"/>
      <c r="K145" s="195"/>
      <c r="L145" s="195"/>
      <c r="M145" s="195"/>
      <c r="N145" s="195"/>
      <c r="O145" s="22"/>
      <c r="P145" s="45"/>
      <c r="Q145" s="45"/>
      <c r="R145" s="25"/>
    </row>
    <row r="146" spans="1:18" x14ac:dyDescent="0.2">
      <c r="A146" s="19"/>
      <c r="C146" s="19"/>
      <c r="D146" s="19"/>
      <c r="E146" s="101"/>
      <c r="F146" s="101"/>
      <c r="G146" s="101"/>
      <c r="H146" s="195"/>
      <c r="I146" s="195"/>
      <c r="J146" s="195"/>
      <c r="K146" s="195"/>
      <c r="L146" s="195"/>
      <c r="M146" s="195"/>
      <c r="N146" s="195"/>
      <c r="O146" s="22"/>
      <c r="P146" s="45"/>
      <c r="Q146" s="45"/>
      <c r="R146" s="25"/>
    </row>
    <row r="147" spans="1:18" x14ac:dyDescent="0.2">
      <c r="A147" s="19"/>
      <c r="C147" s="19"/>
      <c r="D147" s="19"/>
      <c r="E147" s="101"/>
      <c r="F147" s="101"/>
      <c r="G147" s="101"/>
      <c r="H147" s="195"/>
      <c r="I147" s="195"/>
      <c r="J147" s="195"/>
      <c r="K147" s="195"/>
      <c r="L147" s="195"/>
      <c r="M147" s="195"/>
      <c r="N147" s="195"/>
      <c r="O147" s="22"/>
      <c r="P147" s="45"/>
      <c r="Q147" s="45"/>
      <c r="R147" s="25"/>
    </row>
    <row r="148" spans="1:18" x14ac:dyDescent="0.2">
      <c r="A148" s="19"/>
      <c r="C148" s="19"/>
      <c r="D148" s="19"/>
      <c r="E148" s="101"/>
      <c r="F148" s="101"/>
      <c r="G148" s="101"/>
      <c r="H148" s="195"/>
      <c r="I148" s="195"/>
      <c r="J148" s="195"/>
      <c r="K148" s="194"/>
      <c r="L148" s="195"/>
      <c r="M148" s="195"/>
      <c r="N148" s="195"/>
      <c r="O148" s="22"/>
      <c r="P148" s="45"/>
      <c r="Q148" s="45"/>
      <c r="R148" s="25"/>
    </row>
    <row r="149" spans="1:18" x14ac:dyDescent="0.2">
      <c r="A149" s="49"/>
      <c r="B149" s="165"/>
      <c r="C149" s="49"/>
      <c r="D149" s="135"/>
      <c r="E149" s="49"/>
      <c r="F149" s="49"/>
      <c r="G149" s="49"/>
      <c r="P149" s="135"/>
      <c r="Q149" s="49"/>
    </row>
    <row r="150" spans="1:18" ht="15.6" customHeight="1" x14ac:dyDescent="0.2">
      <c r="A150" s="49"/>
      <c r="B150" s="165"/>
      <c r="C150" s="205" t="s">
        <v>26</v>
      </c>
      <c r="D150" s="205"/>
      <c r="E150" s="205"/>
      <c r="F150" s="205"/>
      <c r="G150" s="205"/>
      <c r="P150" s="135"/>
      <c r="Q150" s="49"/>
    </row>
    <row r="151" spans="1:18" ht="36" customHeight="1" thickBot="1" x14ac:dyDescent="0.25">
      <c r="A151" s="49"/>
      <c r="B151" s="165"/>
      <c r="C151" s="166" t="s">
        <v>6</v>
      </c>
      <c r="D151" s="166" t="s">
        <v>7</v>
      </c>
      <c r="E151" s="166" t="s">
        <v>8</v>
      </c>
      <c r="F151" s="166" t="s">
        <v>9</v>
      </c>
      <c r="G151" s="166" t="s">
        <v>21</v>
      </c>
      <c r="P151" s="135"/>
      <c r="Q151" s="49"/>
    </row>
    <row r="152" spans="1:18" ht="13.5" thickTop="1" x14ac:dyDescent="0.2">
      <c r="A152" s="49"/>
      <c r="B152" s="165"/>
      <c r="C152" s="131" t="s">
        <v>22</v>
      </c>
      <c r="D152" s="101">
        <f>+F8</f>
        <v>3780188259</v>
      </c>
      <c r="E152" s="102">
        <f>+K8</f>
        <v>2073100024.9400001</v>
      </c>
      <c r="F152" s="21">
        <f t="shared" ref="F152:F157" si="10">+D152-E152</f>
        <v>1707088234.0599999</v>
      </c>
      <c r="G152" s="94">
        <f t="shared" ref="G152:G158" si="11">+E152/D152</f>
        <v>0.54841184695082146</v>
      </c>
      <c r="P152" s="135"/>
      <c r="Q152" s="49"/>
    </row>
    <row r="153" spans="1:18" x14ac:dyDescent="0.2">
      <c r="A153" s="49"/>
      <c r="B153" s="165"/>
      <c r="C153" s="131" t="s">
        <v>109</v>
      </c>
      <c r="D153" s="21">
        <f>+F29</f>
        <v>2885557440</v>
      </c>
      <c r="E153" s="104">
        <f>+K29</f>
        <v>1419125582.0999999</v>
      </c>
      <c r="F153" s="21">
        <f t="shared" si="10"/>
        <v>1466431857.9000001</v>
      </c>
      <c r="G153" s="94">
        <f t="shared" si="11"/>
        <v>0.49180292252300473</v>
      </c>
      <c r="P153" s="135"/>
      <c r="Q153" s="49"/>
    </row>
    <row r="154" spans="1:18" x14ac:dyDescent="0.2">
      <c r="A154" s="49"/>
      <c r="B154" s="165"/>
      <c r="C154" s="131" t="s">
        <v>23</v>
      </c>
      <c r="D154" s="21">
        <f>+F79</f>
        <v>82222170</v>
      </c>
      <c r="E154" s="104">
        <f>+K79</f>
        <v>29042946.469999999</v>
      </c>
      <c r="F154" s="21">
        <f t="shared" si="10"/>
        <v>53179223.530000001</v>
      </c>
      <c r="G154" s="94">
        <f t="shared" si="11"/>
        <v>0.35322524898090135</v>
      </c>
      <c r="P154" s="135"/>
      <c r="Q154" s="49"/>
    </row>
    <row r="155" spans="1:18" x14ac:dyDescent="0.2">
      <c r="A155" s="49"/>
      <c r="B155" s="165"/>
      <c r="C155" s="131" t="s">
        <v>24</v>
      </c>
      <c r="D155" s="21">
        <f>+F105</f>
        <v>101880758</v>
      </c>
      <c r="E155" s="104">
        <f>+K105</f>
        <v>16653730.289999999</v>
      </c>
      <c r="F155" s="21">
        <f t="shared" si="10"/>
        <v>85227027.710000008</v>
      </c>
      <c r="G155" s="22">
        <f t="shared" si="11"/>
        <v>0.1634629601990201</v>
      </c>
      <c r="P155" s="135"/>
      <c r="Q155" s="49"/>
    </row>
    <row r="156" spans="1:18" x14ac:dyDescent="0.2">
      <c r="A156" s="49"/>
      <c r="B156" s="165"/>
      <c r="C156" s="131" t="s">
        <v>25</v>
      </c>
      <c r="D156" s="21">
        <f>+F115</f>
        <v>5610775958</v>
      </c>
      <c r="E156" s="104">
        <f>+K115</f>
        <v>3943440825.3400002</v>
      </c>
      <c r="F156" s="21">
        <f t="shared" si="10"/>
        <v>1667335132.6599998</v>
      </c>
      <c r="G156" s="22">
        <f t="shared" si="11"/>
        <v>0.70283341463979376</v>
      </c>
      <c r="P156" s="135"/>
      <c r="Q156" s="49"/>
    </row>
    <row r="157" spans="1:18" x14ac:dyDescent="0.2">
      <c r="A157" s="49"/>
      <c r="B157" s="165"/>
      <c r="C157" s="131" t="s">
        <v>431</v>
      </c>
      <c r="D157" s="21">
        <f>+F139</f>
        <v>510000000</v>
      </c>
      <c r="E157" s="104">
        <f>+K139</f>
        <v>0</v>
      </c>
      <c r="F157" s="21">
        <f t="shared" si="10"/>
        <v>510000000</v>
      </c>
      <c r="G157" s="22">
        <f t="shared" si="11"/>
        <v>0</v>
      </c>
      <c r="P157" s="135"/>
      <c r="Q157" s="49"/>
    </row>
    <row r="158" spans="1:18" ht="13.5" thickBot="1" x14ac:dyDescent="0.25">
      <c r="A158" s="49"/>
      <c r="B158" s="165"/>
      <c r="C158" s="167" t="s">
        <v>10</v>
      </c>
      <c r="D158" s="167">
        <f>SUM(D152:D157)</f>
        <v>12970624585</v>
      </c>
      <c r="E158" s="167">
        <f>SUM(E152:E157)</f>
        <v>7481363109.1399994</v>
      </c>
      <c r="F158" s="167">
        <f>SUM(F152:F157)</f>
        <v>5489261475.8600006</v>
      </c>
      <c r="G158" s="168">
        <f t="shared" si="11"/>
        <v>0.57679281827275242</v>
      </c>
      <c r="P158" s="135"/>
      <c r="Q158" s="49"/>
    </row>
    <row r="159" spans="1:18" ht="13.5" thickTop="1" x14ac:dyDescent="0.2">
      <c r="A159" s="49"/>
      <c r="B159" s="165"/>
      <c r="C159" s="55"/>
      <c r="D159" s="55">
        <f>+F7-D158</f>
        <v>0</v>
      </c>
      <c r="E159" s="105"/>
      <c r="F159" s="17"/>
      <c r="P159" s="135"/>
      <c r="Q159" s="49"/>
    </row>
    <row r="160" spans="1:18" x14ac:dyDescent="0.2">
      <c r="A160" s="49"/>
      <c r="B160" s="165"/>
      <c r="C160" s="17"/>
      <c r="D160" s="55"/>
      <c r="E160" s="135"/>
      <c r="F160" s="17"/>
      <c r="G160" s="17"/>
      <c r="P160" s="135"/>
      <c r="Q160" s="49"/>
    </row>
    <row r="161" spans="1:17" x14ac:dyDescent="0.2">
      <c r="A161" s="49"/>
      <c r="B161" s="165"/>
      <c r="C161" s="202" t="s">
        <v>35</v>
      </c>
      <c r="D161" s="202"/>
      <c r="E161" s="202"/>
      <c r="F161" s="202"/>
      <c r="G161" s="202"/>
      <c r="P161" s="135"/>
      <c r="Q161" s="49"/>
    </row>
    <row r="162" spans="1:17" ht="26.25" thickBot="1" x14ac:dyDescent="0.25">
      <c r="A162" s="49"/>
      <c r="B162" s="165"/>
      <c r="C162" s="169" t="s">
        <v>6</v>
      </c>
      <c r="D162" s="169" t="s">
        <v>31</v>
      </c>
      <c r="E162" s="169" t="s">
        <v>32</v>
      </c>
      <c r="F162" s="169" t="s">
        <v>36</v>
      </c>
      <c r="G162" s="169" t="s">
        <v>33</v>
      </c>
      <c r="P162" s="135"/>
      <c r="Q162" s="49"/>
    </row>
    <row r="163" spans="1:17" ht="13.5" thickTop="1" x14ac:dyDescent="0.2">
      <c r="A163" s="49"/>
      <c r="B163" s="165"/>
      <c r="C163" s="131" t="s">
        <v>109</v>
      </c>
      <c r="D163" s="21">
        <f>+P29</f>
        <v>2885557440</v>
      </c>
      <c r="E163" s="21">
        <f>+Q29</f>
        <v>1419125582.0999999</v>
      </c>
      <c r="F163" s="21">
        <f>+D163-E163</f>
        <v>1466431857.9000001</v>
      </c>
      <c r="G163" s="22">
        <f>+E163/D163</f>
        <v>0.49180292252300473</v>
      </c>
      <c r="P163" s="135"/>
      <c r="Q163" s="49"/>
    </row>
    <row r="164" spans="1:17" x14ac:dyDescent="0.2">
      <c r="A164" s="49"/>
      <c r="B164" s="165"/>
      <c r="C164" s="131" t="s">
        <v>23</v>
      </c>
      <c r="D164" s="21">
        <f>+P79</f>
        <v>82222170</v>
      </c>
      <c r="E164" s="21">
        <f>+Q79</f>
        <v>29042946.469999999</v>
      </c>
      <c r="F164" s="21">
        <f>+D164-E164</f>
        <v>53179223.530000001</v>
      </c>
      <c r="G164" s="22">
        <f>+E164/D164</f>
        <v>0.35322524898090135</v>
      </c>
      <c r="P164" s="135"/>
      <c r="Q164" s="49"/>
    </row>
    <row r="165" spans="1:17" x14ac:dyDescent="0.2">
      <c r="A165" s="49"/>
      <c r="B165" s="165"/>
      <c r="C165" s="131" t="s">
        <v>24</v>
      </c>
      <c r="D165" s="21">
        <f>+P105</f>
        <v>101880758</v>
      </c>
      <c r="E165" s="21">
        <f>+Q105</f>
        <v>16653730.289999999</v>
      </c>
      <c r="F165" s="21">
        <f>+D165-E165</f>
        <v>85227027.710000008</v>
      </c>
      <c r="G165" s="22">
        <f>+E165/D165</f>
        <v>0.1634629601990201</v>
      </c>
      <c r="P165" s="135"/>
      <c r="Q165" s="49"/>
    </row>
    <row r="166" spans="1:17" x14ac:dyDescent="0.2">
      <c r="A166" s="49"/>
      <c r="B166" s="165"/>
      <c r="C166" s="131" t="s">
        <v>25</v>
      </c>
      <c r="D166" s="21">
        <f>+P115</f>
        <v>163690000</v>
      </c>
      <c r="E166" s="21">
        <f>+Q115</f>
        <v>123465622.22999999</v>
      </c>
      <c r="F166" s="21">
        <f>+D166-E166</f>
        <v>40224377.770000011</v>
      </c>
      <c r="G166" s="22">
        <f>+E166/D166</f>
        <v>0.75426490457572237</v>
      </c>
      <c r="P166" s="135"/>
      <c r="Q166" s="49"/>
    </row>
    <row r="167" spans="1:17" ht="13.5" thickBot="1" x14ac:dyDescent="0.25">
      <c r="A167" s="49"/>
      <c r="B167" s="165"/>
      <c r="C167" s="170" t="s">
        <v>10</v>
      </c>
      <c r="D167" s="170">
        <f>SUM(D163:D166)</f>
        <v>3233350368</v>
      </c>
      <c r="E167" s="170">
        <f>SUM(E163:E166)</f>
        <v>1588287881.0899999</v>
      </c>
      <c r="F167" s="170">
        <f>SUM(F163:F166)</f>
        <v>1645062486.9100001</v>
      </c>
      <c r="G167" s="171">
        <f>+E167/D167</f>
        <v>0.49122046803496922</v>
      </c>
      <c r="P167" s="135"/>
      <c r="Q167" s="49"/>
    </row>
    <row r="168" spans="1:17" ht="13.5" thickTop="1" x14ac:dyDescent="0.2">
      <c r="A168" s="49"/>
      <c r="B168" s="165"/>
      <c r="C168" s="49"/>
      <c r="D168" s="135"/>
      <c r="E168" s="49"/>
      <c r="F168" s="49"/>
      <c r="G168" s="49"/>
      <c r="P168" s="135"/>
      <c r="Q168" s="49"/>
    </row>
    <row r="169" spans="1:17" x14ac:dyDescent="0.2">
      <c r="A169" s="49"/>
      <c r="B169" s="165"/>
      <c r="C169" s="49"/>
      <c r="D169" s="135"/>
      <c r="E169" s="49"/>
      <c r="F169" s="49"/>
      <c r="G169" s="49"/>
      <c r="P169" s="135"/>
      <c r="Q169" s="49"/>
    </row>
    <row r="170" spans="1:17" x14ac:dyDescent="0.2">
      <c r="A170" s="49"/>
      <c r="B170" s="165"/>
      <c r="C170" s="49"/>
      <c r="D170" s="135"/>
      <c r="E170" s="49"/>
      <c r="F170" s="49"/>
      <c r="G170" s="49"/>
      <c r="P170" s="135"/>
      <c r="Q170" s="49"/>
    </row>
    <row r="171" spans="1:17" x14ac:dyDescent="0.2">
      <c r="A171" s="49"/>
      <c r="B171" s="165"/>
      <c r="C171" s="49"/>
      <c r="D171" s="135"/>
      <c r="E171" s="49"/>
      <c r="F171" s="49"/>
      <c r="G171" s="49"/>
      <c r="P171" s="135"/>
      <c r="Q171" s="49"/>
    </row>
    <row r="172" spans="1:17" x14ac:dyDescent="0.2">
      <c r="A172" s="49"/>
      <c r="B172" s="165"/>
      <c r="C172" s="49"/>
      <c r="D172" s="135"/>
      <c r="E172" s="49"/>
      <c r="F172" s="49"/>
      <c r="G172" s="49"/>
      <c r="P172" s="135"/>
      <c r="Q172" s="49"/>
    </row>
    <row r="173" spans="1:17" x14ac:dyDescent="0.2">
      <c r="A173" s="49"/>
      <c r="B173" s="165"/>
      <c r="C173" s="86" t="s">
        <v>51</v>
      </c>
      <c r="D173" s="143" t="s">
        <v>52</v>
      </c>
      <c r="E173" s="143" t="s">
        <v>53</v>
      </c>
      <c r="F173" s="86" t="s">
        <v>7</v>
      </c>
      <c r="G173" s="86" t="s">
        <v>19</v>
      </c>
      <c r="P173" s="135"/>
      <c r="Q173" s="49"/>
    </row>
    <row r="174" spans="1:17" x14ac:dyDescent="0.2">
      <c r="A174" s="49"/>
      <c r="B174" s="165"/>
      <c r="C174" s="88" t="s">
        <v>22</v>
      </c>
      <c r="D174" s="89">
        <f t="shared" ref="D174:D179" si="12">+G174/F174</f>
        <v>0.54841184695082146</v>
      </c>
      <c r="E174" s="89">
        <f>+(100%/12)*8</f>
        <v>0.66666666666666663</v>
      </c>
      <c r="F174" s="90">
        <f t="shared" ref="F174:G179" si="13">+D152</f>
        <v>3780188259</v>
      </c>
      <c r="G174" s="90">
        <f t="shared" si="13"/>
        <v>2073100024.9400001</v>
      </c>
      <c r="P174" s="135"/>
      <c r="Q174" s="49"/>
    </row>
    <row r="175" spans="1:17" x14ac:dyDescent="0.2">
      <c r="A175" s="49"/>
      <c r="B175" s="165"/>
      <c r="C175" s="88" t="s">
        <v>109</v>
      </c>
      <c r="D175" s="89">
        <f t="shared" si="12"/>
        <v>0.49180292252300473</v>
      </c>
      <c r="E175" s="89">
        <f t="shared" ref="E175:E179" si="14">+(100%/12)*8</f>
        <v>0.66666666666666663</v>
      </c>
      <c r="F175" s="90">
        <f t="shared" si="13"/>
        <v>2885557440</v>
      </c>
      <c r="G175" s="90">
        <f t="shared" si="13"/>
        <v>1419125582.0999999</v>
      </c>
      <c r="P175" s="135"/>
      <c r="Q175" s="49"/>
    </row>
    <row r="176" spans="1:17" x14ac:dyDescent="0.2">
      <c r="A176" s="49"/>
      <c r="B176" s="165"/>
      <c r="C176" s="88" t="s">
        <v>23</v>
      </c>
      <c r="D176" s="89">
        <f t="shared" si="12"/>
        <v>0.35322524898090135</v>
      </c>
      <c r="E176" s="89">
        <f t="shared" si="14"/>
        <v>0.66666666666666663</v>
      </c>
      <c r="F176" s="90">
        <f t="shared" si="13"/>
        <v>82222170</v>
      </c>
      <c r="G176" s="90">
        <f t="shared" si="13"/>
        <v>29042946.469999999</v>
      </c>
      <c r="P176" s="135"/>
      <c r="Q176" s="49"/>
    </row>
    <row r="177" spans="1:17" x14ac:dyDescent="0.2">
      <c r="A177" s="49"/>
      <c r="B177" s="165"/>
      <c r="C177" s="88" t="s">
        <v>24</v>
      </c>
      <c r="D177" s="89">
        <f t="shared" si="12"/>
        <v>0.1634629601990201</v>
      </c>
      <c r="E177" s="89">
        <f t="shared" si="14"/>
        <v>0.66666666666666663</v>
      </c>
      <c r="F177" s="90">
        <f t="shared" si="13"/>
        <v>101880758</v>
      </c>
      <c r="G177" s="90">
        <f t="shared" si="13"/>
        <v>16653730.289999999</v>
      </c>
      <c r="P177" s="135"/>
      <c r="Q177" s="49"/>
    </row>
    <row r="178" spans="1:17" x14ac:dyDescent="0.2">
      <c r="A178" s="49"/>
      <c r="B178" s="165"/>
      <c r="C178" s="88" t="s">
        <v>25</v>
      </c>
      <c r="D178" s="89">
        <f t="shared" si="12"/>
        <v>0.70283341463979376</v>
      </c>
      <c r="E178" s="89">
        <f t="shared" si="14"/>
        <v>0.66666666666666663</v>
      </c>
      <c r="F178" s="90">
        <f t="shared" si="13"/>
        <v>5610775958</v>
      </c>
      <c r="G178" s="90">
        <f t="shared" si="13"/>
        <v>3943440825.3400002</v>
      </c>
      <c r="P178" s="135"/>
      <c r="Q178" s="49"/>
    </row>
    <row r="179" spans="1:17" x14ac:dyDescent="0.2">
      <c r="A179" s="49"/>
      <c r="B179" s="165"/>
      <c r="C179" s="88" t="s">
        <v>431</v>
      </c>
      <c r="D179" s="89">
        <f t="shared" si="12"/>
        <v>0</v>
      </c>
      <c r="E179" s="89">
        <f t="shared" si="14"/>
        <v>0.66666666666666663</v>
      </c>
      <c r="F179" s="90">
        <f t="shared" si="13"/>
        <v>510000000</v>
      </c>
      <c r="G179" s="90">
        <f t="shared" si="13"/>
        <v>0</v>
      </c>
      <c r="P179" s="135"/>
      <c r="Q179" s="49"/>
    </row>
    <row r="180" spans="1:17" x14ac:dyDescent="0.2">
      <c r="A180" s="49"/>
      <c r="B180" s="165"/>
      <c r="C180" s="49"/>
      <c r="D180" s="135"/>
      <c r="E180" s="49"/>
      <c r="F180" s="49"/>
      <c r="G180" s="49"/>
      <c r="P180" s="135"/>
      <c r="Q180" s="49"/>
    </row>
    <row r="181" spans="1:17" x14ac:dyDescent="0.2">
      <c r="A181" s="49"/>
      <c r="B181" s="165"/>
      <c r="C181" s="49"/>
      <c r="D181" s="135"/>
      <c r="E181" s="49"/>
      <c r="F181" s="49"/>
      <c r="G181" s="49"/>
      <c r="P181" s="135"/>
      <c r="Q181" s="49"/>
    </row>
    <row r="182" spans="1:17" x14ac:dyDescent="0.2">
      <c r="A182" s="49"/>
      <c r="B182" s="165"/>
      <c r="C182" s="49"/>
      <c r="D182" s="135"/>
      <c r="E182" s="49"/>
      <c r="F182" s="49"/>
      <c r="G182" s="49"/>
      <c r="P182" s="135"/>
      <c r="Q182" s="49"/>
    </row>
    <row r="183" spans="1:17" x14ac:dyDescent="0.2">
      <c r="A183" s="49"/>
      <c r="B183" s="165"/>
      <c r="C183" s="49"/>
      <c r="D183" s="135"/>
      <c r="E183" s="49"/>
      <c r="F183" s="49"/>
      <c r="G183" s="49"/>
      <c r="P183" s="135"/>
      <c r="Q183" s="49"/>
    </row>
    <row r="184" spans="1:17" x14ac:dyDescent="0.2">
      <c r="A184" s="49"/>
      <c r="B184" s="165"/>
      <c r="C184" s="49"/>
      <c r="D184" s="135"/>
      <c r="E184" s="49"/>
      <c r="F184" s="49"/>
      <c r="G184" s="49"/>
      <c r="P184" s="135"/>
      <c r="Q184" s="49"/>
    </row>
    <row r="185" spans="1:17" x14ac:dyDescent="0.2">
      <c r="A185" s="49"/>
      <c r="B185" s="165"/>
      <c r="C185" s="49"/>
      <c r="D185" s="135"/>
      <c r="E185" s="49"/>
      <c r="F185" s="49"/>
      <c r="G185" s="49"/>
      <c r="P185" s="135"/>
      <c r="Q185" s="49"/>
    </row>
    <row r="186" spans="1:17" x14ac:dyDescent="0.2">
      <c r="A186" s="49"/>
      <c r="B186" s="165"/>
      <c r="C186" s="49"/>
      <c r="D186" s="135"/>
      <c r="E186" s="49"/>
      <c r="F186" s="49"/>
      <c r="G186" s="49"/>
      <c r="P186" s="135"/>
      <c r="Q186" s="49"/>
    </row>
    <row r="187" spans="1:17" x14ac:dyDescent="0.2">
      <c r="A187" s="49"/>
      <c r="B187" s="165"/>
      <c r="C187" s="49"/>
      <c r="D187" s="135"/>
      <c r="E187" s="49"/>
      <c r="F187" s="49"/>
      <c r="G187" s="49"/>
      <c r="P187" s="135"/>
      <c r="Q187" s="49"/>
    </row>
    <row r="188" spans="1:17" x14ac:dyDescent="0.2">
      <c r="A188" s="49"/>
      <c r="B188" s="165"/>
      <c r="C188" s="49"/>
      <c r="D188" s="135"/>
      <c r="E188" s="49"/>
      <c r="F188" s="49"/>
      <c r="G188" s="49"/>
      <c r="P188" s="135"/>
      <c r="Q188" s="49"/>
    </row>
    <row r="189" spans="1:17" x14ac:dyDescent="0.2">
      <c r="A189" s="49"/>
      <c r="B189" s="165"/>
      <c r="C189" s="49"/>
      <c r="D189" s="135"/>
      <c r="E189" s="49"/>
      <c r="F189" s="49"/>
      <c r="G189" s="49"/>
      <c r="P189" s="135"/>
      <c r="Q189" s="49"/>
    </row>
    <row r="190" spans="1:17" x14ac:dyDescent="0.2">
      <c r="A190" s="49"/>
      <c r="B190" s="165"/>
      <c r="C190" s="49"/>
      <c r="D190" s="135"/>
      <c r="E190" s="49"/>
      <c r="F190" s="49"/>
      <c r="G190" s="49"/>
      <c r="P190" s="135"/>
      <c r="Q190" s="49"/>
    </row>
    <row r="191" spans="1:17" x14ac:dyDescent="0.2">
      <c r="A191" s="49"/>
      <c r="B191" s="165"/>
      <c r="C191" s="49"/>
      <c r="D191" s="135"/>
      <c r="E191" s="49"/>
      <c r="F191" s="49"/>
      <c r="G191" s="49"/>
      <c r="P191" s="135"/>
      <c r="Q191" s="49"/>
    </row>
    <row r="192" spans="1:17" x14ac:dyDescent="0.2">
      <c r="A192" s="49"/>
      <c r="B192" s="165"/>
      <c r="C192" s="49"/>
      <c r="D192" s="135"/>
      <c r="E192" s="49"/>
      <c r="F192" s="49"/>
      <c r="G192" s="49"/>
      <c r="P192" s="135"/>
      <c r="Q192" s="49"/>
    </row>
    <row r="193" spans="1:17" x14ac:dyDescent="0.2">
      <c r="A193" s="49"/>
      <c r="B193" s="165"/>
      <c r="C193" s="49"/>
      <c r="D193" s="135"/>
      <c r="E193" s="49"/>
      <c r="F193" s="49"/>
      <c r="G193" s="49"/>
      <c r="P193" s="135"/>
      <c r="Q193" s="49"/>
    </row>
    <row r="194" spans="1:17" x14ac:dyDescent="0.2">
      <c r="A194" s="49"/>
      <c r="B194" s="165"/>
      <c r="C194" s="49"/>
      <c r="D194" s="135"/>
      <c r="E194" s="49"/>
      <c r="F194" s="49"/>
      <c r="G194" s="49"/>
      <c r="P194" s="135"/>
      <c r="Q194" s="49"/>
    </row>
    <row r="195" spans="1:17" x14ac:dyDescent="0.2">
      <c r="A195" s="49"/>
      <c r="B195" s="165"/>
      <c r="C195" s="49"/>
      <c r="D195" s="135"/>
      <c r="E195" s="49"/>
      <c r="F195" s="49"/>
      <c r="G195" s="49"/>
      <c r="P195" s="135"/>
      <c r="Q195" s="49"/>
    </row>
    <row r="196" spans="1:17" x14ac:dyDescent="0.2">
      <c r="A196" s="49"/>
      <c r="B196" s="165"/>
      <c r="C196" s="49"/>
      <c r="D196" s="135"/>
      <c r="E196" s="49"/>
      <c r="F196" s="49"/>
      <c r="G196" s="49"/>
      <c r="P196" s="135"/>
      <c r="Q196" s="49"/>
    </row>
    <row r="197" spans="1:17" x14ac:dyDescent="0.2">
      <c r="A197" s="19"/>
      <c r="C197" s="19"/>
      <c r="Q197" s="172"/>
    </row>
    <row r="198" spans="1:17" x14ac:dyDescent="0.2">
      <c r="A198" s="19"/>
      <c r="C198" s="19"/>
      <c r="Q198" s="172"/>
    </row>
    <row r="199" spans="1:17" x14ac:dyDescent="0.2">
      <c r="A199" s="19"/>
      <c r="C199" s="19"/>
      <c r="Q199" s="172"/>
    </row>
    <row r="200" spans="1:17" x14ac:dyDescent="0.2">
      <c r="A200" s="19"/>
      <c r="C200" s="19"/>
      <c r="Q200" s="172"/>
    </row>
    <row r="201" spans="1:17" x14ac:dyDescent="0.2">
      <c r="A201" s="19"/>
      <c r="C201" s="19"/>
      <c r="Q201" s="172"/>
    </row>
    <row r="202" spans="1:17" x14ac:dyDescent="0.2">
      <c r="A202" s="19"/>
      <c r="C202" s="19"/>
      <c r="Q202" s="172"/>
    </row>
    <row r="203" spans="1:17" x14ac:dyDescent="0.2">
      <c r="A203" s="19"/>
      <c r="C203" s="19"/>
      <c r="Q203" s="172"/>
    </row>
    <row r="204" spans="1:17" x14ac:dyDescent="0.2">
      <c r="A204" s="19"/>
      <c r="C204" s="19"/>
      <c r="Q204" s="172"/>
    </row>
    <row r="205" spans="1:17" x14ac:dyDescent="0.2">
      <c r="A205" s="19"/>
      <c r="C205" s="19"/>
      <c r="Q205" s="172"/>
    </row>
    <row r="206" spans="1:17" x14ac:dyDescent="0.2">
      <c r="A206" s="19"/>
      <c r="C206" s="19"/>
      <c r="Q206" s="172"/>
    </row>
    <row r="207" spans="1:17" x14ac:dyDescent="0.2">
      <c r="A207" s="19"/>
      <c r="C207" s="19"/>
      <c r="Q207" s="172"/>
    </row>
    <row r="208" spans="1:17" x14ac:dyDescent="0.2">
      <c r="A208" s="19"/>
      <c r="C208" s="19"/>
      <c r="Q208" s="172"/>
    </row>
    <row r="209" spans="1:17" x14ac:dyDescent="0.2">
      <c r="A209" s="19"/>
      <c r="C209" s="19"/>
      <c r="Q209" s="172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9"/>
  <sheetViews>
    <sheetView showGridLines="0" zoomScaleNormal="100" zoomScalePageLayoutView="50" workbookViewId="0">
      <pane ySplit="6" topLeftCell="A7" activePane="bottomLeft" state="frozen"/>
      <selection pane="bottomLeft" activeCell="A5" sqref="A5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3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19" s="6" customFormat="1" ht="15.75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9" s="6" customFormat="1" ht="15.75" x14ac:dyDescent="0.25">
      <c r="A3" s="206" t="s">
        <v>3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1:19" s="9" customFormat="1" ht="15.75" x14ac:dyDescent="0.25">
      <c r="A4" s="209" t="s">
        <v>443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9" s="5" customFormat="1" x14ac:dyDescent="0.25">
      <c r="B5" s="110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4" t="s">
        <v>432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9" customFormat="1" ht="15.75" thickTop="1" x14ac:dyDescent="0.25">
      <c r="A7" s="134" t="s">
        <v>438</v>
      </c>
      <c r="B7" s="196" t="s">
        <v>433</v>
      </c>
      <c r="C7" s="134" t="s">
        <v>437</v>
      </c>
      <c r="D7" s="134" t="s">
        <v>437</v>
      </c>
      <c r="E7" s="193">
        <v>10873914178</v>
      </c>
      <c r="F7" s="193">
        <v>10873914178</v>
      </c>
      <c r="G7" s="193">
        <v>7811856091.9899998</v>
      </c>
      <c r="H7" s="193">
        <v>164893451.59999999</v>
      </c>
      <c r="I7" s="193">
        <v>1289986119.03</v>
      </c>
      <c r="J7" s="193">
        <v>16284077.49</v>
      </c>
      <c r="K7" s="193">
        <v>5845532432.3900003</v>
      </c>
      <c r="L7" s="193">
        <v>5803459050.6599998</v>
      </c>
      <c r="M7" s="193">
        <v>3557218097.4899998</v>
      </c>
      <c r="N7" s="193">
        <v>495160011.48000002</v>
      </c>
      <c r="O7" s="98">
        <f>+K7/F7</f>
        <v>0.53757389811082257</v>
      </c>
      <c r="P7" s="28">
        <f>+P27+P69+P93+P103</f>
        <v>1925839332</v>
      </c>
      <c r="Q7" s="28">
        <f>+Q27+Q69+Q93+Q103</f>
        <v>479912155.85000002</v>
      </c>
      <c r="R7" s="98">
        <f>+Q7/P7</f>
        <v>0.24919636226953953</v>
      </c>
    </row>
    <row r="8" spans="1:19" s="99" customFormat="1" x14ac:dyDescent="0.25">
      <c r="A8" s="134" t="s">
        <v>438</v>
      </c>
      <c r="B8" s="196" t="s">
        <v>433</v>
      </c>
      <c r="C8" s="134" t="s">
        <v>54</v>
      </c>
      <c r="D8" s="134" t="s">
        <v>22</v>
      </c>
      <c r="E8" s="193">
        <v>763962183</v>
      </c>
      <c r="F8" s="193">
        <v>763962183</v>
      </c>
      <c r="G8" s="193">
        <v>763962183</v>
      </c>
      <c r="H8" s="193">
        <v>0</v>
      </c>
      <c r="I8" s="193">
        <v>50639235.649999999</v>
      </c>
      <c r="J8" s="193">
        <v>0</v>
      </c>
      <c r="K8" s="193">
        <v>404468379.01999998</v>
      </c>
      <c r="L8" s="193">
        <v>404468379.01999998</v>
      </c>
      <c r="M8" s="193">
        <v>308854568.32999998</v>
      </c>
      <c r="N8" s="193">
        <v>308854568.32999998</v>
      </c>
      <c r="O8" s="98">
        <f t="shared" ref="O8:O71" si="0">+K8/F8</f>
        <v>0.52943507940627998</v>
      </c>
      <c r="P8" s="28"/>
      <c r="Q8" s="28"/>
      <c r="R8" s="98"/>
    </row>
    <row r="9" spans="1:19" s="99" customFormat="1" x14ac:dyDescent="0.25">
      <c r="A9" s="135" t="s">
        <v>438</v>
      </c>
      <c r="B9" s="197" t="s">
        <v>433</v>
      </c>
      <c r="C9" s="135" t="s">
        <v>55</v>
      </c>
      <c r="D9" s="135" t="s">
        <v>56</v>
      </c>
      <c r="E9" s="194">
        <v>270377000</v>
      </c>
      <c r="F9" s="194">
        <v>270377000</v>
      </c>
      <c r="G9" s="194">
        <v>270377000</v>
      </c>
      <c r="H9" s="194">
        <v>0</v>
      </c>
      <c r="I9" s="194">
        <v>0</v>
      </c>
      <c r="J9" s="194">
        <v>0</v>
      </c>
      <c r="K9" s="194">
        <v>161233705.80000001</v>
      </c>
      <c r="L9" s="194">
        <v>161233705.80000001</v>
      </c>
      <c r="M9" s="194">
        <v>109143294.2</v>
      </c>
      <c r="N9" s="194">
        <v>109143294.2</v>
      </c>
      <c r="O9" s="94">
        <f t="shared" si="0"/>
        <v>0.59632922105060715</v>
      </c>
      <c r="P9" s="95"/>
      <c r="Q9" s="95"/>
      <c r="R9" s="94"/>
    </row>
    <row r="10" spans="1:19" s="99" customFormat="1" x14ac:dyDescent="0.25">
      <c r="A10" s="135" t="s">
        <v>438</v>
      </c>
      <c r="B10" s="197" t="s">
        <v>433</v>
      </c>
      <c r="C10" s="135" t="s">
        <v>57</v>
      </c>
      <c r="D10" s="135" t="s">
        <v>58</v>
      </c>
      <c r="E10" s="194">
        <v>265377000</v>
      </c>
      <c r="F10" s="194">
        <v>265377000</v>
      </c>
      <c r="G10" s="194">
        <v>265377000</v>
      </c>
      <c r="H10" s="194">
        <v>0</v>
      </c>
      <c r="I10" s="194">
        <v>0</v>
      </c>
      <c r="J10" s="194">
        <v>0</v>
      </c>
      <c r="K10" s="194">
        <v>159477989.13</v>
      </c>
      <c r="L10" s="194">
        <v>159477989.13</v>
      </c>
      <c r="M10" s="194">
        <v>105899010.87</v>
      </c>
      <c r="N10" s="194">
        <v>105899010.87</v>
      </c>
      <c r="O10" s="94">
        <f t="shared" si="0"/>
        <v>0.60094879786115596</v>
      </c>
      <c r="P10" s="95"/>
      <c r="Q10" s="95"/>
      <c r="R10" s="94"/>
      <c r="S10" s="100"/>
    </row>
    <row r="11" spans="1:19" s="99" customFormat="1" x14ac:dyDescent="0.25">
      <c r="A11" s="135" t="s">
        <v>438</v>
      </c>
      <c r="B11" s="197" t="s">
        <v>433</v>
      </c>
      <c r="C11" s="135" t="s">
        <v>59</v>
      </c>
      <c r="D11" s="135" t="s">
        <v>60</v>
      </c>
      <c r="E11" s="194">
        <v>5000000</v>
      </c>
      <c r="F11" s="194">
        <v>5000000</v>
      </c>
      <c r="G11" s="194">
        <v>5000000</v>
      </c>
      <c r="H11" s="194">
        <v>0</v>
      </c>
      <c r="I11" s="194">
        <v>0</v>
      </c>
      <c r="J11" s="194">
        <v>0</v>
      </c>
      <c r="K11" s="194">
        <v>1755716.67</v>
      </c>
      <c r="L11" s="194">
        <v>1755716.67</v>
      </c>
      <c r="M11" s="194">
        <v>3244283.33</v>
      </c>
      <c r="N11" s="194">
        <v>3244283.33</v>
      </c>
      <c r="O11" s="94">
        <f t="shared" si="0"/>
        <v>0.35114333399999997</v>
      </c>
      <c r="P11" s="95"/>
      <c r="Q11" s="95"/>
      <c r="R11" s="94"/>
      <c r="S11" s="100"/>
    </row>
    <row r="12" spans="1:19" s="99" customFormat="1" x14ac:dyDescent="0.25">
      <c r="A12" s="135" t="s">
        <v>438</v>
      </c>
      <c r="B12" s="197" t="s">
        <v>433</v>
      </c>
      <c r="C12" s="135" t="s">
        <v>61</v>
      </c>
      <c r="D12" s="135" t="s">
        <v>62</v>
      </c>
      <c r="E12" s="194">
        <v>3532050</v>
      </c>
      <c r="F12" s="194">
        <v>3532050</v>
      </c>
      <c r="G12" s="194">
        <v>3532050</v>
      </c>
      <c r="H12" s="194">
        <v>0</v>
      </c>
      <c r="I12" s="194">
        <v>0</v>
      </c>
      <c r="J12" s="194">
        <v>0</v>
      </c>
      <c r="K12" s="194">
        <v>899723</v>
      </c>
      <c r="L12" s="194">
        <v>899723</v>
      </c>
      <c r="M12" s="194">
        <v>2632327</v>
      </c>
      <c r="N12" s="194">
        <v>2632327</v>
      </c>
      <c r="O12" s="94">
        <f t="shared" si="0"/>
        <v>0.25473110516555542</v>
      </c>
      <c r="P12" s="95"/>
      <c r="Q12" s="95"/>
      <c r="R12" s="94"/>
      <c r="S12" s="100"/>
    </row>
    <row r="13" spans="1:19" s="99" customFormat="1" x14ac:dyDescent="0.25">
      <c r="A13" s="135" t="s">
        <v>438</v>
      </c>
      <c r="B13" s="197" t="s">
        <v>433</v>
      </c>
      <c r="C13" s="135" t="s">
        <v>63</v>
      </c>
      <c r="D13" s="135" t="s">
        <v>64</v>
      </c>
      <c r="E13" s="194">
        <v>3532050</v>
      </c>
      <c r="F13" s="194">
        <v>3532050</v>
      </c>
      <c r="G13" s="194">
        <v>3532050</v>
      </c>
      <c r="H13" s="194">
        <v>0</v>
      </c>
      <c r="I13" s="194">
        <v>0</v>
      </c>
      <c r="J13" s="194">
        <v>0</v>
      </c>
      <c r="K13" s="194">
        <v>899723</v>
      </c>
      <c r="L13" s="194">
        <v>899723</v>
      </c>
      <c r="M13" s="194">
        <v>2632327</v>
      </c>
      <c r="N13" s="194">
        <v>2632327</v>
      </c>
      <c r="O13" s="94">
        <f t="shared" si="0"/>
        <v>0.25473110516555542</v>
      </c>
      <c r="P13" s="95"/>
      <c r="Q13" s="95"/>
      <c r="R13" s="94"/>
      <c r="S13" s="100"/>
    </row>
    <row r="14" spans="1:19" s="99" customFormat="1" x14ac:dyDescent="0.25">
      <c r="A14" s="135" t="s">
        <v>438</v>
      </c>
      <c r="B14" s="197" t="s">
        <v>433</v>
      </c>
      <c r="C14" s="135" t="s">
        <v>65</v>
      </c>
      <c r="D14" s="135" t="s">
        <v>66</v>
      </c>
      <c r="E14" s="194">
        <v>373975920</v>
      </c>
      <c r="F14" s="194">
        <v>373975920</v>
      </c>
      <c r="G14" s="194">
        <v>373975920</v>
      </c>
      <c r="H14" s="194">
        <v>0</v>
      </c>
      <c r="I14" s="194">
        <v>0</v>
      </c>
      <c r="J14" s="194">
        <v>0</v>
      </c>
      <c r="K14" s="194">
        <v>176896972.87</v>
      </c>
      <c r="L14" s="194">
        <v>176896972.87</v>
      </c>
      <c r="M14" s="194">
        <v>197078947.13</v>
      </c>
      <c r="N14" s="194">
        <v>197078947.13</v>
      </c>
      <c r="O14" s="94">
        <f t="shared" si="0"/>
        <v>0.47301701368900972</v>
      </c>
      <c r="P14" s="95"/>
      <c r="Q14" s="95"/>
      <c r="R14" s="94"/>
      <c r="S14" s="100"/>
    </row>
    <row r="15" spans="1:19" s="99" customFormat="1" x14ac:dyDescent="0.25">
      <c r="A15" s="135" t="s">
        <v>438</v>
      </c>
      <c r="B15" s="197" t="s">
        <v>433</v>
      </c>
      <c r="C15" s="135" t="s">
        <v>67</v>
      </c>
      <c r="D15" s="135" t="s">
        <v>68</v>
      </c>
      <c r="E15" s="194">
        <v>115319532</v>
      </c>
      <c r="F15" s="194">
        <v>115319532</v>
      </c>
      <c r="G15" s="194">
        <v>115319532</v>
      </c>
      <c r="H15" s="194">
        <v>0</v>
      </c>
      <c r="I15" s="194">
        <v>0</v>
      </c>
      <c r="J15" s="194">
        <v>0</v>
      </c>
      <c r="K15" s="194">
        <v>57392109.520000003</v>
      </c>
      <c r="L15" s="194">
        <v>57392109.520000003</v>
      </c>
      <c r="M15" s="194">
        <v>57927422.479999997</v>
      </c>
      <c r="N15" s="194">
        <v>57927422.479999997</v>
      </c>
      <c r="O15" s="94">
        <f t="shared" si="0"/>
        <v>0.49767900133344284</v>
      </c>
      <c r="P15" s="95"/>
      <c r="Q15" s="95"/>
      <c r="R15" s="94"/>
      <c r="S15" s="100"/>
    </row>
    <row r="16" spans="1:19" s="99" customFormat="1" x14ac:dyDescent="0.25">
      <c r="A16" s="135" t="s">
        <v>438</v>
      </c>
      <c r="B16" s="197" t="s">
        <v>433</v>
      </c>
      <c r="C16" s="135" t="s">
        <v>69</v>
      </c>
      <c r="D16" s="135" t="s">
        <v>70</v>
      </c>
      <c r="E16" s="194">
        <v>123917350</v>
      </c>
      <c r="F16" s="194">
        <v>123917350</v>
      </c>
      <c r="G16" s="194">
        <v>123917350</v>
      </c>
      <c r="H16" s="194">
        <v>0</v>
      </c>
      <c r="I16" s="194">
        <v>0</v>
      </c>
      <c r="J16" s="194">
        <v>0</v>
      </c>
      <c r="K16" s="194">
        <v>59036217.850000001</v>
      </c>
      <c r="L16" s="194">
        <v>59036217.850000001</v>
      </c>
      <c r="M16" s="194">
        <v>64881132.149999999</v>
      </c>
      <c r="N16" s="194">
        <v>64881132.149999999</v>
      </c>
      <c r="O16" s="94">
        <f t="shared" si="0"/>
        <v>0.47641607773245637</v>
      </c>
      <c r="P16" s="95"/>
      <c r="Q16" s="95"/>
      <c r="R16" s="94"/>
      <c r="S16" s="100"/>
    </row>
    <row r="17" spans="1:19" s="99" customFormat="1" ht="13.5" customHeight="1" x14ac:dyDescent="0.25">
      <c r="A17" s="135" t="s">
        <v>438</v>
      </c>
      <c r="B17" s="197" t="s">
        <v>433</v>
      </c>
      <c r="C17" s="135" t="s">
        <v>73</v>
      </c>
      <c r="D17" s="135" t="s">
        <v>74</v>
      </c>
      <c r="E17" s="194">
        <v>40189028</v>
      </c>
      <c r="F17" s="194">
        <v>40189028</v>
      </c>
      <c r="G17" s="194">
        <v>40189028</v>
      </c>
      <c r="H17" s="194">
        <v>0</v>
      </c>
      <c r="I17" s="194">
        <v>0</v>
      </c>
      <c r="J17" s="194">
        <v>0</v>
      </c>
      <c r="K17" s="194">
        <v>39301800.469999999</v>
      </c>
      <c r="L17" s="194">
        <v>39301800.469999999</v>
      </c>
      <c r="M17" s="194">
        <v>887227.53</v>
      </c>
      <c r="N17" s="194">
        <v>887227.53</v>
      </c>
      <c r="O17" s="94">
        <f t="shared" si="0"/>
        <v>0.97792363801383797</v>
      </c>
      <c r="P17" s="95"/>
      <c r="Q17" s="95"/>
      <c r="R17" s="94"/>
      <c r="S17" s="100"/>
    </row>
    <row r="18" spans="1:19" s="99" customFormat="1" x14ac:dyDescent="0.25">
      <c r="A18" s="135" t="s">
        <v>438</v>
      </c>
      <c r="B18" s="197" t="s">
        <v>433</v>
      </c>
      <c r="C18" s="135" t="s">
        <v>75</v>
      </c>
      <c r="D18" s="135" t="s">
        <v>76</v>
      </c>
      <c r="E18" s="194">
        <v>45700000</v>
      </c>
      <c r="F18" s="194">
        <v>45700000</v>
      </c>
      <c r="G18" s="194">
        <v>45700000</v>
      </c>
      <c r="H18" s="194">
        <v>0</v>
      </c>
      <c r="I18" s="194">
        <v>0</v>
      </c>
      <c r="J18" s="194">
        <v>0</v>
      </c>
      <c r="K18" s="194">
        <v>21166845.030000001</v>
      </c>
      <c r="L18" s="194">
        <v>21166845.030000001</v>
      </c>
      <c r="M18" s="194">
        <v>24533154.969999999</v>
      </c>
      <c r="N18" s="194">
        <v>24533154.969999999</v>
      </c>
      <c r="O18" s="94">
        <f t="shared" si="0"/>
        <v>0.46316947549234139</v>
      </c>
      <c r="P18" s="95"/>
      <c r="Q18" s="95"/>
      <c r="R18" s="94"/>
      <c r="S18" s="100"/>
    </row>
    <row r="19" spans="1:19" s="99" customFormat="1" ht="13.7" customHeight="1" x14ac:dyDescent="0.25">
      <c r="A19" s="135" t="s">
        <v>438</v>
      </c>
      <c r="B19" s="197" t="s">
        <v>434</v>
      </c>
      <c r="C19" s="135" t="s">
        <v>71</v>
      </c>
      <c r="D19" s="135" t="s">
        <v>72</v>
      </c>
      <c r="E19" s="194">
        <v>48850010</v>
      </c>
      <c r="F19" s="194">
        <v>48850010</v>
      </c>
      <c r="G19" s="194">
        <v>48850010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48850010</v>
      </c>
      <c r="N19" s="194">
        <v>48850010</v>
      </c>
      <c r="O19" s="94">
        <f t="shared" si="0"/>
        <v>0</v>
      </c>
      <c r="P19" s="95"/>
      <c r="Q19" s="95"/>
      <c r="R19" s="94"/>
      <c r="S19" s="100"/>
    </row>
    <row r="20" spans="1:19" s="99" customFormat="1" x14ac:dyDescent="0.25">
      <c r="A20" s="135" t="s">
        <v>438</v>
      </c>
      <c r="B20" s="197" t="s">
        <v>433</v>
      </c>
      <c r="C20" s="135" t="s">
        <v>77</v>
      </c>
      <c r="D20" s="135" t="s">
        <v>78</v>
      </c>
      <c r="E20" s="194">
        <v>58549034</v>
      </c>
      <c r="F20" s="194">
        <v>58549034</v>
      </c>
      <c r="G20" s="194">
        <v>58549034</v>
      </c>
      <c r="H20" s="194">
        <v>0</v>
      </c>
      <c r="I20" s="194">
        <v>25483648.649999999</v>
      </c>
      <c r="J20" s="194">
        <v>0</v>
      </c>
      <c r="K20" s="194">
        <v>33065385.350000001</v>
      </c>
      <c r="L20" s="194">
        <v>33065385.350000001</v>
      </c>
      <c r="M20" s="194">
        <v>0</v>
      </c>
      <c r="N20" s="194">
        <v>0</v>
      </c>
      <c r="O20" s="94">
        <f t="shared" si="0"/>
        <v>0.56474689830066205</v>
      </c>
      <c r="P20" s="95"/>
      <c r="Q20" s="95"/>
      <c r="R20" s="94"/>
      <c r="S20" s="100"/>
    </row>
    <row r="21" spans="1:19" s="99" customFormat="1" x14ac:dyDescent="0.25">
      <c r="A21" s="135" t="s">
        <v>438</v>
      </c>
      <c r="B21" s="197" t="s">
        <v>433</v>
      </c>
      <c r="C21" s="135" t="s">
        <v>80</v>
      </c>
      <c r="D21" s="135" t="s">
        <v>401</v>
      </c>
      <c r="E21" s="194">
        <v>55546519</v>
      </c>
      <c r="F21" s="194">
        <v>55546519</v>
      </c>
      <c r="G21" s="194">
        <v>55546519</v>
      </c>
      <c r="H21" s="194">
        <v>0</v>
      </c>
      <c r="I21" s="194">
        <v>24176801.52</v>
      </c>
      <c r="J21" s="194">
        <v>0</v>
      </c>
      <c r="K21" s="194">
        <v>31369717.48</v>
      </c>
      <c r="L21" s="194">
        <v>31369717.48</v>
      </c>
      <c r="M21" s="194">
        <v>0</v>
      </c>
      <c r="N21" s="194">
        <v>0</v>
      </c>
      <c r="O21" s="94">
        <f t="shared" si="0"/>
        <v>0.56474677522096395</v>
      </c>
      <c r="P21" s="95"/>
      <c r="Q21" s="95"/>
      <c r="R21" s="94"/>
      <c r="S21" s="100"/>
    </row>
    <row r="22" spans="1:19" s="99" customFormat="1" ht="13.7" customHeight="1" x14ac:dyDescent="0.25">
      <c r="A22" s="135" t="s">
        <v>438</v>
      </c>
      <c r="B22" s="197" t="s">
        <v>433</v>
      </c>
      <c r="C22" s="135" t="s">
        <v>85</v>
      </c>
      <c r="D22" s="135" t="s">
        <v>388</v>
      </c>
      <c r="E22" s="194">
        <v>3002515</v>
      </c>
      <c r="F22" s="194">
        <v>3002515</v>
      </c>
      <c r="G22" s="194">
        <v>3002515</v>
      </c>
      <c r="H22" s="194">
        <v>0</v>
      </c>
      <c r="I22" s="194">
        <v>1306847.1299999999</v>
      </c>
      <c r="J22" s="194">
        <v>0</v>
      </c>
      <c r="K22" s="194">
        <v>1695667.87</v>
      </c>
      <c r="L22" s="194">
        <v>1695667.87</v>
      </c>
      <c r="M22" s="194">
        <v>0</v>
      </c>
      <c r="N22" s="194">
        <v>0</v>
      </c>
      <c r="O22" s="94">
        <f t="shared" si="0"/>
        <v>0.56474917527472801</v>
      </c>
      <c r="P22" s="95"/>
      <c r="Q22" s="95"/>
      <c r="R22" s="94"/>
      <c r="S22" s="100"/>
    </row>
    <row r="23" spans="1:19" s="99" customFormat="1" x14ac:dyDescent="0.25">
      <c r="A23" s="135" t="s">
        <v>438</v>
      </c>
      <c r="B23" s="197" t="s">
        <v>433</v>
      </c>
      <c r="C23" s="135" t="s">
        <v>89</v>
      </c>
      <c r="D23" s="135" t="s">
        <v>90</v>
      </c>
      <c r="E23" s="194">
        <v>57528179</v>
      </c>
      <c r="F23" s="194">
        <v>57528179</v>
      </c>
      <c r="G23" s="194">
        <v>57528179</v>
      </c>
      <c r="H23" s="194">
        <v>0</v>
      </c>
      <c r="I23" s="194">
        <v>25155587</v>
      </c>
      <c r="J23" s="194">
        <v>0</v>
      </c>
      <c r="K23" s="194">
        <v>32372592</v>
      </c>
      <c r="L23" s="194">
        <v>32372592</v>
      </c>
      <c r="M23" s="194">
        <v>0</v>
      </c>
      <c r="N23" s="194">
        <v>0</v>
      </c>
      <c r="O23" s="94">
        <f t="shared" si="0"/>
        <v>0.56272582519950787</v>
      </c>
      <c r="P23" s="95"/>
      <c r="Q23" s="95"/>
      <c r="R23" s="94"/>
      <c r="S23" s="100"/>
    </row>
    <row r="24" spans="1:19" s="99" customFormat="1" x14ac:dyDescent="0.25">
      <c r="A24" s="135" t="s">
        <v>438</v>
      </c>
      <c r="B24" s="197" t="s">
        <v>433</v>
      </c>
      <c r="C24" s="135" t="s">
        <v>92</v>
      </c>
      <c r="D24" s="135" t="s">
        <v>402</v>
      </c>
      <c r="E24" s="194">
        <v>30505548</v>
      </c>
      <c r="F24" s="194">
        <v>30505548</v>
      </c>
      <c r="G24" s="194">
        <v>30505548</v>
      </c>
      <c r="H24" s="194">
        <v>0</v>
      </c>
      <c r="I24" s="194">
        <v>13393913.09</v>
      </c>
      <c r="J24" s="194">
        <v>0</v>
      </c>
      <c r="K24" s="194">
        <v>17111634.91</v>
      </c>
      <c r="L24" s="194">
        <v>17111634.91</v>
      </c>
      <c r="M24" s="194">
        <v>0</v>
      </c>
      <c r="N24" s="194">
        <v>0</v>
      </c>
      <c r="O24" s="94">
        <f t="shared" si="0"/>
        <v>0.56093517513601132</v>
      </c>
      <c r="P24" s="95"/>
      <c r="Q24" s="95"/>
      <c r="R24" s="94"/>
      <c r="S24" s="100"/>
    </row>
    <row r="25" spans="1:19" s="99" customFormat="1" x14ac:dyDescent="0.25">
      <c r="A25" s="135" t="s">
        <v>438</v>
      </c>
      <c r="B25" s="197" t="s">
        <v>433</v>
      </c>
      <c r="C25" s="135" t="s">
        <v>97</v>
      </c>
      <c r="D25" s="135" t="s">
        <v>403</v>
      </c>
      <c r="E25" s="194">
        <v>9007544</v>
      </c>
      <c r="F25" s="194">
        <v>9007544</v>
      </c>
      <c r="G25" s="194">
        <v>9007544</v>
      </c>
      <c r="H25" s="194">
        <v>0</v>
      </c>
      <c r="I25" s="194">
        <v>3920556.6</v>
      </c>
      <c r="J25" s="194">
        <v>0</v>
      </c>
      <c r="K25" s="194">
        <v>5086987.4000000004</v>
      </c>
      <c r="L25" s="194">
        <v>5086987.4000000004</v>
      </c>
      <c r="M25" s="194">
        <v>0</v>
      </c>
      <c r="N25" s="194">
        <v>0</v>
      </c>
      <c r="O25" s="94">
        <f t="shared" si="0"/>
        <v>0.56474743836943797</v>
      </c>
      <c r="P25" s="95"/>
      <c r="Q25" s="95"/>
      <c r="R25" s="94"/>
      <c r="S25" s="100"/>
    </row>
    <row r="26" spans="1:19" s="99" customFormat="1" x14ac:dyDescent="0.25">
      <c r="A26" s="135" t="s">
        <v>438</v>
      </c>
      <c r="B26" s="197" t="s">
        <v>433</v>
      </c>
      <c r="C26" s="135" t="s">
        <v>102</v>
      </c>
      <c r="D26" s="135" t="s">
        <v>404</v>
      </c>
      <c r="E26" s="194">
        <v>18015087</v>
      </c>
      <c r="F26" s="194">
        <v>18015087</v>
      </c>
      <c r="G26" s="194">
        <v>18015087</v>
      </c>
      <c r="H26" s="194">
        <v>0</v>
      </c>
      <c r="I26" s="194">
        <v>7841117.3099999996</v>
      </c>
      <c r="J26" s="194">
        <v>0</v>
      </c>
      <c r="K26" s="194">
        <v>10173969.689999999</v>
      </c>
      <c r="L26" s="194">
        <v>10173969.689999999</v>
      </c>
      <c r="M26" s="194">
        <v>0</v>
      </c>
      <c r="N26" s="194">
        <v>0</v>
      </c>
      <c r="O26" s="94">
        <f t="shared" si="0"/>
        <v>0.56474718606687824</v>
      </c>
      <c r="P26" s="95"/>
      <c r="Q26" s="95"/>
      <c r="R26" s="94"/>
      <c r="S26" s="100"/>
    </row>
    <row r="27" spans="1:19" s="99" customFormat="1" x14ac:dyDescent="0.25">
      <c r="A27" s="134" t="s">
        <v>438</v>
      </c>
      <c r="B27" s="196" t="s">
        <v>433</v>
      </c>
      <c r="C27" s="134" t="s">
        <v>108</v>
      </c>
      <c r="D27" s="134" t="s">
        <v>109</v>
      </c>
      <c r="E27" s="193">
        <v>558699679</v>
      </c>
      <c r="F27" s="193">
        <v>558699679</v>
      </c>
      <c r="G27" s="193">
        <v>511346940.44</v>
      </c>
      <c r="H27" s="193">
        <v>4500000</v>
      </c>
      <c r="I27" s="193">
        <v>78748082.769999996</v>
      </c>
      <c r="J27" s="193">
        <v>6995522.8600000003</v>
      </c>
      <c r="K27" s="193">
        <v>367795324.85000002</v>
      </c>
      <c r="L27" s="193">
        <v>353820495.81</v>
      </c>
      <c r="M27" s="193">
        <v>100660748.52</v>
      </c>
      <c r="N27" s="193">
        <v>53308009.960000001</v>
      </c>
      <c r="O27" s="98">
        <f t="shared" si="0"/>
        <v>0.65830595340291942</v>
      </c>
      <c r="P27" s="28">
        <f>+F27</f>
        <v>558699679</v>
      </c>
      <c r="Q27" s="28">
        <f>+K27</f>
        <v>367795324.85000002</v>
      </c>
      <c r="R27" s="98">
        <f>+Q27/P27</f>
        <v>0.65830595340291942</v>
      </c>
    </row>
    <row r="28" spans="1:19" s="100" customFormat="1" x14ac:dyDescent="0.25">
      <c r="A28" s="135" t="s">
        <v>438</v>
      </c>
      <c r="B28" s="197" t="s">
        <v>433</v>
      </c>
      <c r="C28" s="135" t="s">
        <v>110</v>
      </c>
      <c r="D28" s="135" t="s">
        <v>111</v>
      </c>
      <c r="E28" s="194">
        <v>9111370</v>
      </c>
      <c r="F28" s="194">
        <v>10530500</v>
      </c>
      <c r="G28" s="194">
        <v>10530500</v>
      </c>
      <c r="H28" s="194">
        <v>0</v>
      </c>
      <c r="I28" s="194">
        <v>1485000</v>
      </c>
      <c r="J28" s="194">
        <v>2016343.5</v>
      </c>
      <c r="K28" s="194">
        <v>3000000</v>
      </c>
      <c r="L28" s="194">
        <v>3000000</v>
      </c>
      <c r="M28" s="194">
        <v>4029156.5</v>
      </c>
      <c r="N28" s="194">
        <v>4029156.5</v>
      </c>
      <c r="O28" s="94">
        <f t="shared" si="0"/>
        <v>0.28488675751388826</v>
      </c>
      <c r="P28" s="95">
        <f t="shared" ref="P28:P91" si="1">+F28</f>
        <v>10530500</v>
      </c>
      <c r="Q28" s="95">
        <f t="shared" ref="Q28:Q91" si="2">+K28</f>
        <v>3000000</v>
      </c>
      <c r="R28" s="94">
        <f t="shared" ref="R28:R91" si="3">+Q28/P28</f>
        <v>0.28488675751388826</v>
      </c>
    </row>
    <row r="29" spans="1:19" s="99" customFormat="1" x14ac:dyDescent="0.25">
      <c r="A29" s="135" t="s">
        <v>438</v>
      </c>
      <c r="B29" s="197" t="s">
        <v>433</v>
      </c>
      <c r="C29" s="135" t="s">
        <v>112</v>
      </c>
      <c r="D29" s="135" t="s">
        <v>113</v>
      </c>
      <c r="E29" s="194">
        <v>5060870</v>
      </c>
      <c r="F29" s="194">
        <v>7480000</v>
      </c>
      <c r="G29" s="194">
        <v>7480000</v>
      </c>
      <c r="H29" s="194">
        <v>0</v>
      </c>
      <c r="I29" s="194">
        <v>0</v>
      </c>
      <c r="J29" s="194">
        <v>600000</v>
      </c>
      <c r="K29" s="194">
        <v>3000000</v>
      </c>
      <c r="L29" s="194">
        <v>3000000</v>
      </c>
      <c r="M29" s="194">
        <v>3880000</v>
      </c>
      <c r="N29" s="194">
        <v>3880000</v>
      </c>
      <c r="O29" s="94">
        <f t="shared" si="0"/>
        <v>0.40106951871657753</v>
      </c>
      <c r="P29" s="95">
        <f t="shared" si="1"/>
        <v>7480000</v>
      </c>
      <c r="Q29" s="95">
        <f t="shared" si="2"/>
        <v>3000000</v>
      </c>
      <c r="R29" s="94">
        <f t="shared" si="3"/>
        <v>0.40106951871657753</v>
      </c>
    </row>
    <row r="30" spans="1:19" s="99" customFormat="1" x14ac:dyDescent="0.25">
      <c r="A30" s="135" t="s">
        <v>438</v>
      </c>
      <c r="B30" s="197" t="s">
        <v>433</v>
      </c>
      <c r="C30" s="135" t="s">
        <v>116</v>
      </c>
      <c r="D30" s="135" t="s">
        <v>117</v>
      </c>
      <c r="E30" s="194">
        <v>3050500</v>
      </c>
      <c r="F30" s="194">
        <v>3050500</v>
      </c>
      <c r="G30" s="194">
        <v>3050500</v>
      </c>
      <c r="H30" s="194">
        <v>0</v>
      </c>
      <c r="I30" s="194">
        <v>1485000</v>
      </c>
      <c r="J30" s="194">
        <v>1416343.5</v>
      </c>
      <c r="K30" s="194">
        <v>0</v>
      </c>
      <c r="L30" s="194">
        <v>0</v>
      </c>
      <c r="M30" s="194">
        <v>149156.5</v>
      </c>
      <c r="N30" s="194">
        <v>149156.5</v>
      </c>
      <c r="O30" s="94">
        <f t="shared" si="0"/>
        <v>0</v>
      </c>
      <c r="P30" s="95">
        <f t="shared" si="1"/>
        <v>3050500</v>
      </c>
      <c r="Q30" s="95">
        <f t="shared" si="2"/>
        <v>0</v>
      </c>
      <c r="R30" s="94">
        <f t="shared" si="3"/>
        <v>0</v>
      </c>
      <c r="S30" s="100"/>
    </row>
    <row r="31" spans="1:19" s="99" customFormat="1" x14ac:dyDescent="0.25">
      <c r="A31" s="135" t="s">
        <v>438</v>
      </c>
      <c r="B31" s="197" t="s">
        <v>433</v>
      </c>
      <c r="C31" s="135" t="s">
        <v>118</v>
      </c>
      <c r="D31" s="135" t="s">
        <v>119</v>
      </c>
      <c r="E31" s="194">
        <v>1000000</v>
      </c>
      <c r="F31" s="194">
        <v>0</v>
      </c>
      <c r="G31" s="194">
        <v>0</v>
      </c>
      <c r="H31" s="194">
        <v>0</v>
      </c>
      <c r="I31" s="194">
        <v>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94">
        <v>0</v>
      </c>
      <c r="P31" s="95">
        <f t="shared" si="1"/>
        <v>0</v>
      </c>
      <c r="Q31" s="95">
        <f t="shared" si="2"/>
        <v>0</v>
      </c>
      <c r="R31" s="94">
        <v>0</v>
      </c>
      <c r="S31" s="100"/>
    </row>
    <row r="32" spans="1:19" s="99" customFormat="1" x14ac:dyDescent="0.25">
      <c r="A32" s="135" t="s">
        <v>438</v>
      </c>
      <c r="B32" s="197" t="s">
        <v>433</v>
      </c>
      <c r="C32" s="135" t="s">
        <v>120</v>
      </c>
      <c r="D32" s="135" t="s">
        <v>121</v>
      </c>
      <c r="E32" s="194">
        <v>22002546</v>
      </c>
      <c r="F32" s="194">
        <v>22002546</v>
      </c>
      <c r="G32" s="194">
        <v>21465910</v>
      </c>
      <c r="H32" s="194">
        <v>0</v>
      </c>
      <c r="I32" s="194">
        <v>7023235.9900000002</v>
      </c>
      <c r="J32" s="194">
        <v>0</v>
      </c>
      <c r="K32" s="194">
        <v>13321315.460000001</v>
      </c>
      <c r="L32" s="194">
        <v>13321315.460000001</v>
      </c>
      <c r="M32" s="194">
        <v>1657994.55</v>
      </c>
      <c r="N32" s="194">
        <v>1121358.55</v>
      </c>
      <c r="O32" s="94">
        <f t="shared" si="0"/>
        <v>0.60544427267644396</v>
      </c>
      <c r="P32" s="95">
        <f t="shared" si="1"/>
        <v>22002546</v>
      </c>
      <c r="Q32" s="95">
        <f t="shared" si="2"/>
        <v>13321315.460000001</v>
      </c>
      <c r="R32" s="94">
        <f t="shared" si="3"/>
        <v>0.60544427267644396</v>
      </c>
      <c r="S32" s="100"/>
    </row>
    <row r="33" spans="1:19" s="99" customFormat="1" x14ac:dyDescent="0.25">
      <c r="A33" s="135" t="s">
        <v>438</v>
      </c>
      <c r="B33" s="197" t="s">
        <v>433</v>
      </c>
      <c r="C33" s="135" t="s">
        <v>122</v>
      </c>
      <c r="D33" s="135" t="s">
        <v>123</v>
      </c>
      <c r="E33" s="194">
        <v>1746636</v>
      </c>
      <c r="F33" s="194">
        <v>1746636</v>
      </c>
      <c r="G33" s="194">
        <v>1440000</v>
      </c>
      <c r="H33" s="194">
        <v>0</v>
      </c>
      <c r="I33" s="194">
        <v>700456</v>
      </c>
      <c r="J33" s="194">
        <v>0</v>
      </c>
      <c r="K33" s="194">
        <v>738699</v>
      </c>
      <c r="L33" s="194">
        <v>738699</v>
      </c>
      <c r="M33" s="194">
        <v>307481</v>
      </c>
      <c r="N33" s="194">
        <v>845</v>
      </c>
      <c r="O33" s="94">
        <f t="shared" si="0"/>
        <v>0.42292670023977519</v>
      </c>
      <c r="P33" s="95">
        <f t="shared" si="1"/>
        <v>1746636</v>
      </c>
      <c r="Q33" s="95">
        <f t="shared" si="2"/>
        <v>738699</v>
      </c>
      <c r="R33" s="94">
        <f t="shared" si="3"/>
        <v>0.42292670023977519</v>
      </c>
    </row>
    <row r="34" spans="1:19" s="99" customFormat="1" x14ac:dyDescent="0.25">
      <c r="A34" s="135" t="s">
        <v>438</v>
      </c>
      <c r="B34" s="197" t="s">
        <v>433</v>
      </c>
      <c r="C34" s="135" t="s">
        <v>124</v>
      </c>
      <c r="D34" s="135" t="s">
        <v>125</v>
      </c>
      <c r="E34" s="194">
        <v>5750000</v>
      </c>
      <c r="F34" s="194">
        <v>5750000</v>
      </c>
      <c r="G34" s="194">
        <v>5520000</v>
      </c>
      <c r="H34" s="194">
        <v>0</v>
      </c>
      <c r="I34" s="194">
        <v>2669390</v>
      </c>
      <c r="J34" s="194">
        <v>0</v>
      </c>
      <c r="K34" s="194">
        <v>2770320</v>
      </c>
      <c r="L34" s="194">
        <v>2770320</v>
      </c>
      <c r="M34" s="194">
        <v>310290</v>
      </c>
      <c r="N34" s="194">
        <v>80290</v>
      </c>
      <c r="O34" s="94">
        <f t="shared" si="0"/>
        <v>0.48179478260869563</v>
      </c>
      <c r="P34" s="95">
        <f t="shared" si="1"/>
        <v>5750000</v>
      </c>
      <c r="Q34" s="95">
        <f t="shared" si="2"/>
        <v>2770320</v>
      </c>
      <c r="R34" s="94">
        <f t="shared" si="3"/>
        <v>0.48179478260869563</v>
      </c>
      <c r="S34" s="100"/>
    </row>
    <row r="35" spans="1:19" s="99" customFormat="1" x14ac:dyDescent="0.25">
      <c r="A35" s="135" t="s">
        <v>438</v>
      </c>
      <c r="B35" s="197" t="s">
        <v>433</v>
      </c>
      <c r="C35" s="135" t="s">
        <v>126</v>
      </c>
      <c r="D35" s="135" t="s">
        <v>127</v>
      </c>
      <c r="E35" s="194">
        <v>40000</v>
      </c>
      <c r="F35" s="194">
        <v>40000</v>
      </c>
      <c r="G35" s="194">
        <v>40000</v>
      </c>
      <c r="H35" s="194">
        <v>0</v>
      </c>
      <c r="I35" s="194">
        <v>0</v>
      </c>
      <c r="J35" s="194">
        <v>0</v>
      </c>
      <c r="K35" s="194">
        <v>0</v>
      </c>
      <c r="L35" s="194">
        <v>0</v>
      </c>
      <c r="M35" s="194">
        <v>40000</v>
      </c>
      <c r="N35" s="194">
        <v>40000</v>
      </c>
      <c r="O35" s="94">
        <f t="shared" si="0"/>
        <v>0</v>
      </c>
      <c r="P35" s="95">
        <f t="shared" si="1"/>
        <v>40000</v>
      </c>
      <c r="Q35" s="95">
        <f t="shared" si="2"/>
        <v>0</v>
      </c>
      <c r="R35" s="94">
        <f t="shared" si="3"/>
        <v>0</v>
      </c>
      <c r="S35" s="100"/>
    </row>
    <row r="36" spans="1:19" s="99" customFormat="1" x14ac:dyDescent="0.25">
      <c r="A36" s="135" t="s">
        <v>438</v>
      </c>
      <c r="B36" s="197" t="s">
        <v>433</v>
      </c>
      <c r="C36" s="135" t="s">
        <v>128</v>
      </c>
      <c r="D36" s="135" t="s">
        <v>129</v>
      </c>
      <c r="E36" s="194">
        <v>13465910</v>
      </c>
      <c r="F36" s="194">
        <v>13465910</v>
      </c>
      <c r="G36" s="194">
        <v>13465910</v>
      </c>
      <c r="H36" s="194">
        <v>0</v>
      </c>
      <c r="I36" s="194">
        <v>3653389.99</v>
      </c>
      <c r="J36" s="194">
        <v>0</v>
      </c>
      <c r="K36" s="194">
        <v>9812296.4600000009</v>
      </c>
      <c r="L36" s="194">
        <v>9812296.4600000009</v>
      </c>
      <c r="M36" s="194">
        <v>223.55</v>
      </c>
      <c r="N36" s="194">
        <v>223.55</v>
      </c>
      <c r="O36" s="94">
        <f t="shared" si="0"/>
        <v>0.7286768187222401</v>
      </c>
      <c r="P36" s="95">
        <f t="shared" si="1"/>
        <v>13465910</v>
      </c>
      <c r="Q36" s="95">
        <f t="shared" si="2"/>
        <v>9812296.4600000009</v>
      </c>
      <c r="R36" s="94">
        <f t="shared" si="3"/>
        <v>0.7286768187222401</v>
      </c>
      <c r="S36" s="100"/>
    </row>
    <row r="37" spans="1:19" s="99" customFormat="1" x14ac:dyDescent="0.25">
      <c r="A37" s="135" t="s">
        <v>438</v>
      </c>
      <c r="B37" s="197" t="s">
        <v>433</v>
      </c>
      <c r="C37" s="135" t="s">
        <v>130</v>
      </c>
      <c r="D37" s="135" t="s">
        <v>131</v>
      </c>
      <c r="E37" s="194">
        <v>1000000</v>
      </c>
      <c r="F37" s="194">
        <v>1000000</v>
      </c>
      <c r="G37" s="194">
        <v>1000000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1000000</v>
      </c>
      <c r="N37" s="194">
        <v>1000000</v>
      </c>
      <c r="O37" s="94">
        <f t="shared" si="0"/>
        <v>0</v>
      </c>
      <c r="P37" s="95">
        <f t="shared" si="1"/>
        <v>1000000</v>
      </c>
      <c r="Q37" s="95">
        <f t="shared" si="2"/>
        <v>0</v>
      </c>
      <c r="R37" s="94">
        <f t="shared" si="3"/>
        <v>0</v>
      </c>
      <c r="S37" s="100"/>
    </row>
    <row r="38" spans="1:19" s="99" customFormat="1" x14ac:dyDescent="0.25">
      <c r="A38" s="135" t="s">
        <v>438</v>
      </c>
      <c r="B38" s="197" t="s">
        <v>433</v>
      </c>
      <c r="C38" s="135" t="s">
        <v>132</v>
      </c>
      <c r="D38" s="135" t="s">
        <v>133</v>
      </c>
      <c r="E38" s="194">
        <v>7572675</v>
      </c>
      <c r="F38" s="194">
        <v>7572675</v>
      </c>
      <c r="G38" s="194">
        <v>7285675</v>
      </c>
      <c r="H38" s="194">
        <v>0</v>
      </c>
      <c r="I38" s="194">
        <v>6623225</v>
      </c>
      <c r="J38" s="194">
        <v>0</v>
      </c>
      <c r="K38" s="194">
        <v>33170</v>
      </c>
      <c r="L38" s="194">
        <v>33170</v>
      </c>
      <c r="M38" s="194">
        <v>916280</v>
      </c>
      <c r="N38" s="194">
        <v>629280</v>
      </c>
      <c r="O38" s="94">
        <f t="shared" si="0"/>
        <v>4.3802223124589394E-3</v>
      </c>
      <c r="P38" s="95">
        <f t="shared" si="1"/>
        <v>7572675</v>
      </c>
      <c r="Q38" s="95">
        <f t="shared" si="2"/>
        <v>33170</v>
      </c>
      <c r="R38" s="94">
        <f t="shared" si="3"/>
        <v>4.3802223124589394E-3</v>
      </c>
      <c r="S38" s="100"/>
    </row>
    <row r="39" spans="1:19" s="99" customFormat="1" ht="14.25" customHeight="1" x14ac:dyDescent="0.25">
      <c r="A39" s="135" t="s">
        <v>438</v>
      </c>
      <c r="B39" s="197" t="s">
        <v>433</v>
      </c>
      <c r="C39" s="135" t="s">
        <v>134</v>
      </c>
      <c r="D39" s="135" t="s">
        <v>135</v>
      </c>
      <c r="E39" s="194">
        <v>3947675</v>
      </c>
      <c r="F39" s="194">
        <v>3947675</v>
      </c>
      <c r="G39" s="194">
        <v>3947675</v>
      </c>
      <c r="H39" s="194">
        <v>0</v>
      </c>
      <c r="I39" s="194">
        <v>3412725</v>
      </c>
      <c r="J39" s="194">
        <v>0</v>
      </c>
      <c r="K39" s="194">
        <v>30670</v>
      </c>
      <c r="L39" s="194">
        <v>30670</v>
      </c>
      <c r="M39" s="194">
        <v>504280</v>
      </c>
      <c r="N39" s="194">
        <v>504280</v>
      </c>
      <c r="O39" s="94">
        <f t="shared" si="0"/>
        <v>7.7691299309086996E-3</v>
      </c>
      <c r="P39" s="95">
        <f t="shared" si="1"/>
        <v>3947675</v>
      </c>
      <c r="Q39" s="95">
        <f t="shared" si="2"/>
        <v>30670</v>
      </c>
      <c r="R39" s="94">
        <f t="shared" si="3"/>
        <v>7.7691299309086996E-3</v>
      </c>
      <c r="S39" s="100"/>
    </row>
    <row r="40" spans="1:19" s="99" customFormat="1" x14ac:dyDescent="0.25">
      <c r="A40" s="135" t="s">
        <v>438</v>
      </c>
      <c r="B40" s="197" t="s">
        <v>433</v>
      </c>
      <c r="C40" s="135" t="s">
        <v>138</v>
      </c>
      <c r="D40" s="135" t="s">
        <v>139</v>
      </c>
      <c r="E40" s="194">
        <v>3325000</v>
      </c>
      <c r="F40" s="194">
        <v>3325000</v>
      </c>
      <c r="G40" s="194">
        <v>3325000</v>
      </c>
      <c r="H40" s="194">
        <v>0</v>
      </c>
      <c r="I40" s="194">
        <v>3200000</v>
      </c>
      <c r="J40" s="194">
        <v>0</v>
      </c>
      <c r="K40" s="194">
        <v>0</v>
      </c>
      <c r="L40" s="194">
        <v>0</v>
      </c>
      <c r="M40" s="194">
        <v>125000</v>
      </c>
      <c r="N40" s="194">
        <v>125000</v>
      </c>
      <c r="O40" s="94">
        <f t="shared" si="0"/>
        <v>0</v>
      </c>
      <c r="P40" s="95">
        <f t="shared" si="1"/>
        <v>3325000</v>
      </c>
      <c r="Q40" s="95">
        <f t="shared" si="2"/>
        <v>0</v>
      </c>
      <c r="R40" s="94">
        <f t="shared" si="3"/>
        <v>0</v>
      </c>
      <c r="S40" s="100"/>
    </row>
    <row r="41" spans="1:19" s="99" customFormat="1" x14ac:dyDescent="0.25">
      <c r="A41" s="135" t="s">
        <v>438</v>
      </c>
      <c r="B41" s="197" t="s">
        <v>433</v>
      </c>
      <c r="C41" s="135" t="s">
        <v>144</v>
      </c>
      <c r="D41" s="135" t="s">
        <v>145</v>
      </c>
      <c r="E41" s="194">
        <v>300000</v>
      </c>
      <c r="F41" s="194">
        <v>300000</v>
      </c>
      <c r="G41" s="194">
        <v>13000</v>
      </c>
      <c r="H41" s="194">
        <v>0</v>
      </c>
      <c r="I41" s="194">
        <v>10500</v>
      </c>
      <c r="J41" s="194">
        <v>0</v>
      </c>
      <c r="K41" s="194">
        <v>2500</v>
      </c>
      <c r="L41" s="194">
        <v>2500</v>
      </c>
      <c r="M41" s="194">
        <v>287000</v>
      </c>
      <c r="N41" s="194">
        <v>0</v>
      </c>
      <c r="O41" s="94">
        <f t="shared" si="0"/>
        <v>8.3333333333333332E-3</v>
      </c>
      <c r="P41" s="95">
        <f t="shared" si="1"/>
        <v>300000</v>
      </c>
      <c r="Q41" s="95">
        <f t="shared" si="2"/>
        <v>2500</v>
      </c>
      <c r="R41" s="94">
        <f t="shared" si="3"/>
        <v>8.3333333333333332E-3</v>
      </c>
      <c r="S41" s="100"/>
    </row>
    <row r="42" spans="1:19" s="99" customFormat="1" x14ac:dyDescent="0.25">
      <c r="A42" s="135" t="s">
        <v>438</v>
      </c>
      <c r="B42" s="197" t="s">
        <v>433</v>
      </c>
      <c r="C42" s="135" t="s">
        <v>146</v>
      </c>
      <c r="D42" s="135" t="s">
        <v>147</v>
      </c>
      <c r="E42" s="194">
        <v>96325000</v>
      </c>
      <c r="F42" s="194">
        <v>96325000</v>
      </c>
      <c r="G42" s="194">
        <v>80580000</v>
      </c>
      <c r="H42" s="194">
        <v>0</v>
      </c>
      <c r="I42" s="194">
        <v>6519251.8399999999</v>
      </c>
      <c r="J42" s="194">
        <v>4979179.3600000003</v>
      </c>
      <c r="K42" s="194">
        <v>42010648.189999998</v>
      </c>
      <c r="L42" s="194">
        <v>28087134.449999999</v>
      </c>
      <c r="M42" s="194">
        <v>42815920.609999999</v>
      </c>
      <c r="N42" s="194">
        <v>27070920.609999999</v>
      </c>
      <c r="O42" s="94">
        <f t="shared" si="0"/>
        <v>0.43613442190500906</v>
      </c>
      <c r="P42" s="95">
        <f t="shared" si="1"/>
        <v>96325000</v>
      </c>
      <c r="Q42" s="95">
        <f t="shared" si="2"/>
        <v>42010648.189999998</v>
      </c>
      <c r="R42" s="94">
        <f t="shared" si="3"/>
        <v>0.43613442190500906</v>
      </c>
      <c r="S42" s="100"/>
    </row>
    <row r="43" spans="1:19" s="99" customFormat="1" x14ac:dyDescent="0.25">
      <c r="A43" s="135" t="s">
        <v>438</v>
      </c>
      <c r="B43" s="197" t="s">
        <v>433</v>
      </c>
      <c r="C43" s="135" t="s">
        <v>148</v>
      </c>
      <c r="D43" s="135" t="s">
        <v>149</v>
      </c>
      <c r="E43" s="194">
        <v>50000</v>
      </c>
      <c r="F43" s="194">
        <v>50000</v>
      </c>
      <c r="G43" s="194">
        <v>0</v>
      </c>
      <c r="H43" s="194">
        <v>0</v>
      </c>
      <c r="I43" s="194">
        <v>0</v>
      </c>
      <c r="J43" s="194">
        <v>0</v>
      </c>
      <c r="K43" s="194">
        <v>0</v>
      </c>
      <c r="L43" s="194">
        <v>0</v>
      </c>
      <c r="M43" s="194">
        <v>50000</v>
      </c>
      <c r="N43" s="194">
        <v>0</v>
      </c>
      <c r="O43" s="94">
        <f t="shared" si="0"/>
        <v>0</v>
      </c>
      <c r="P43" s="95">
        <f t="shared" si="1"/>
        <v>50000</v>
      </c>
      <c r="Q43" s="95">
        <f t="shared" si="2"/>
        <v>0</v>
      </c>
      <c r="R43" s="94">
        <f t="shared" si="3"/>
        <v>0</v>
      </c>
      <c r="S43" s="100"/>
    </row>
    <row r="44" spans="1:19" s="99" customFormat="1" x14ac:dyDescent="0.25">
      <c r="A44" s="135" t="s">
        <v>438</v>
      </c>
      <c r="B44" s="197" t="s">
        <v>433</v>
      </c>
      <c r="C44" s="135" t="s">
        <v>150</v>
      </c>
      <c r="D44" s="135" t="s">
        <v>409</v>
      </c>
      <c r="E44" s="194">
        <v>10200000</v>
      </c>
      <c r="F44" s="194">
        <v>10200000</v>
      </c>
      <c r="G44" s="194">
        <v>9180000</v>
      </c>
      <c r="H44" s="194">
        <v>0</v>
      </c>
      <c r="I44" s="194">
        <v>0</v>
      </c>
      <c r="J44" s="194">
        <v>0</v>
      </c>
      <c r="K44" s="194">
        <v>9123513.7400000002</v>
      </c>
      <c r="L44" s="194">
        <v>0</v>
      </c>
      <c r="M44" s="194">
        <v>1076486.26</v>
      </c>
      <c r="N44" s="194">
        <v>56486.26</v>
      </c>
      <c r="O44" s="94">
        <f t="shared" si="0"/>
        <v>0.89446213137254904</v>
      </c>
      <c r="P44" s="95">
        <f t="shared" si="1"/>
        <v>10200000</v>
      </c>
      <c r="Q44" s="95">
        <f t="shared" si="2"/>
        <v>9123513.7400000002</v>
      </c>
      <c r="R44" s="94">
        <f t="shared" si="3"/>
        <v>0.89446213137254904</v>
      </c>
      <c r="S44" s="100"/>
    </row>
    <row r="45" spans="1:19" s="99" customFormat="1" x14ac:dyDescent="0.25">
      <c r="A45" s="135" t="s">
        <v>438</v>
      </c>
      <c r="B45" s="197" t="s">
        <v>433</v>
      </c>
      <c r="C45" s="135" t="s">
        <v>151</v>
      </c>
      <c r="D45" s="135" t="s">
        <v>152</v>
      </c>
      <c r="E45" s="194">
        <v>16000000</v>
      </c>
      <c r="F45" s="194">
        <v>16000000</v>
      </c>
      <c r="G45" s="194">
        <v>15700000</v>
      </c>
      <c r="H45" s="194">
        <v>0</v>
      </c>
      <c r="I45" s="194">
        <v>6000000</v>
      </c>
      <c r="J45" s="194">
        <v>0</v>
      </c>
      <c r="K45" s="194">
        <v>9600000</v>
      </c>
      <c r="L45" s="194">
        <v>4800000</v>
      </c>
      <c r="M45" s="194">
        <v>400000</v>
      </c>
      <c r="N45" s="194">
        <v>100000</v>
      </c>
      <c r="O45" s="94">
        <f t="shared" si="0"/>
        <v>0.6</v>
      </c>
      <c r="P45" s="95">
        <f t="shared" si="1"/>
        <v>16000000</v>
      </c>
      <c r="Q45" s="95">
        <f t="shared" si="2"/>
        <v>9600000</v>
      </c>
      <c r="R45" s="94">
        <f t="shared" si="3"/>
        <v>0.6</v>
      </c>
      <c r="S45" s="100"/>
    </row>
    <row r="46" spans="1:19" s="99" customFormat="1" x14ac:dyDescent="0.25">
      <c r="A46" s="135" t="s">
        <v>438</v>
      </c>
      <c r="B46" s="197" t="s">
        <v>433</v>
      </c>
      <c r="C46" s="135" t="s">
        <v>154</v>
      </c>
      <c r="D46" s="135" t="s">
        <v>155</v>
      </c>
      <c r="E46" s="194">
        <v>69575000</v>
      </c>
      <c r="F46" s="194">
        <v>69575000</v>
      </c>
      <c r="G46" s="194">
        <v>55250000</v>
      </c>
      <c r="H46" s="194">
        <v>0</v>
      </c>
      <c r="I46" s="194">
        <v>369251.84000000003</v>
      </c>
      <c r="J46" s="194">
        <v>4979179.3600000003</v>
      </c>
      <c r="K46" s="194">
        <v>23137134.449999999</v>
      </c>
      <c r="L46" s="194">
        <v>23137134.449999999</v>
      </c>
      <c r="M46" s="194">
        <v>41089434.350000001</v>
      </c>
      <c r="N46" s="194">
        <v>26764434.350000001</v>
      </c>
      <c r="O46" s="94">
        <f t="shared" si="0"/>
        <v>0.33254954293927413</v>
      </c>
      <c r="P46" s="95">
        <f t="shared" si="1"/>
        <v>69575000</v>
      </c>
      <c r="Q46" s="95">
        <f t="shared" si="2"/>
        <v>23137134.449999999</v>
      </c>
      <c r="R46" s="94">
        <f t="shared" si="3"/>
        <v>0.33254954293927413</v>
      </c>
      <c r="S46" s="100"/>
    </row>
    <row r="47" spans="1:19" s="99" customFormat="1" x14ac:dyDescent="0.25">
      <c r="A47" s="135" t="s">
        <v>438</v>
      </c>
      <c r="B47" s="197" t="s">
        <v>433</v>
      </c>
      <c r="C47" s="135" t="s">
        <v>156</v>
      </c>
      <c r="D47" s="135" t="s">
        <v>157</v>
      </c>
      <c r="E47" s="194">
        <v>500000</v>
      </c>
      <c r="F47" s="194">
        <v>500000</v>
      </c>
      <c r="G47" s="194">
        <v>450000</v>
      </c>
      <c r="H47" s="194">
        <v>0</v>
      </c>
      <c r="I47" s="194">
        <v>150000</v>
      </c>
      <c r="J47" s="194">
        <v>0</v>
      </c>
      <c r="K47" s="194">
        <v>150000</v>
      </c>
      <c r="L47" s="194">
        <v>150000</v>
      </c>
      <c r="M47" s="194">
        <v>200000</v>
      </c>
      <c r="N47" s="194">
        <v>150000</v>
      </c>
      <c r="O47" s="94">
        <f t="shared" si="0"/>
        <v>0.3</v>
      </c>
      <c r="P47" s="95">
        <f t="shared" si="1"/>
        <v>500000</v>
      </c>
      <c r="Q47" s="95">
        <f t="shared" si="2"/>
        <v>150000</v>
      </c>
      <c r="R47" s="94">
        <f t="shared" si="3"/>
        <v>0.3</v>
      </c>
      <c r="S47" s="100"/>
    </row>
    <row r="48" spans="1:19" s="99" customFormat="1" x14ac:dyDescent="0.25">
      <c r="A48" s="135" t="s">
        <v>438</v>
      </c>
      <c r="B48" s="197" t="s">
        <v>433</v>
      </c>
      <c r="C48" s="135" t="s">
        <v>158</v>
      </c>
      <c r="D48" s="135" t="s">
        <v>159</v>
      </c>
      <c r="E48" s="194">
        <v>5377895</v>
      </c>
      <c r="F48" s="194">
        <v>5657895</v>
      </c>
      <c r="G48" s="194">
        <v>5280000</v>
      </c>
      <c r="H48" s="194">
        <v>0</v>
      </c>
      <c r="I48" s="194">
        <v>867076.87</v>
      </c>
      <c r="J48" s="194">
        <v>0</v>
      </c>
      <c r="K48" s="194">
        <v>3596873.13</v>
      </c>
      <c r="L48" s="194">
        <v>3596873.13</v>
      </c>
      <c r="M48" s="194">
        <v>1193945</v>
      </c>
      <c r="N48" s="194">
        <v>816050</v>
      </c>
      <c r="O48" s="94">
        <f t="shared" si="0"/>
        <v>0.63572638410574955</v>
      </c>
      <c r="P48" s="95">
        <f t="shared" si="1"/>
        <v>5657895</v>
      </c>
      <c r="Q48" s="95">
        <f t="shared" si="2"/>
        <v>3596873.13</v>
      </c>
      <c r="R48" s="94">
        <f t="shared" si="3"/>
        <v>0.63572638410574955</v>
      </c>
      <c r="S48" s="100"/>
    </row>
    <row r="49" spans="1:19" s="99" customFormat="1" x14ac:dyDescent="0.25">
      <c r="A49" s="135" t="s">
        <v>438</v>
      </c>
      <c r="B49" s="197" t="s">
        <v>433</v>
      </c>
      <c r="C49" s="135" t="s">
        <v>160</v>
      </c>
      <c r="D49" s="135" t="s">
        <v>161</v>
      </c>
      <c r="E49" s="194">
        <v>220000</v>
      </c>
      <c r="F49" s="194">
        <v>500000</v>
      </c>
      <c r="G49" s="194">
        <v>280000</v>
      </c>
      <c r="H49" s="194">
        <v>0</v>
      </c>
      <c r="I49" s="194">
        <v>62676.87</v>
      </c>
      <c r="J49" s="194">
        <v>0</v>
      </c>
      <c r="K49" s="194">
        <v>217123.13</v>
      </c>
      <c r="L49" s="194">
        <v>217123.13</v>
      </c>
      <c r="M49" s="194">
        <v>220200</v>
      </c>
      <c r="N49" s="194">
        <v>200</v>
      </c>
      <c r="O49" s="94">
        <f t="shared" si="0"/>
        <v>0.43424626</v>
      </c>
      <c r="P49" s="95">
        <f t="shared" si="1"/>
        <v>500000</v>
      </c>
      <c r="Q49" s="95">
        <f t="shared" si="2"/>
        <v>217123.13</v>
      </c>
      <c r="R49" s="94">
        <f t="shared" si="3"/>
        <v>0.43424626</v>
      </c>
      <c r="S49" s="100"/>
    </row>
    <row r="50" spans="1:19" s="99" customFormat="1" x14ac:dyDescent="0.25">
      <c r="A50" s="135" t="s">
        <v>438</v>
      </c>
      <c r="B50" s="197" t="s">
        <v>433</v>
      </c>
      <c r="C50" s="135" t="s">
        <v>162</v>
      </c>
      <c r="D50" s="135" t="s">
        <v>163</v>
      </c>
      <c r="E50" s="194">
        <v>5157895</v>
      </c>
      <c r="F50" s="194">
        <v>5157895</v>
      </c>
      <c r="G50" s="194">
        <v>5000000</v>
      </c>
      <c r="H50" s="194">
        <v>0</v>
      </c>
      <c r="I50" s="194">
        <v>804400</v>
      </c>
      <c r="J50" s="194">
        <v>0</v>
      </c>
      <c r="K50" s="194">
        <v>3379750</v>
      </c>
      <c r="L50" s="194">
        <v>3379750</v>
      </c>
      <c r="M50" s="194">
        <v>973745</v>
      </c>
      <c r="N50" s="194">
        <v>815850</v>
      </c>
      <c r="O50" s="94">
        <f t="shared" si="0"/>
        <v>0.65525761962971329</v>
      </c>
      <c r="P50" s="95">
        <f t="shared" si="1"/>
        <v>5157895</v>
      </c>
      <c r="Q50" s="95">
        <f t="shared" si="2"/>
        <v>3379750</v>
      </c>
      <c r="R50" s="94">
        <f t="shared" si="3"/>
        <v>0.65525761962971329</v>
      </c>
      <c r="S50" s="100"/>
    </row>
    <row r="51" spans="1:19" s="99" customFormat="1" x14ac:dyDescent="0.25">
      <c r="A51" s="135" t="s">
        <v>438</v>
      </c>
      <c r="B51" s="197" t="s">
        <v>433</v>
      </c>
      <c r="C51" s="135" t="s">
        <v>168</v>
      </c>
      <c r="D51" s="135" t="s">
        <v>169</v>
      </c>
      <c r="E51" s="194">
        <v>3000000</v>
      </c>
      <c r="F51" s="194">
        <v>3000000</v>
      </c>
      <c r="G51" s="194">
        <v>2000000</v>
      </c>
      <c r="H51" s="194">
        <v>0</v>
      </c>
      <c r="I51" s="194">
        <v>1254179</v>
      </c>
      <c r="J51" s="194">
        <v>0</v>
      </c>
      <c r="K51" s="194">
        <v>745821</v>
      </c>
      <c r="L51" s="194">
        <v>745821</v>
      </c>
      <c r="M51" s="194">
        <v>1000000</v>
      </c>
      <c r="N51" s="194">
        <v>0</v>
      </c>
      <c r="O51" s="94">
        <f t="shared" si="0"/>
        <v>0.24860699999999999</v>
      </c>
      <c r="P51" s="95">
        <f t="shared" si="1"/>
        <v>3000000</v>
      </c>
      <c r="Q51" s="95">
        <f t="shared" si="2"/>
        <v>745821</v>
      </c>
      <c r="R51" s="94">
        <f t="shared" si="3"/>
        <v>0.24860699999999999</v>
      </c>
      <c r="S51" s="100"/>
    </row>
    <row r="52" spans="1:19" s="99" customFormat="1" x14ac:dyDescent="0.25">
      <c r="A52" s="135" t="s">
        <v>438</v>
      </c>
      <c r="B52" s="197" t="s">
        <v>433</v>
      </c>
      <c r="C52" s="135" t="s">
        <v>170</v>
      </c>
      <c r="D52" s="135" t="s">
        <v>171</v>
      </c>
      <c r="E52" s="194">
        <v>3000000</v>
      </c>
      <c r="F52" s="194">
        <v>3000000</v>
      </c>
      <c r="G52" s="194">
        <v>2000000</v>
      </c>
      <c r="H52" s="194">
        <v>0</v>
      </c>
      <c r="I52" s="194">
        <v>1254179</v>
      </c>
      <c r="J52" s="194">
        <v>0</v>
      </c>
      <c r="K52" s="194">
        <v>745821</v>
      </c>
      <c r="L52" s="194">
        <v>745821</v>
      </c>
      <c r="M52" s="194">
        <v>1000000</v>
      </c>
      <c r="N52" s="194">
        <v>0</v>
      </c>
      <c r="O52" s="94">
        <f t="shared" si="0"/>
        <v>0.24860699999999999</v>
      </c>
      <c r="P52" s="95">
        <f t="shared" si="1"/>
        <v>3000000</v>
      </c>
      <c r="Q52" s="95">
        <f t="shared" si="2"/>
        <v>745821</v>
      </c>
      <c r="R52" s="94">
        <f t="shared" si="3"/>
        <v>0.24860699999999999</v>
      </c>
      <c r="S52" s="100"/>
    </row>
    <row r="53" spans="1:19" s="99" customFormat="1" x14ac:dyDescent="0.25">
      <c r="A53" s="135" t="s">
        <v>438</v>
      </c>
      <c r="B53" s="197" t="s">
        <v>433</v>
      </c>
      <c r="C53" s="135" t="s">
        <v>172</v>
      </c>
      <c r="D53" s="135" t="s">
        <v>173</v>
      </c>
      <c r="E53" s="194">
        <v>3485875</v>
      </c>
      <c r="F53" s="194">
        <v>3485875</v>
      </c>
      <c r="G53" s="194">
        <v>3377875</v>
      </c>
      <c r="H53" s="194">
        <v>270000</v>
      </c>
      <c r="I53" s="194">
        <v>1217116.81</v>
      </c>
      <c r="J53" s="194">
        <v>0</v>
      </c>
      <c r="K53" s="194">
        <v>678141.59</v>
      </c>
      <c r="L53" s="194">
        <v>678141.59</v>
      </c>
      <c r="M53" s="194">
        <v>1320616.6000000001</v>
      </c>
      <c r="N53" s="194">
        <v>1212616.6000000001</v>
      </c>
      <c r="O53" s="94">
        <f t="shared" si="0"/>
        <v>0.19453984724064977</v>
      </c>
      <c r="P53" s="95">
        <f t="shared" si="1"/>
        <v>3485875</v>
      </c>
      <c r="Q53" s="95">
        <f t="shared" si="2"/>
        <v>678141.59</v>
      </c>
      <c r="R53" s="94">
        <f t="shared" si="3"/>
        <v>0.19453984724064977</v>
      </c>
      <c r="S53" s="100"/>
    </row>
    <row r="54" spans="1:19" s="29" customFormat="1" x14ac:dyDescent="0.25">
      <c r="A54" s="135" t="s">
        <v>438</v>
      </c>
      <c r="B54" s="197" t="s">
        <v>433</v>
      </c>
      <c r="C54" s="135" t="s">
        <v>174</v>
      </c>
      <c r="D54" s="135" t="s">
        <v>175</v>
      </c>
      <c r="E54" s="194">
        <v>2000000</v>
      </c>
      <c r="F54" s="194">
        <v>2000000</v>
      </c>
      <c r="G54" s="194">
        <v>2000000</v>
      </c>
      <c r="H54" s="194">
        <v>270000</v>
      </c>
      <c r="I54" s="194">
        <v>565000</v>
      </c>
      <c r="J54" s="194">
        <v>0</v>
      </c>
      <c r="K54" s="194">
        <v>350000</v>
      </c>
      <c r="L54" s="194">
        <v>350000</v>
      </c>
      <c r="M54" s="194">
        <v>815000</v>
      </c>
      <c r="N54" s="194">
        <v>815000</v>
      </c>
      <c r="O54" s="94">
        <f t="shared" si="0"/>
        <v>0.17499999999999999</v>
      </c>
      <c r="P54" s="95">
        <f t="shared" si="1"/>
        <v>2000000</v>
      </c>
      <c r="Q54" s="95">
        <f t="shared" si="2"/>
        <v>350000</v>
      </c>
      <c r="R54" s="94">
        <f t="shared" si="3"/>
        <v>0.17499999999999999</v>
      </c>
      <c r="S54" s="26"/>
    </row>
    <row r="55" spans="1:19" s="29" customFormat="1" x14ac:dyDescent="0.25">
      <c r="A55" s="135" t="s">
        <v>438</v>
      </c>
      <c r="B55" s="197" t="s">
        <v>433</v>
      </c>
      <c r="C55" s="135" t="s">
        <v>176</v>
      </c>
      <c r="D55" s="135" t="s">
        <v>177</v>
      </c>
      <c r="E55" s="194">
        <v>1485875</v>
      </c>
      <c r="F55" s="194">
        <v>1485875</v>
      </c>
      <c r="G55" s="194">
        <v>1377875</v>
      </c>
      <c r="H55" s="194">
        <v>0</v>
      </c>
      <c r="I55" s="194">
        <v>652116.81000000006</v>
      </c>
      <c r="J55" s="194">
        <v>0</v>
      </c>
      <c r="K55" s="194">
        <v>328141.59000000003</v>
      </c>
      <c r="L55" s="194">
        <v>328141.59000000003</v>
      </c>
      <c r="M55" s="194">
        <v>505616.6</v>
      </c>
      <c r="N55" s="194">
        <v>397616.6</v>
      </c>
      <c r="O55" s="94">
        <f t="shared" si="0"/>
        <v>0.22084064271893666</v>
      </c>
      <c r="P55" s="95">
        <f t="shared" si="1"/>
        <v>1485875</v>
      </c>
      <c r="Q55" s="95">
        <f t="shared" si="2"/>
        <v>328141.59000000003</v>
      </c>
      <c r="R55" s="94">
        <f t="shared" si="3"/>
        <v>0.22084064271893666</v>
      </c>
      <c r="S55" s="26"/>
    </row>
    <row r="56" spans="1:19" s="29" customFormat="1" x14ac:dyDescent="0.25">
      <c r="A56" s="135" t="s">
        <v>438</v>
      </c>
      <c r="B56" s="197" t="s">
        <v>433</v>
      </c>
      <c r="C56" s="135" t="s">
        <v>180</v>
      </c>
      <c r="D56" s="135" t="s">
        <v>181</v>
      </c>
      <c r="E56" s="194">
        <v>409824318</v>
      </c>
      <c r="F56" s="194">
        <v>408305188</v>
      </c>
      <c r="G56" s="194">
        <v>380219980.44</v>
      </c>
      <c r="H56" s="194">
        <v>4230000</v>
      </c>
      <c r="I56" s="194">
        <v>53458997.259999998</v>
      </c>
      <c r="J56" s="194">
        <v>0</v>
      </c>
      <c r="K56" s="194">
        <v>304103338.48000002</v>
      </c>
      <c r="L56" s="194">
        <v>304052023.18000001</v>
      </c>
      <c r="M56" s="194">
        <v>46512852.259999998</v>
      </c>
      <c r="N56" s="194">
        <v>18427644.699999999</v>
      </c>
      <c r="O56" s="94">
        <f t="shared" si="0"/>
        <v>0.74479420643560379</v>
      </c>
      <c r="P56" s="95">
        <f t="shared" si="1"/>
        <v>408305188</v>
      </c>
      <c r="Q56" s="95">
        <f t="shared" si="2"/>
        <v>304103338.48000002</v>
      </c>
      <c r="R56" s="94">
        <f t="shared" si="3"/>
        <v>0.74479420643560379</v>
      </c>
      <c r="S56" s="26"/>
    </row>
    <row r="57" spans="1:19" s="29" customFormat="1" x14ac:dyDescent="0.25">
      <c r="A57" s="135" t="s">
        <v>438</v>
      </c>
      <c r="B57" s="197" t="s">
        <v>433</v>
      </c>
      <c r="C57" s="135" t="s">
        <v>182</v>
      </c>
      <c r="D57" s="135" t="s">
        <v>183</v>
      </c>
      <c r="E57" s="194">
        <v>350000000</v>
      </c>
      <c r="F57" s="194">
        <v>348480870</v>
      </c>
      <c r="G57" s="194">
        <v>346320680.44</v>
      </c>
      <c r="H57" s="194">
        <v>0</v>
      </c>
      <c r="I57" s="194">
        <v>37792510.130000003</v>
      </c>
      <c r="J57" s="194">
        <v>0</v>
      </c>
      <c r="K57" s="194">
        <v>294861429.47000003</v>
      </c>
      <c r="L57" s="194">
        <v>294861429.47000003</v>
      </c>
      <c r="M57" s="194">
        <v>15826930.4</v>
      </c>
      <c r="N57" s="194">
        <v>13666740.84</v>
      </c>
      <c r="O57" s="94">
        <f t="shared" si="0"/>
        <v>0.84613376186187794</v>
      </c>
      <c r="P57" s="95">
        <f t="shared" si="1"/>
        <v>348480870</v>
      </c>
      <c r="Q57" s="95">
        <f t="shared" si="2"/>
        <v>294861429.47000003</v>
      </c>
      <c r="R57" s="94">
        <f t="shared" si="3"/>
        <v>0.84613376186187794</v>
      </c>
      <c r="S57" s="26"/>
    </row>
    <row r="58" spans="1:19" s="29" customFormat="1" x14ac:dyDescent="0.25">
      <c r="A58" s="135" t="s">
        <v>438</v>
      </c>
      <c r="B58" s="197" t="s">
        <v>433</v>
      </c>
      <c r="C58" s="135" t="s">
        <v>184</v>
      </c>
      <c r="D58" s="135" t="s">
        <v>185</v>
      </c>
      <c r="E58" s="194">
        <v>500000</v>
      </c>
      <c r="F58" s="194">
        <v>500000</v>
      </c>
      <c r="G58" s="194">
        <v>500000</v>
      </c>
      <c r="H58" s="194">
        <v>0</v>
      </c>
      <c r="I58" s="194">
        <v>0</v>
      </c>
      <c r="J58" s="194">
        <v>0</v>
      </c>
      <c r="K58" s="194">
        <v>0</v>
      </c>
      <c r="L58" s="194">
        <v>0</v>
      </c>
      <c r="M58" s="194">
        <v>500000</v>
      </c>
      <c r="N58" s="194">
        <v>500000</v>
      </c>
      <c r="O58" s="94">
        <f t="shared" si="0"/>
        <v>0</v>
      </c>
      <c r="P58" s="95">
        <f t="shared" si="1"/>
        <v>500000</v>
      </c>
      <c r="Q58" s="95">
        <f t="shared" si="2"/>
        <v>0</v>
      </c>
      <c r="R58" s="94">
        <f t="shared" si="3"/>
        <v>0</v>
      </c>
      <c r="S58" s="26"/>
    </row>
    <row r="59" spans="1:19" s="29" customFormat="1" x14ac:dyDescent="0.25">
      <c r="A59" s="135" t="s">
        <v>438</v>
      </c>
      <c r="B59" s="197" t="s">
        <v>433</v>
      </c>
      <c r="C59" s="135" t="s">
        <v>186</v>
      </c>
      <c r="D59" s="135" t="s">
        <v>187</v>
      </c>
      <c r="E59" s="194">
        <v>2000000</v>
      </c>
      <c r="F59" s="194">
        <v>2000000</v>
      </c>
      <c r="G59" s="194">
        <v>2000000</v>
      </c>
      <c r="H59" s="194">
        <v>0</v>
      </c>
      <c r="I59" s="194">
        <v>424438.89</v>
      </c>
      <c r="J59" s="194">
        <v>0</v>
      </c>
      <c r="K59" s="194">
        <v>574756.11</v>
      </c>
      <c r="L59" s="194">
        <v>574756.11</v>
      </c>
      <c r="M59" s="194">
        <v>1000805</v>
      </c>
      <c r="N59" s="194">
        <v>1000805</v>
      </c>
      <c r="O59" s="94">
        <f t="shared" si="0"/>
        <v>0.28737805499999997</v>
      </c>
      <c r="P59" s="95">
        <f t="shared" si="1"/>
        <v>2000000</v>
      </c>
      <c r="Q59" s="95">
        <f t="shared" si="2"/>
        <v>574756.11</v>
      </c>
      <c r="R59" s="94">
        <f t="shared" si="3"/>
        <v>0.28737805499999997</v>
      </c>
      <c r="S59" s="26"/>
    </row>
    <row r="60" spans="1:19" s="29" customFormat="1" x14ac:dyDescent="0.25">
      <c r="A60" s="135" t="s">
        <v>438</v>
      </c>
      <c r="B60" s="197" t="s">
        <v>433</v>
      </c>
      <c r="C60" s="135" t="s">
        <v>188</v>
      </c>
      <c r="D60" s="135" t="s">
        <v>189</v>
      </c>
      <c r="E60" s="194">
        <v>325000</v>
      </c>
      <c r="F60" s="194">
        <v>325000</v>
      </c>
      <c r="G60" s="194">
        <v>200000</v>
      </c>
      <c r="H60" s="194">
        <v>0</v>
      </c>
      <c r="I60" s="194">
        <v>0</v>
      </c>
      <c r="J60" s="194">
        <v>0</v>
      </c>
      <c r="K60" s="194">
        <v>200000</v>
      </c>
      <c r="L60" s="194">
        <v>200000</v>
      </c>
      <c r="M60" s="194">
        <v>125000</v>
      </c>
      <c r="N60" s="194">
        <v>0</v>
      </c>
      <c r="O60" s="94">
        <f t="shared" si="0"/>
        <v>0.61538461538461542</v>
      </c>
      <c r="P60" s="95">
        <f t="shared" si="1"/>
        <v>325000</v>
      </c>
      <c r="Q60" s="95">
        <f t="shared" si="2"/>
        <v>200000</v>
      </c>
      <c r="R60" s="94">
        <f t="shared" si="3"/>
        <v>0.61538461538461542</v>
      </c>
      <c r="S60" s="26"/>
    </row>
    <row r="61" spans="1:19" s="29" customFormat="1" x14ac:dyDescent="0.25">
      <c r="A61" s="135" t="s">
        <v>438</v>
      </c>
      <c r="B61" s="197" t="s">
        <v>433</v>
      </c>
      <c r="C61" s="135" t="s">
        <v>190</v>
      </c>
      <c r="D61" s="135" t="s">
        <v>191</v>
      </c>
      <c r="E61" s="194">
        <v>1499318</v>
      </c>
      <c r="F61" s="194">
        <v>1499318</v>
      </c>
      <c r="G61" s="194">
        <v>1499300</v>
      </c>
      <c r="H61" s="194">
        <v>1190000</v>
      </c>
      <c r="I61" s="194">
        <v>200000</v>
      </c>
      <c r="J61" s="194">
        <v>0</v>
      </c>
      <c r="K61" s="194">
        <v>106277.95</v>
      </c>
      <c r="L61" s="194">
        <v>106277.95</v>
      </c>
      <c r="M61" s="194">
        <v>3040.05</v>
      </c>
      <c r="N61" s="194">
        <v>3022.05</v>
      </c>
      <c r="O61" s="94">
        <f t="shared" si="0"/>
        <v>7.0884195347484649E-2</v>
      </c>
      <c r="P61" s="95">
        <f t="shared" si="1"/>
        <v>1499318</v>
      </c>
      <c r="Q61" s="95">
        <f t="shared" si="2"/>
        <v>106277.95</v>
      </c>
      <c r="R61" s="94">
        <f t="shared" si="3"/>
        <v>7.0884195347484649E-2</v>
      </c>
      <c r="S61" s="26"/>
    </row>
    <row r="62" spans="1:19" s="29" customFormat="1" x14ac:dyDescent="0.25">
      <c r="A62" s="135" t="s">
        <v>438</v>
      </c>
      <c r="B62" s="197" t="s">
        <v>433</v>
      </c>
      <c r="C62" s="135" t="s">
        <v>192</v>
      </c>
      <c r="D62" s="135" t="s">
        <v>193</v>
      </c>
      <c r="E62" s="194">
        <v>55000000</v>
      </c>
      <c r="F62" s="194">
        <v>55000000</v>
      </c>
      <c r="G62" s="194">
        <v>29200000</v>
      </c>
      <c r="H62" s="194">
        <v>3040000</v>
      </c>
      <c r="I62" s="194">
        <v>15042048.24</v>
      </c>
      <c r="J62" s="194">
        <v>0</v>
      </c>
      <c r="K62" s="194">
        <v>8360874.9500000002</v>
      </c>
      <c r="L62" s="194">
        <v>8309559.6500000004</v>
      </c>
      <c r="M62" s="194">
        <v>28557076.809999999</v>
      </c>
      <c r="N62" s="194">
        <v>2757076.81</v>
      </c>
      <c r="O62" s="94">
        <f t="shared" si="0"/>
        <v>0.15201590818181818</v>
      </c>
      <c r="P62" s="95">
        <f t="shared" si="1"/>
        <v>55000000</v>
      </c>
      <c r="Q62" s="95">
        <f t="shared" si="2"/>
        <v>8360874.9500000002</v>
      </c>
      <c r="R62" s="94">
        <f t="shared" si="3"/>
        <v>0.15201590818181818</v>
      </c>
      <c r="S62" s="26"/>
    </row>
    <row r="63" spans="1:19" s="29" customFormat="1" x14ac:dyDescent="0.25">
      <c r="A63" s="135" t="s">
        <v>438</v>
      </c>
      <c r="B63" s="197" t="s">
        <v>433</v>
      </c>
      <c r="C63" s="135" t="s">
        <v>194</v>
      </c>
      <c r="D63" s="135" t="s">
        <v>195</v>
      </c>
      <c r="E63" s="194">
        <v>500000</v>
      </c>
      <c r="F63" s="194">
        <v>500000</v>
      </c>
      <c r="G63" s="194">
        <v>500000</v>
      </c>
      <c r="H63" s="194">
        <v>0</v>
      </c>
      <c r="I63" s="194">
        <v>0</v>
      </c>
      <c r="J63" s="194">
        <v>0</v>
      </c>
      <c r="K63" s="194">
        <v>0</v>
      </c>
      <c r="L63" s="194">
        <v>0</v>
      </c>
      <c r="M63" s="194">
        <v>500000</v>
      </c>
      <c r="N63" s="194">
        <v>500000</v>
      </c>
      <c r="O63" s="94">
        <f t="shared" si="0"/>
        <v>0</v>
      </c>
      <c r="P63" s="95">
        <f t="shared" si="1"/>
        <v>500000</v>
      </c>
      <c r="Q63" s="95">
        <f t="shared" si="2"/>
        <v>0</v>
      </c>
      <c r="R63" s="94">
        <f t="shared" si="3"/>
        <v>0</v>
      </c>
      <c r="S63" s="26"/>
    </row>
    <row r="64" spans="1:19" s="29" customFormat="1" x14ac:dyDescent="0.25">
      <c r="A64" s="135" t="s">
        <v>438</v>
      </c>
      <c r="B64" s="197" t="s">
        <v>433</v>
      </c>
      <c r="C64" s="135" t="s">
        <v>196</v>
      </c>
      <c r="D64" s="135" t="s">
        <v>197</v>
      </c>
      <c r="E64" s="194">
        <v>300000</v>
      </c>
      <c r="F64" s="194">
        <v>120000</v>
      </c>
      <c r="G64" s="194">
        <v>107000</v>
      </c>
      <c r="H64" s="194">
        <v>0</v>
      </c>
      <c r="I64" s="194">
        <v>0</v>
      </c>
      <c r="J64" s="194">
        <v>0</v>
      </c>
      <c r="K64" s="194">
        <v>106017</v>
      </c>
      <c r="L64" s="194">
        <v>106017</v>
      </c>
      <c r="M64" s="194">
        <v>13983</v>
      </c>
      <c r="N64" s="194">
        <v>983</v>
      </c>
      <c r="O64" s="94">
        <f t="shared" si="0"/>
        <v>0.88347500000000001</v>
      </c>
      <c r="P64" s="95">
        <f t="shared" si="1"/>
        <v>120000</v>
      </c>
      <c r="Q64" s="95">
        <f t="shared" si="2"/>
        <v>106017</v>
      </c>
      <c r="R64" s="94">
        <f t="shared" si="3"/>
        <v>0.88347500000000001</v>
      </c>
      <c r="S64" s="26"/>
    </row>
    <row r="65" spans="1:19" s="29" customFormat="1" x14ac:dyDescent="0.25">
      <c r="A65" s="135" t="s">
        <v>438</v>
      </c>
      <c r="B65" s="197" t="s">
        <v>433</v>
      </c>
      <c r="C65" s="135" t="s">
        <v>200</v>
      </c>
      <c r="D65" s="135" t="s">
        <v>201</v>
      </c>
      <c r="E65" s="194">
        <v>300000</v>
      </c>
      <c r="F65" s="194">
        <v>120000</v>
      </c>
      <c r="G65" s="194">
        <v>107000</v>
      </c>
      <c r="H65" s="194">
        <v>0</v>
      </c>
      <c r="I65" s="194">
        <v>0</v>
      </c>
      <c r="J65" s="194">
        <v>0</v>
      </c>
      <c r="K65" s="194">
        <v>106017</v>
      </c>
      <c r="L65" s="194">
        <v>106017</v>
      </c>
      <c r="M65" s="194">
        <v>13983</v>
      </c>
      <c r="N65" s="194">
        <v>983</v>
      </c>
      <c r="O65" s="94">
        <f t="shared" si="0"/>
        <v>0.88347500000000001</v>
      </c>
      <c r="P65" s="95">
        <f t="shared" si="1"/>
        <v>120000</v>
      </c>
      <c r="Q65" s="95">
        <f t="shared" si="2"/>
        <v>106017</v>
      </c>
      <c r="R65" s="94">
        <f t="shared" si="3"/>
        <v>0.88347500000000001</v>
      </c>
      <c r="S65" s="26"/>
    </row>
    <row r="66" spans="1:19" s="29" customFormat="1" x14ac:dyDescent="0.25">
      <c r="A66" s="135" t="s">
        <v>438</v>
      </c>
      <c r="B66" s="197" t="s">
        <v>433</v>
      </c>
      <c r="C66" s="135" t="s">
        <v>202</v>
      </c>
      <c r="D66" s="135" t="s">
        <v>203</v>
      </c>
      <c r="E66" s="194">
        <v>1700000</v>
      </c>
      <c r="F66" s="194">
        <v>1700000</v>
      </c>
      <c r="G66" s="194">
        <v>500000</v>
      </c>
      <c r="H66" s="194">
        <v>0</v>
      </c>
      <c r="I66" s="194">
        <v>300000</v>
      </c>
      <c r="J66" s="194">
        <v>0</v>
      </c>
      <c r="K66" s="194">
        <v>200000</v>
      </c>
      <c r="L66" s="194">
        <v>200000</v>
      </c>
      <c r="M66" s="194">
        <v>1200000</v>
      </c>
      <c r="N66" s="194">
        <v>0</v>
      </c>
      <c r="O66" s="94">
        <f t="shared" si="0"/>
        <v>0.11764705882352941</v>
      </c>
      <c r="P66" s="95">
        <f t="shared" si="1"/>
        <v>1700000</v>
      </c>
      <c r="Q66" s="95">
        <f t="shared" si="2"/>
        <v>200000</v>
      </c>
      <c r="R66" s="94">
        <f t="shared" si="3"/>
        <v>0.11764705882352941</v>
      </c>
      <c r="S66" s="26"/>
    </row>
    <row r="67" spans="1:19" s="29" customFormat="1" x14ac:dyDescent="0.25">
      <c r="A67" s="135" t="s">
        <v>438</v>
      </c>
      <c r="B67" s="197" t="s">
        <v>433</v>
      </c>
      <c r="C67" s="135" t="s">
        <v>204</v>
      </c>
      <c r="D67" s="135" t="s">
        <v>205</v>
      </c>
      <c r="E67" s="194">
        <v>200000</v>
      </c>
      <c r="F67" s="194">
        <v>200000</v>
      </c>
      <c r="G67" s="194">
        <v>0</v>
      </c>
      <c r="H67" s="194">
        <v>0</v>
      </c>
      <c r="I67" s="194">
        <v>0</v>
      </c>
      <c r="J67" s="194">
        <v>0</v>
      </c>
      <c r="K67" s="194">
        <v>0</v>
      </c>
      <c r="L67" s="194">
        <v>0</v>
      </c>
      <c r="M67" s="194">
        <v>200000</v>
      </c>
      <c r="N67" s="194">
        <v>0</v>
      </c>
      <c r="O67" s="94">
        <f t="shared" si="0"/>
        <v>0</v>
      </c>
      <c r="P67" s="95">
        <f t="shared" si="1"/>
        <v>200000</v>
      </c>
      <c r="Q67" s="95">
        <f t="shared" si="2"/>
        <v>0</v>
      </c>
      <c r="R67" s="94">
        <f t="shared" si="3"/>
        <v>0</v>
      </c>
      <c r="S67" s="26"/>
    </row>
    <row r="68" spans="1:19" s="26" customFormat="1" x14ac:dyDescent="0.25">
      <c r="A68" s="135" t="s">
        <v>438</v>
      </c>
      <c r="B68" s="197" t="s">
        <v>433</v>
      </c>
      <c r="C68" s="135" t="s">
        <v>206</v>
      </c>
      <c r="D68" s="135" t="s">
        <v>207</v>
      </c>
      <c r="E68" s="194">
        <v>1500000</v>
      </c>
      <c r="F68" s="194">
        <v>1500000</v>
      </c>
      <c r="G68" s="194">
        <v>500000</v>
      </c>
      <c r="H68" s="194">
        <v>0</v>
      </c>
      <c r="I68" s="194">
        <v>300000</v>
      </c>
      <c r="J68" s="194">
        <v>0</v>
      </c>
      <c r="K68" s="194">
        <v>200000</v>
      </c>
      <c r="L68" s="194">
        <v>200000</v>
      </c>
      <c r="M68" s="194">
        <v>1000000</v>
      </c>
      <c r="N68" s="194">
        <v>0</v>
      </c>
      <c r="O68" s="94">
        <f t="shared" si="0"/>
        <v>0.13333333333333333</v>
      </c>
      <c r="P68" s="95">
        <f t="shared" si="1"/>
        <v>1500000</v>
      </c>
      <c r="Q68" s="95">
        <f t="shared" si="2"/>
        <v>200000</v>
      </c>
      <c r="R68" s="94">
        <f t="shared" si="3"/>
        <v>0.13333333333333333</v>
      </c>
    </row>
    <row r="69" spans="1:19" s="29" customFormat="1" x14ac:dyDescent="0.25">
      <c r="A69" s="134" t="s">
        <v>438</v>
      </c>
      <c r="B69" s="196" t="s">
        <v>433</v>
      </c>
      <c r="C69" s="134" t="s">
        <v>210</v>
      </c>
      <c r="D69" s="134" t="s">
        <v>211</v>
      </c>
      <c r="E69" s="193">
        <v>12500765</v>
      </c>
      <c r="F69" s="193">
        <v>12500765</v>
      </c>
      <c r="G69" s="193">
        <v>12084565</v>
      </c>
      <c r="H69" s="193">
        <v>0</v>
      </c>
      <c r="I69" s="193">
        <v>3357445.49</v>
      </c>
      <c r="J69" s="193">
        <v>449654.63</v>
      </c>
      <c r="K69" s="193">
        <v>3544836.33</v>
      </c>
      <c r="L69" s="193">
        <v>3393425.83</v>
      </c>
      <c r="M69" s="193">
        <v>5148828.55</v>
      </c>
      <c r="N69" s="193">
        <v>4732628.55</v>
      </c>
      <c r="O69" s="98">
        <f t="shared" si="0"/>
        <v>0.28356955194342109</v>
      </c>
      <c r="P69" s="28">
        <f t="shared" si="1"/>
        <v>12500765</v>
      </c>
      <c r="Q69" s="28">
        <f t="shared" si="2"/>
        <v>3544836.33</v>
      </c>
      <c r="R69" s="98">
        <f t="shared" si="3"/>
        <v>0.28356955194342109</v>
      </c>
    </row>
    <row r="70" spans="1:19" s="26" customFormat="1" x14ac:dyDescent="0.25">
      <c r="A70" s="135" t="s">
        <v>438</v>
      </c>
      <c r="B70" s="197" t="s">
        <v>433</v>
      </c>
      <c r="C70" s="135" t="s">
        <v>212</v>
      </c>
      <c r="D70" s="135" t="s">
        <v>213</v>
      </c>
      <c r="E70" s="194">
        <v>6121765</v>
      </c>
      <c r="F70" s="194">
        <v>5705565</v>
      </c>
      <c r="G70" s="194">
        <v>5705565</v>
      </c>
      <c r="H70" s="194">
        <v>0</v>
      </c>
      <c r="I70" s="194">
        <v>2925965.49</v>
      </c>
      <c r="J70" s="194">
        <v>449654.63</v>
      </c>
      <c r="K70" s="194">
        <v>1109286</v>
      </c>
      <c r="L70" s="194">
        <v>1109286</v>
      </c>
      <c r="M70" s="194">
        <v>1220658.8799999999</v>
      </c>
      <c r="N70" s="194">
        <v>1220658.8799999999</v>
      </c>
      <c r="O70" s="94">
        <f t="shared" si="0"/>
        <v>0.19442176191139704</v>
      </c>
      <c r="P70" s="95">
        <f t="shared" si="1"/>
        <v>5705565</v>
      </c>
      <c r="Q70" s="95">
        <f t="shared" si="2"/>
        <v>1109286</v>
      </c>
      <c r="R70" s="94">
        <f t="shared" si="3"/>
        <v>0.19442176191139704</v>
      </c>
    </row>
    <row r="71" spans="1:19" s="29" customFormat="1" x14ac:dyDescent="0.25">
      <c r="A71" s="135" t="s">
        <v>438</v>
      </c>
      <c r="B71" s="197" t="s">
        <v>433</v>
      </c>
      <c r="C71" s="135" t="s">
        <v>214</v>
      </c>
      <c r="D71" s="135" t="s">
        <v>215</v>
      </c>
      <c r="E71" s="194">
        <v>2560000</v>
      </c>
      <c r="F71" s="194">
        <v>2560000</v>
      </c>
      <c r="G71" s="194">
        <v>2560000</v>
      </c>
      <c r="H71" s="194">
        <v>0</v>
      </c>
      <c r="I71" s="194">
        <v>1020015</v>
      </c>
      <c r="J71" s="194">
        <v>0</v>
      </c>
      <c r="K71" s="194">
        <v>1007282</v>
      </c>
      <c r="L71" s="194">
        <v>1007282</v>
      </c>
      <c r="M71" s="194">
        <v>532703</v>
      </c>
      <c r="N71" s="194">
        <v>532703</v>
      </c>
      <c r="O71" s="94">
        <f t="shared" si="0"/>
        <v>0.39346953125</v>
      </c>
      <c r="P71" s="95">
        <f t="shared" si="1"/>
        <v>2560000</v>
      </c>
      <c r="Q71" s="95">
        <f t="shared" si="2"/>
        <v>1007282</v>
      </c>
      <c r="R71" s="94">
        <f t="shared" si="3"/>
        <v>0.39346953125</v>
      </c>
      <c r="S71" s="26"/>
    </row>
    <row r="72" spans="1:19" s="29" customFormat="1" x14ac:dyDescent="0.25">
      <c r="A72" s="135" t="s">
        <v>438</v>
      </c>
      <c r="B72" s="197" t="s">
        <v>433</v>
      </c>
      <c r="C72" s="135" t="s">
        <v>216</v>
      </c>
      <c r="D72" s="135" t="s">
        <v>217</v>
      </c>
      <c r="E72" s="194">
        <v>150000</v>
      </c>
      <c r="F72" s="194">
        <v>150000</v>
      </c>
      <c r="G72" s="194">
        <v>150000</v>
      </c>
      <c r="H72" s="194">
        <v>0</v>
      </c>
      <c r="I72" s="194">
        <v>9000</v>
      </c>
      <c r="J72" s="194">
        <v>0</v>
      </c>
      <c r="K72" s="194">
        <v>92004</v>
      </c>
      <c r="L72" s="194">
        <v>92004</v>
      </c>
      <c r="M72" s="194">
        <v>48996</v>
      </c>
      <c r="N72" s="194">
        <v>48996</v>
      </c>
      <c r="O72" s="94">
        <f t="shared" ref="O72:O90" si="4">+K72/F72</f>
        <v>0.61336000000000002</v>
      </c>
      <c r="P72" s="95">
        <f t="shared" si="1"/>
        <v>150000</v>
      </c>
      <c r="Q72" s="95">
        <f t="shared" si="2"/>
        <v>92004</v>
      </c>
      <c r="R72" s="94">
        <f t="shared" si="3"/>
        <v>0.61336000000000002</v>
      </c>
      <c r="S72" s="26"/>
    </row>
    <row r="73" spans="1:19" s="29" customFormat="1" x14ac:dyDescent="0.25">
      <c r="A73" s="135" t="s">
        <v>438</v>
      </c>
      <c r="B73" s="197" t="s">
        <v>433</v>
      </c>
      <c r="C73" s="135" t="s">
        <v>218</v>
      </c>
      <c r="D73" s="135" t="s">
        <v>219</v>
      </c>
      <c r="E73" s="194">
        <v>3411765</v>
      </c>
      <c r="F73" s="194">
        <v>2995565</v>
      </c>
      <c r="G73" s="194">
        <v>2995565</v>
      </c>
      <c r="H73" s="194">
        <v>0</v>
      </c>
      <c r="I73" s="194">
        <v>1896950.49</v>
      </c>
      <c r="J73" s="194">
        <v>449654.63</v>
      </c>
      <c r="K73" s="194">
        <v>10000</v>
      </c>
      <c r="L73" s="194">
        <v>10000</v>
      </c>
      <c r="M73" s="194">
        <v>638959.88</v>
      </c>
      <c r="N73" s="194">
        <v>638959.88</v>
      </c>
      <c r="O73" s="94">
        <f t="shared" si="4"/>
        <v>3.3382684067947113E-3</v>
      </c>
      <c r="P73" s="95">
        <f t="shared" si="1"/>
        <v>2995565</v>
      </c>
      <c r="Q73" s="95">
        <f t="shared" si="2"/>
        <v>10000</v>
      </c>
      <c r="R73" s="94">
        <f t="shared" si="3"/>
        <v>3.3382684067947113E-3</v>
      </c>
    </row>
    <row r="74" spans="1:19" s="29" customFormat="1" x14ac:dyDescent="0.25">
      <c r="A74" s="135" t="s">
        <v>438</v>
      </c>
      <c r="B74" s="197" t="s">
        <v>433</v>
      </c>
      <c r="C74" s="135" t="s">
        <v>222</v>
      </c>
      <c r="D74" s="135" t="s">
        <v>223</v>
      </c>
      <c r="E74" s="194">
        <v>0</v>
      </c>
      <c r="F74" s="194">
        <v>0</v>
      </c>
      <c r="G74" s="194">
        <v>0</v>
      </c>
      <c r="H74" s="194">
        <v>0</v>
      </c>
      <c r="I74" s="194">
        <v>0</v>
      </c>
      <c r="J74" s="194">
        <v>0</v>
      </c>
      <c r="K74" s="194">
        <v>0</v>
      </c>
      <c r="L74" s="194">
        <v>0</v>
      </c>
      <c r="M74" s="194">
        <v>0</v>
      </c>
      <c r="N74" s="194">
        <v>0</v>
      </c>
      <c r="O74" s="94">
        <v>0</v>
      </c>
      <c r="P74" s="95">
        <f t="shared" si="1"/>
        <v>0</v>
      </c>
      <c r="Q74" s="95">
        <f t="shared" si="2"/>
        <v>0</v>
      </c>
      <c r="R74" s="94">
        <v>0</v>
      </c>
      <c r="S74" s="26"/>
    </row>
    <row r="75" spans="1:19" s="29" customFormat="1" x14ac:dyDescent="0.25">
      <c r="A75" s="135" t="s">
        <v>438</v>
      </c>
      <c r="B75" s="197" t="s">
        <v>433</v>
      </c>
      <c r="C75" s="135" t="s">
        <v>226</v>
      </c>
      <c r="D75" s="135" t="s">
        <v>227</v>
      </c>
      <c r="E75" s="194">
        <v>0</v>
      </c>
      <c r="F75" s="194">
        <v>0</v>
      </c>
      <c r="G75" s="194">
        <v>0</v>
      </c>
      <c r="H75" s="194">
        <v>0</v>
      </c>
      <c r="I75" s="194">
        <v>0</v>
      </c>
      <c r="J75" s="194">
        <v>0</v>
      </c>
      <c r="K75" s="194">
        <v>0</v>
      </c>
      <c r="L75" s="194">
        <v>0</v>
      </c>
      <c r="M75" s="194">
        <v>0</v>
      </c>
      <c r="N75" s="194">
        <v>0</v>
      </c>
      <c r="O75" s="94">
        <v>0</v>
      </c>
      <c r="P75" s="95">
        <f t="shared" si="1"/>
        <v>0</v>
      </c>
      <c r="Q75" s="95">
        <f t="shared" si="2"/>
        <v>0</v>
      </c>
      <c r="R75" s="94">
        <v>0</v>
      </c>
      <c r="S75" s="26"/>
    </row>
    <row r="76" spans="1:19" s="29" customFormat="1" x14ac:dyDescent="0.25">
      <c r="A76" s="135" t="s">
        <v>438</v>
      </c>
      <c r="B76" s="197" t="s">
        <v>433</v>
      </c>
      <c r="C76" s="135" t="s">
        <v>228</v>
      </c>
      <c r="D76" s="135" t="s">
        <v>229</v>
      </c>
      <c r="E76" s="194">
        <v>2100000</v>
      </c>
      <c r="F76" s="194">
        <v>2100000</v>
      </c>
      <c r="G76" s="194">
        <v>2100000</v>
      </c>
      <c r="H76" s="194">
        <v>0</v>
      </c>
      <c r="I76" s="194">
        <v>0</v>
      </c>
      <c r="J76" s="194">
        <v>0</v>
      </c>
      <c r="K76" s="194">
        <v>892885</v>
      </c>
      <c r="L76" s="194">
        <v>892885</v>
      </c>
      <c r="M76" s="194">
        <v>1207115</v>
      </c>
      <c r="N76" s="194">
        <v>1207115</v>
      </c>
      <c r="O76" s="94">
        <f t="shared" si="4"/>
        <v>0.42518333333333336</v>
      </c>
      <c r="P76" s="95">
        <f t="shared" si="1"/>
        <v>2100000</v>
      </c>
      <c r="Q76" s="95">
        <f t="shared" si="2"/>
        <v>892885</v>
      </c>
      <c r="R76" s="94">
        <f t="shared" si="3"/>
        <v>0.42518333333333336</v>
      </c>
      <c r="S76" s="26"/>
    </row>
    <row r="77" spans="1:19" s="29" customFormat="1" x14ac:dyDescent="0.25">
      <c r="A77" s="135" t="s">
        <v>438</v>
      </c>
      <c r="B77" s="197" t="s">
        <v>433</v>
      </c>
      <c r="C77" s="135" t="s">
        <v>230</v>
      </c>
      <c r="D77" s="135" t="s">
        <v>231</v>
      </c>
      <c r="E77" s="194">
        <v>50000</v>
      </c>
      <c r="F77" s="194">
        <v>50000</v>
      </c>
      <c r="G77" s="194">
        <v>50000</v>
      </c>
      <c r="H77" s="194">
        <v>0</v>
      </c>
      <c r="I77" s="194">
        <v>0</v>
      </c>
      <c r="J77" s="194">
        <v>0</v>
      </c>
      <c r="K77" s="194">
        <v>0</v>
      </c>
      <c r="L77" s="194">
        <v>0</v>
      </c>
      <c r="M77" s="194">
        <v>50000</v>
      </c>
      <c r="N77" s="194">
        <v>50000</v>
      </c>
      <c r="O77" s="94">
        <f t="shared" si="4"/>
        <v>0</v>
      </c>
      <c r="P77" s="95">
        <f t="shared" si="1"/>
        <v>50000</v>
      </c>
      <c r="Q77" s="95">
        <f t="shared" si="2"/>
        <v>0</v>
      </c>
      <c r="R77" s="94">
        <f t="shared" si="3"/>
        <v>0</v>
      </c>
      <c r="S77" s="26"/>
    </row>
    <row r="78" spans="1:19" s="29" customFormat="1" x14ac:dyDescent="0.25">
      <c r="A78" s="135" t="s">
        <v>438</v>
      </c>
      <c r="B78" s="197" t="s">
        <v>433</v>
      </c>
      <c r="C78" s="135" t="s">
        <v>236</v>
      </c>
      <c r="D78" s="135" t="s">
        <v>237</v>
      </c>
      <c r="E78" s="194">
        <v>1000000</v>
      </c>
      <c r="F78" s="194">
        <v>1000000</v>
      </c>
      <c r="G78" s="194">
        <v>1000000</v>
      </c>
      <c r="H78" s="194">
        <v>0</v>
      </c>
      <c r="I78" s="194">
        <v>0</v>
      </c>
      <c r="J78" s="194">
        <v>0</v>
      </c>
      <c r="K78" s="194">
        <v>744000</v>
      </c>
      <c r="L78" s="194">
        <v>744000</v>
      </c>
      <c r="M78" s="194">
        <v>256000</v>
      </c>
      <c r="N78" s="194">
        <v>256000</v>
      </c>
      <c r="O78" s="94">
        <f t="shared" si="4"/>
        <v>0.74399999999999999</v>
      </c>
      <c r="P78" s="95">
        <f t="shared" si="1"/>
        <v>1000000</v>
      </c>
      <c r="Q78" s="95">
        <f t="shared" si="2"/>
        <v>744000</v>
      </c>
      <c r="R78" s="94">
        <f t="shared" si="3"/>
        <v>0.74399999999999999</v>
      </c>
      <c r="S78" s="26"/>
    </row>
    <row r="79" spans="1:19" s="29" customFormat="1" x14ac:dyDescent="0.25">
      <c r="A79" s="135" t="s">
        <v>438</v>
      </c>
      <c r="B79" s="197" t="s">
        <v>433</v>
      </c>
      <c r="C79" s="135" t="s">
        <v>411</v>
      </c>
      <c r="D79" s="135" t="s">
        <v>412</v>
      </c>
      <c r="E79" s="194">
        <v>500000</v>
      </c>
      <c r="F79" s="194">
        <v>500000</v>
      </c>
      <c r="G79" s="194">
        <v>500000</v>
      </c>
      <c r="H79" s="194">
        <v>0</v>
      </c>
      <c r="I79" s="194">
        <v>0</v>
      </c>
      <c r="J79" s="194">
        <v>0</v>
      </c>
      <c r="K79" s="194">
        <v>148885</v>
      </c>
      <c r="L79" s="194">
        <v>148885</v>
      </c>
      <c r="M79" s="194">
        <v>351115</v>
      </c>
      <c r="N79" s="194">
        <v>351115</v>
      </c>
      <c r="O79" s="94">
        <f t="shared" si="4"/>
        <v>0.29776999999999998</v>
      </c>
      <c r="P79" s="95">
        <f t="shared" si="1"/>
        <v>500000</v>
      </c>
      <c r="Q79" s="95">
        <f t="shared" si="2"/>
        <v>148885</v>
      </c>
      <c r="R79" s="94">
        <f t="shared" si="3"/>
        <v>0.29776999999999998</v>
      </c>
      <c r="S79" s="26"/>
    </row>
    <row r="80" spans="1:19" s="29" customFormat="1" x14ac:dyDescent="0.25">
      <c r="A80" s="135" t="s">
        <v>438</v>
      </c>
      <c r="B80" s="197" t="s">
        <v>433</v>
      </c>
      <c r="C80" s="135" t="s">
        <v>238</v>
      </c>
      <c r="D80" s="135" t="s">
        <v>239</v>
      </c>
      <c r="E80" s="194">
        <v>500000</v>
      </c>
      <c r="F80" s="194">
        <v>500000</v>
      </c>
      <c r="G80" s="194">
        <v>500000</v>
      </c>
      <c r="H80" s="194">
        <v>0</v>
      </c>
      <c r="I80" s="194">
        <v>0</v>
      </c>
      <c r="J80" s="194">
        <v>0</v>
      </c>
      <c r="K80" s="194">
        <v>0</v>
      </c>
      <c r="L80" s="194">
        <v>0</v>
      </c>
      <c r="M80" s="194">
        <v>500000</v>
      </c>
      <c r="N80" s="194">
        <v>500000</v>
      </c>
      <c r="O80" s="94">
        <f t="shared" si="4"/>
        <v>0</v>
      </c>
      <c r="P80" s="95">
        <f t="shared" si="1"/>
        <v>500000</v>
      </c>
      <c r="Q80" s="95">
        <f t="shared" si="2"/>
        <v>0</v>
      </c>
      <c r="R80" s="94">
        <f t="shared" si="3"/>
        <v>0</v>
      </c>
      <c r="S80" s="26"/>
    </row>
    <row r="81" spans="1:19" s="29" customFormat="1" ht="15.75" customHeight="1" x14ac:dyDescent="0.25">
      <c r="A81" s="135" t="s">
        <v>438</v>
      </c>
      <c r="B81" s="197" t="s">
        <v>433</v>
      </c>
      <c r="C81" s="135" t="s">
        <v>240</v>
      </c>
      <c r="D81" s="135" t="s">
        <v>241</v>
      </c>
      <c r="E81" s="194">
        <v>50000</v>
      </c>
      <c r="F81" s="194">
        <v>50000</v>
      </c>
      <c r="G81" s="194">
        <v>50000</v>
      </c>
      <c r="H81" s="194">
        <v>0</v>
      </c>
      <c r="I81" s="194">
        <v>0</v>
      </c>
      <c r="J81" s="194">
        <v>0</v>
      </c>
      <c r="K81" s="194">
        <v>0</v>
      </c>
      <c r="L81" s="194">
        <v>0</v>
      </c>
      <c r="M81" s="194">
        <v>50000</v>
      </c>
      <c r="N81" s="194">
        <v>50000</v>
      </c>
      <c r="O81" s="94">
        <f t="shared" si="4"/>
        <v>0</v>
      </c>
      <c r="P81" s="95">
        <f t="shared" si="1"/>
        <v>50000</v>
      </c>
      <c r="Q81" s="95">
        <f t="shared" si="2"/>
        <v>0</v>
      </c>
      <c r="R81" s="94">
        <f t="shared" si="3"/>
        <v>0</v>
      </c>
      <c r="S81" s="26"/>
    </row>
    <row r="82" spans="1:19" s="29" customFormat="1" ht="15.75" customHeight="1" x14ac:dyDescent="0.25">
      <c r="A82" s="135" t="s">
        <v>438</v>
      </c>
      <c r="B82" s="197" t="s">
        <v>433</v>
      </c>
      <c r="C82" s="135" t="s">
        <v>242</v>
      </c>
      <c r="D82" s="135" t="s">
        <v>243</v>
      </c>
      <c r="E82" s="194">
        <v>879000</v>
      </c>
      <c r="F82" s="194">
        <v>1065200</v>
      </c>
      <c r="G82" s="194">
        <v>879000</v>
      </c>
      <c r="H82" s="194">
        <v>0</v>
      </c>
      <c r="I82" s="194">
        <v>286200</v>
      </c>
      <c r="J82" s="194">
        <v>0</v>
      </c>
      <c r="K82" s="194">
        <v>0</v>
      </c>
      <c r="L82" s="194">
        <v>0</v>
      </c>
      <c r="M82" s="194">
        <v>779000</v>
      </c>
      <c r="N82" s="194">
        <v>592800</v>
      </c>
      <c r="O82" s="94">
        <v>0</v>
      </c>
      <c r="P82" s="95">
        <f t="shared" si="1"/>
        <v>1065200</v>
      </c>
      <c r="Q82" s="95">
        <f t="shared" si="2"/>
        <v>0</v>
      </c>
      <c r="R82" s="94">
        <f t="shared" si="3"/>
        <v>0</v>
      </c>
      <c r="S82" s="26"/>
    </row>
    <row r="83" spans="1:19" s="29" customFormat="1" x14ac:dyDescent="0.25">
      <c r="A83" s="135" t="s">
        <v>438</v>
      </c>
      <c r="B83" s="197" t="s">
        <v>433</v>
      </c>
      <c r="C83" s="135" t="s">
        <v>244</v>
      </c>
      <c r="D83" s="135" t="s">
        <v>245</v>
      </c>
      <c r="E83" s="194">
        <v>100000</v>
      </c>
      <c r="F83" s="194">
        <v>286200</v>
      </c>
      <c r="G83" s="194">
        <v>100000</v>
      </c>
      <c r="H83" s="194">
        <v>0</v>
      </c>
      <c r="I83" s="194">
        <v>286200</v>
      </c>
      <c r="J83" s="194">
        <v>0</v>
      </c>
      <c r="K83" s="194">
        <v>0</v>
      </c>
      <c r="L83" s="194">
        <v>0</v>
      </c>
      <c r="M83" s="194">
        <v>0</v>
      </c>
      <c r="N83" s="194">
        <v>-186200</v>
      </c>
      <c r="O83" s="94">
        <f t="shared" si="4"/>
        <v>0</v>
      </c>
      <c r="P83" s="95">
        <f t="shared" si="1"/>
        <v>286200</v>
      </c>
      <c r="Q83" s="95">
        <f t="shared" si="2"/>
        <v>0</v>
      </c>
      <c r="R83" s="94">
        <f t="shared" si="3"/>
        <v>0</v>
      </c>
      <c r="S83" s="26"/>
    </row>
    <row r="84" spans="1:19" s="29" customFormat="1" x14ac:dyDescent="0.25">
      <c r="A84" s="135" t="s">
        <v>438</v>
      </c>
      <c r="B84" s="197" t="s">
        <v>433</v>
      </c>
      <c r="C84" s="135" t="s">
        <v>246</v>
      </c>
      <c r="D84" s="135" t="s">
        <v>247</v>
      </c>
      <c r="E84" s="194">
        <v>779000</v>
      </c>
      <c r="F84" s="194">
        <v>779000</v>
      </c>
      <c r="G84" s="194">
        <v>779000</v>
      </c>
      <c r="H84" s="194">
        <v>0</v>
      </c>
      <c r="I84" s="194">
        <v>0</v>
      </c>
      <c r="J84" s="194">
        <v>0</v>
      </c>
      <c r="K84" s="194">
        <v>0</v>
      </c>
      <c r="L84" s="194">
        <v>0</v>
      </c>
      <c r="M84" s="194">
        <v>779000</v>
      </c>
      <c r="N84" s="194">
        <v>779000</v>
      </c>
      <c r="O84" s="94">
        <f t="shared" si="4"/>
        <v>0</v>
      </c>
      <c r="P84" s="95">
        <f t="shared" si="1"/>
        <v>779000</v>
      </c>
      <c r="Q84" s="95">
        <f t="shared" si="2"/>
        <v>0</v>
      </c>
      <c r="R84" s="94">
        <f t="shared" si="3"/>
        <v>0</v>
      </c>
      <c r="S84" s="26"/>
    </row>
    <row r="85" spans="1:19" s="29" customFormat="1" x14ac:dyDescent="0.25">
      <c r="A85" s="135" t="s">
        <v>438</v>
      </c>
      <c r="B85" s="197" t="s">
        <v>433</v>
      </c>
      <c r="C85" s="135" t="s">
        <v>248</v>
      </c>
      <c r="D85" s="135" t="s">
        <v>413</v>
      </c>
      <c r="E85" s="194">
        <v>3400000</v>
      </c>
      <c r="F85" s="194">
        <v>3630000</v>
      </c>
      <c r="G85" s="194">
        <v>3400000</v>
      </c>
      <c r="H85" s="194">
        <v>0</v>
      </c>
      <c r="I85" s="194">
        <v>145280</v>
      </c>
      <c r="J85" s="194">
        <v>0</v>
      </c>
      <c r="K85" s="194">
        <v>1542665.33</v>
      </c>
      <c r="L85" s="194">
        <v>1391254.83</v>
      </c>
      <c r="M85" s="194">
        <v>1942054.67</v>
      </c>
      <c r="N85" s="194">
        <v>1712054.67</v>
      </c>
      <c r="O85" s="94">
        <f t="shared" si="4"/>
        <v>0.42497667493112951</v>
      </c>
      <c r="P85" s="95">
        <f t="shared" si="1"/>
        <v>3630000</v>
      </c>
      <c r="Q85" s="95">
        <f t="shared" si="2"/>
        <v>1542665.33</v>
      </c>
      <c r="R85" s="94">
        <f t="shared" si="3"/>
        <v>0.42497667493112951</v>
      </c>
      <c r="S85" s="26"/>
    </row>
    <row r="86" spans="1:19" s="29" customFormat="1" x14ac:dyDescent="0.25">
      <c r="A86" s="135" t="s">
        <v>438</v>
      </c>
      <c r="B86" s="197" t="s">
        <v>433</v>
      </c>
      <c r="C86" s="135" t="s">
        <v>249</v>
      </c>
      <c r="D86" s="135" t="s">
        <v>250</v>
      </c>
      <c r="E86" s="194">
        <v>400000</v>
      </c>
      <c r="F86" s="194">
        <v>630000</v>
      </c>
      <c r="G86" s="194">
        <v>400000</v>
      </c>
      <c r="H86" s="194">
        <v>0</v>
      </c>
      <c r="I86" s="194">
        <v>0</v>
      </c>
      <c r="J86" s="194">
        <v>0</v>
      </c>
      <c r="K86" s="194">
        <v>392059.1</v>
      </c>
      <c r="L86" s="194">
        <v>376219.1</v>
      </c>
      <c r="M86" s="194">
        <v>237940.9</v>
      </c>
      <c r="N86" s="194">
        <v>7940.9</v>
      </c>
      <c r="O86" s="94">
        <f t="shared" si="4"/>
        <v>0.62231603174603167</v>
      </c>
      <c r="P86" s="95">
        <f t="shared" si="1"/>
        <v>630000</v>
      </c>
      <c r="Q86" s="95">
        <f t="shared" si="2"/>
        <v>392059.1</v>
      </c>
      <c r="R86" s="94">
        <f t="shared" si="3"/>
        <v>0.62231603174603167</v>
      </c>
      <c r="S86" s="26"/>
    </row>
    <row r="87" spans="1:19" s="26" customFormat="1" x14ac:dyDescent="0.25">
      <c r="A87" s="135" t="s">
        <v>438</v>
      </c>
      <c r="B87" s="197" t="s">
        <v>433</v>
      </c>
      <c r="C87" s="135" t="s">
        <v>251</v>
      </c>
      <c r="D87" s="135" t="s">
        <v>252</v>
      </c>
      <c r="E87" s="194">
        <v>500000</v>
      </c>
      <c r="F87" s="194">
        <v>500000</v>
      </c>
      <c r="G87" s="194">
        <v>500000</v>
      </c>
      <c r="H87" s="194">
        <v>0</v>
      </c>
      <c r="I87" s="194">
        <v>6000</v>
      </c>
      <c r="J87" s="194">
        <v>0</v>
      </c>
      <c r="K87" s="194">
        <v>224800</v>
      </c>
      <c r="L87" s="194">
        <v>224800</v>
      </c>
      <c r="M87" s="194">
        <v>269200</v>
      </c>
      <c r="N87" s="194">
        <v>269200</v>
      </c>
      <c r="O87" s="94">
        <f t="shared" si="4"/>
        <v>0.4496</v>
      </c>
      <c r="P87" s="95">
        <f t="shared" si="1"/>
        <v>500000</v>
      </c>
      <c r="Q87" s="95">
        <f t="shared" si="2"/>
        <v>224800</v>
      </c>
      <c r="R87" s="94">
        <f t="shared" si="3"/>
        <v>0.4496</v>
      </c>
    </row>
    <row r="88" spans="1:19" s="29" customFormat="1" x14ac:dyDescent="0.25">
      <c r="A88" s="135" t="s">
        <v>438</v>
      </c>
      <c r="B88" s="197" t="s">
        <v>433</v>
      </c>
      <c r="C88" s="135" t="s">
        <v>253</v>
      </c>
      <c r="D88" s="135" t="s">
        <v>254</v>
      </c>
      <c r="E88" s="194">
        <v>1100000</v>
      </c>
      <c r="F88" s="194">
        <v>1100000</v>
      </c>
      <c r="G88" s="194">
        <v>1100000</v>
      </c>
      <c r="H88" s="194">
        <v>0</v>
      </c>
      <c r="I88" s="194">
        <v>0</v>
      </c>
      <c r="J88" s="194">
        <v>0</v>
      </c>
      <c r="K88" s="194">
        <v>593300.17000000004</v>
      </c>
      <c r="L88" s="194">
        <v>457729.67</v>
      </c>
      <c r="M88" s="194">
        <v>506699.83</v>
      </c>
      <c r="N88" s="194">
        <v>506699.83</v>
      </c>
      <c r="O88" s="94">
        <f t="shared" si="4"/>
        <v>0.53936379090909092</v>
      </c>
      <c r="P88" s="95">
        <f t="shared" si="1"/>
        <v>1100000</v>
      </c>
      <c r="Q88" s="95">
        <f t="shared" si="2"/>
        <v>593300.17000000004</v>
      </c>
      <c r="R88" s="94">
        <f t="shared" si="3"/>
        <v>0.53936379090909092</v>
      </c>
      <c r="S88" s="26"/>
    </row>
    <row r="89" spans="1:19" s="26" customFormat="1" x14ac:dyDescent="0.25">
      <c r="A89" s="135" t="s">
        <v>438</v>
      </c>
      <c r="B89" s="197" t="s">
        <v>433</v>
      </c>
      <c r="C89" s="135" t="s">
        <v>255</v>
      </c>
      <c r="D89" s="135" t="s">
        <v>256</v>
      </c>
      <c r="E89" s="194">
        <v>500000</v>
      </c>
      <c r="F89" s="194">
        <v>500000</v>
      </c>
      <c r="G89" s="194">
        <v>500000</v>
      </c>
      <c r="H89" s="194">
        <v>0</v>
      </c>
      <c r="I89" s="194">
        <v>139280</v>
      </c>
      <c r="J89" s="194">
        <v>0</v>
      </c>
      <c r="K89" s="194">
        <v>99000</v>
      </c>
      <c r="L89" s="194">
        <v>99000</v>
      </c>
      <c r="M89" s="194">
        <v>261720</v>
      </c>
      <c r="N89" s="194">
        <v>261720</v>
      </c>
      <c r="O89" s="94">
        <f t="shared" si="4"/>
        <v>0.19800000000000001</v>
      </c>
      <c r="P89" s="95">
        <f t="shared" si="1"/>
        <v>500000</v>
      </c>
      <c r="Q89" s="95">
        <f t="shared" si="2"/>
        <v>99000</v>
      </c>
      <c r="R89" s="94">
        <f t="shared" si="3"/>
        <v>0.19800000000000001</v>
      </c>
    </row>
    <row r="90" spans="1:19" s="29" customFormat="1" x14ac:dyDescent="0.25">
      <c r="A90" s="135" t="s">
        <v>438</v>
      </c>
      <c r="B90" s="197" t="s">
        <v>433</v>
      </c>
      <c r="C90" s="135" t="s">
        <v>257</v>
      </c>
      <c r="D90" s="135" t="s">
        <v>258</v>
      </c>
      <c r="E90" s="194">
        <v>100000</v>
      </c>
      <c r="F90" s="194">
        <v>100000</v>
      </c>
      <c r="G90" s="194">
        <v>100000</v>
      </c>
      <c r="H90" s="194">
        <v>0</v>
      </c>
      <c r="I90" s="194">
        <v>0</v>
      </c>
      <c r="J90" s="194">
        <v>0</v>
      </c>
      <c r="K90" s="194">
        <v>99174</v>
      </c>
      <c r="L90" s="194">
        <v>99174</v>
      </c>
      <c r="M90" s="194">
        <v>826</v>
      </c>
      <c r="N90" s="194">
        <v>826</v>
      </c>
      <c r="O90" s="94">
        <f t="shared" si="4"/>
        <v>0.99173999999999995</v>
      </c>
      <c r="P90" s="95">
        <f t="shared" si="1"/>
        <v>100000</v>
      </c>
      <c r="Q90" s="95">
        <f t="shared" si="2"/>
        <v>99174</v>
      </c>
      <c r="R90" s="94">
        <f t="shared" si="3"/>
        <v>0.99173999999999995</v>
      </c>
    </row>
    <row r="91" spans="1:19" s="26" customFormat="1" x14ac:dyDescent="0.25">
      <c r="A91" s="135" t="s">
        <v>438</v>
      </c>
      <c r="B91" s="197" t="s">
        <v>433</v>
      </c>
      <c r="C91" s="135" t="s">
        <v>259</v>
      </c>
      <c r="D91" s="135" t="s">
        <v>260</v>
      </c>
      <c r="E91" s="194">
        <v>500000</v>
      </c>
      <c r="F91" s="194">
        <v>500000</v>
      </c>
      <c r="G91" s="194">
        <v>500000</v>
      </c>
      <c r="H91" s="194">
        <v>0</v>
      </c>
      <c r="I91" s="194">
        <v>0</v>
      </c>
      <c r="J91" s="194">
        <v>0</v>
      </c>
      <c r="K91" s="194">
        <v>105000</v>
      </c>
      <c r="L91" s="194">
        <v>105000</v>
      </c>
      <c r="M91" s="194">
        <v>395000</v>
      </c>
      <c r="N91" s="194">
        <v>395000</v>
      </c>
      <c r="O91" s="94">
        <f>+K91/F91</f>
        <v>0.21</v>
      </c>
      <c r="P91" s="95">
        <f t="shared" si="1"/>
        <v>500000</v>
      </c>
      <c r="Q91" s="95">
        <f t="shared" si="2"/>
        <v>105000</v>
      </c>
      <c r="R91" s="94">
        <f t="shared" si="3"/>
        <v>0.21</v>
      </c>
    </row>
    <row r="92" spans="1:19" s="26" customFormat="1" ht="13.7" customHeight="1" x14ac:dyDescent="0.25">
      <c r="A92" s="135" t="s">
        <v>438</v>
      </c>
      <c r="B92" s="197" t="s">
        <v>433</v>
      </c>
      <c r="C92" s="135" t="s">
        <v>263</v>
      </c>
      <c r="D92" s="135" t="s">
        <v>264</v>
      </c>
      <c r="E92" s="194">
        <v>300000</v>
      </c>
      <c r="F92" s="194">
        <v>300000</v>
      </c>
      <c r="G92" s="194">
        <v>300000</v>
      </c>
      <c r="H92" s="194">
        <v>0</v>
      </c>
      <c r="I92" s="194">
        <v>0</v>
      </c>
      <c r="J92" s="194">
        <v>0</v>
      </c>
      <c r="K92" s="194">
        <v>29332.06</v>
      </c>
      <c r="L92" s="194">
        <v>29332.06</v>
      </c>
      <c r="M92" s="194">
        <v>270667.94</v>
      </c>
      <c r="N92" s="194">
        <v>270667.94</v>
      </c>
      <c r="O92" s="94">
        <f t="shared" ref="O92:O128" si="5">+K92/F92</f>
        <v>9.7773533333333343E-2</v>
      </c>
      <c r="P92" s="95">
        <f t="shared" ref="P92:P102" si="6">+F92</f>
        <v>300000</v>
      </c>
      <c r="Q92" s="95">
        <f t="shared" ref="Q92:Q102" si="7">+K92</f>
        <v>29332.06</v>
      </c>
      <c r="R92" s="94">
        <f t="shared" ref="R92:R103" si="8">+Q92/P92</f>
        <v>9.7773533333333343E-2</v>
      </c>
    </row>
    <row r="93" spans="1:19" s="29" customFormat="1" x14ac:dyDescent="0.25">
      <c r="A93" s="134" t="s">
        <v>438</v>
      </c>
      <c r="B93" s="196" t="s">
        <v>435</v>
      </c>
      <c r="C93" s="134" t="s">
        <v>265</v>
      </c>
      <c r="D93" s="134" t="s">
        <v>266</v>
      </c>
      <c r="E93" s="193">
        <v>1267097953</v>
      </c>
      <c r="F93" s="193">
        <v>1267097953</v>
      </c>
      <c r="G93" s="193">
        <v>551206761</v>
      </c>
      <c r="H93" s="193">
        <v>160393451.59999999</v>
      </c>
      <c r="I93" s="193">
        <v>202767090.52000001</v>
      </c>
      <c r="J93" s="193">
        <v>8838900</v>
      </c>
      <c r="K93" s="193">
        <v>71456040.790000007</v>
      </c>
      <c r="L93" s="193">
        <v>43508898.600000001</v>
      </c>
      <c r="M93" s="193">
        <v>823642470.09000003</v>
      </c>
      <c r="N93" s="193">
        <v>107751278.09</v>
      </c>
      <c r="O93" s="98">
        <f t="shared" si="5"/>
        <v>5.6393462416082056E-2</v>
      </c>
      <c r="P93" s="28">
        <f t="shared" si="6"/>
        <v>1267097953</v>
      </c>
      <c r="Q93" s="28">
        <f t="shared" si="7"/>
        <v>71456040.790000007</v>
      </c>
      <c r="R93" s="98">
        <f t="shared" si="8"/>
        <v>5.6393462416082056E-2</v>
      </c>
    </row>
    <row r="94" spans="1:19" s="29" customFormat="1" x14ac:dyDescent="0.25">
      <c r="A94" s="135" t="s">
        <v>438</v>
      </c>
      <c r="B94" s="197" t="s">
        <v>435</v>
      </c>
      <c r="C94" s="135" t="s">
        <v>279</v>
      </c>
      <c r="D94" s="135" t="s">
        <v>280</v>
      </c>
      <c r="E94" s="194">
        <v>1243257953</v>
      </c>
      <c r="F94" s="194">
        <v>1243257953</v>
      </c>
      <c r="G94" s="194">
        <v>527366761</v>
      </c>
      <c r="H94" s="194">
        <v>155313719</v>
      </c>
      <c r="I94" s="194">
        <v>201793018.97999999</v>
      </c>
      <c r="J94" s="194">
        <v>8838900</v>
      </c>
      <c r="K94" s="194">
        <v>64146950</v>
      </c>
      <c r="L94" s="194">
        <v>39080450</v>
      </c>
      <c r="M94" s="194">
        <v>813165365.01999998</v>
      </c>
      <c r="N94" s="194">
        <v>97274173.019999996</v>
      </c>
      <c r="O94" s="94">
        <f t="shared" si="5"/>
        <v>5.1595849312857767E-2</v>
      </c>
      <c r="P94" s="95">
        <f t="shared" si="6"/>
        <v>1243257953</v>
      </c>
      <c r="Q94" s="95">
        <f t="shared" si="7"/>
        <v>64146950</v>
      </c>
      <c r="R94" s="94">
        <f t="shared" si="8"/>
        <v>5.1595849312857767E-2</v>
      </c>
      <c r="S94" s="26"/>
    </row>
    <row r="95" spans="1:19" s="29" customFormat="1" x14ac:dyDescent="0.25">
      <c r="A95" s="135" t="s">
        <v>438</v>
      </c>
      <c r="B95" s="197" t="s">
        <v>435</v>
      </c>
      <c r="C95" s="135" t="s">
        <v>281</v>
      </c>
      <c r="D95" s="135" t="s">
        <v>282</v>
      </c>
      <c r="E95" s="194">
        <v>0</v>
      </c>
      <c r="F95" s="194">
        <v>0</v>
      </c>
      <c r="G95" s="194">
        <v>0</v>
      </c>
      <c r="H95" s="194">
        <v>0</v>
      </c>
      <c r="I95" s="194">
        <v>0</v>
      </c>
      <c r="J95" s="194">
        <v>0</v>
      </c>
      <c r="K95" s="194">
        <v>0</v>
      </c>
      <c r="L95" s="194">
        <v>0</v>
      </c>
      <c r="M95" s="194">
        <v>0</v>
      </c>
      <c r="N95" s="194">
        <v>0</v>
      </c>
      <c r="O95" s="94">
        <v>0</v>
      </c>
      <c r="P95" s="95">
        <f t="shared" si="6"/>
        <v>0</v>
      </c>
      <c r="Q95" s="95">
        <f t="shared" si="7"/>
        <v>0</v>
      </c>
      <c r="R95" s="94">
        <v>0</v>
      </c>
      <c r="S95" s="26"/>
    </row>
    <row r="96" spans="1:19" s="29" customFormat="1" ht="14.25" customHeight="1" x14ac:dyDescent="0.25">
      <c r="A96" s="135" t="s">
        <v>438</v>
      </c>
      <c r="B96" s="197" t="s">
        <v>434</v>
      </c>
      <c r="C96" s="135" t="s">
        <v>281</v>
      </c>
      <c r="D96" s="135" t="s">
        <v>282</v>
      </c>
      <c r="E96" s="194">
        <v>1243257953</v>
      </c>
      <c r="F96" s="194">
        <v>1243257953</v>
      </c>
      <c r="G96" s="194">
        <v>527366761</v>
      </c>
      <c r="H96" s="194">
        <v>155313719</v>
      </c>
      <c r="I96" s="194">
        <v>201793018.97999999</v>
      </c>
      <c r="J96" s="194">
        <v>8838900</v>
      </c>
      <c r="K96" s="194">
        <v>64146950</v>
      </c>
      <c r="L96" s="194">
        <v>39080450</v>
      </c>
      <c r="M96" s="194">
        <v>813165365.01999998</v>
      </c>
      <c r="N96" s="194">
        <v>97274173.019999996</v>
      </c>
      <c r="O96" s="94">
        <f t="shared" si="5"/>
        <v>5.1595849312857767E-2</v>
      </c>
      <c r="P96" s="95">
        <f t="shared" si="6"/>
        <v>1243257953</v>
      </c>
      <c r="Q96" s="95">
        <f t="shared" si="7"/>
        <v>64146950</v>
      </c>
      <c r="R96" s="94">
        <f t="shared" si="8"/>
        <v>5.1595849312857767E-2</v>
      </c>
      <c r="S96" s="26"/>
    </row>
    <row r="97" spans="1:19" s="29" customFormat="1" ht="14.25" customHeight="1" x14ac:dyDescent="0.25">
      <c r="A97" s="135" t="s">
        <v>438</v>
      </c>
      <c r="B97" s="197" t="s">
        <v>434</v>
      </c>
      <c r="C97" s="135" t="s">
        <v>267</v>
      </c>
      <c r="D97" s="135" t="s">
        <v>268</v>
      </c>
      <c r="E97" s="194">
        <v>22000000</v>
      </c>
      <c r="F97" s="194">
        <v>20900000</v>
      </c>
      <c r="G97" s="194">
        <v>20900000</v>
      </c>
      <c r="H97" s="194">
        <v>5079732.5999999996</v>
      </c>
      <c r="I97" s="194">
        <v>0</v>
      </c>
      <c r="J97" s="194">
        <v>0</v>
      </c>
      <c r="K97" s="194">
        <v>5933458.79</v>
      </c>
      <c r="L97" s="194">
        <v>3052816.6</v>
      </c>
      <c r="M97" s="194">
        <v>9886808.6099999994</v>
      </c>
      <c r="N97" s="194">
        <v>9886808.6099999994</v>
      </c>
      <c r="O97" s="94">
        <f t="shared" si="5"/>
        <v>0.28389754976076553</v>
      </c>
      <c r="P97" s="95">
        <f t="shared" si="6"/>
        <v>20900000</v>
      </c>
      <c r="Q97" s="95">
        <f t="shared" si="7"/>
        <v>5933458.79</v>
      </c>
      <c r="R97" s="94">
        <f t="shared" si="8"/>
        <v>0.28389754976076553</v>
      </c>
      <c r="S97" s="26"/>
    </row>
    <row r="98" spans="1:19" s="29" customFormat="1" x14ac:dyDescent="0.25">
      <c r="A98" s="135" t="s">
        <v>438</v>
      </c>
      <c r="B98" s="197" t="s">
        <v>434</v>
      </c>
      <c r="C98" s="135" t="s">
        <v>271</v>
      </c>
      <c r="D98" s="135" t="s">
        <v>272</v>
      </c>
      <c r="E98" s="194">
        <v>2000000</v>
      </c>
      <c r="F98" s="194">
        <v>900000</v>
      </c>
      <c r="G98" s="194">
        <v>900000</v>
      </c>
      <c r="H98" s="194">
        <v>0</v>
      </c>
      <c r="I98" s="194">
        <v>0</v>
      </c>
      <c r="J98" s="194">
        <v>0</v>
      </c>
      <c r="K98" s="194">
        <v>900000</v>
      </c>
      <c r="L98" s="194">
        <v>900000</v>
      </c>
      <c r="M98" s="194">
        <v>0</v>
      </c>
      <c r="N98" s="194">
        <v>0</v>
      </c>
      <c r="O98" s="94">
        <v>0</v>
      </c>
      <c r="P98" s="95">
        <f t="shared" si="6"/>
        <v>900000</v>
      </c>
      <c r="Q98" s="95">
        <f t="shared" si="7"/>
        <v>900000</v>
      </c>
      <c r="R98" s="94">
        <f t="shared" si="8"/>
        <v>1</v>
      </c>
      <c r="S98" s="26"/>
    </row>
    <row r="99" spans="1:19" s="29" customFormat="1" x14ac:dyDescent="0.25">
      <c r="A99" s="135" t="s">
        <v>438</v>
      </c>
      <c r="B99" s="197" t="s">
        <v>434</v>
      </c>
      <c r="C99" s="135" t="s">
        <v>273</v>
      </c>
      <c r="D99" s="135" t="s">
        <v>274</v>
      </c>
      <c r="E99" s="194">
        <v>0</v>
      </c>
      <c r="F99" s="194">
        <v>0</v>
      </c>
      <c r="G99" s="194">
        <v>0</v>
      </c>
      <c r="H99" s="194">
        <v>0</v>
      </c>
      <c r="I99" s="194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94">
        <v>0</v>
      </c>
      <c r="P99" s="95">
        <f t="shared" si="6"/>
        <v>0</v>
      </c>
      <c r="Q99" s="95">
        <f t="shared" si="7"/>
        <v>0</v>
      </c>
      <c r="R99" s="94">
        <v>0</v>
      </c>
      <c r="S99" s="26"/>
    </row>
    <row r="100" spans="1:19" s="29" customFormat="1" x14ac:dyDescent="0.25">
      <c r="A100" s="135" t="s">
        <v>438</v>
      </c>
      <c r="B100" s="197" t="s">
        <v>434</v>
      </c>
      <c r="C100" s="135" t="s">
        <v>275</v>
      </c>
      <c r="D100" s="135" t="s">
        <v>276</v>
      </c>
      <c r="E100" s="194">
        <v>20000000</v>
      </c>
      <c r="F100" s="194">
        <v>20000000</v>
      </c>
      <c r="G100" s="194">
        <v>20000000</v>
      </c>
      <c r="H100" s="194">
        <v>5079732.5999999996</v>
      </c>
      <c r="I100" s="194">
        <v>0</v>
      </c>
      <c r="J100" s="194">
        <v>0</v>
      </c>
      <c r="K100" s="194">
        <v>5033458.79</v>
      </c>
      <c r="L100" s="194">
        <v>2152816.6</v>
      </c>
      <c r="M100" s="194">
        <v>9886808.6099999994</v>
      </c>
      <c r="N100" s="194">
        <v>9886808.6099999994</v>
      </c>
      <c r="O100" s="94">
        <f t="shared" si="5"/>
        <v>0.25167293950000003</v>
      </c>
      <c r="P100" s="95">
        <f t="shared" si="6"/>
        <v>20000000</v>
      </c>
      <c r="Q100" s="95">
        <f t="shared" si="7"/>
        <v>5033458.79</v>
      </c>
      <c r="R100" s="94">
        <f t="shared" si="8"/>
        <v>0.25167293950000003</v>
      </c>
      <c r="S100" s="26"/>
    </row>
    <row r="101" spans="1:19" s="26" customFormat="1" x14ac:dyDescent="0.25">
      <c r="A101" s="135" t="s">
        <v>438</v>
      </c>
      <c r="B101" s="197" t="s">
        <v>434</v>
      </c>
      <c r="C101" s="135" t="s">
        <v>283</v>
      </c>
      <c r="D101" s="135" t="s">
        <v>284</v>
      </c>
      <c r="E101" s="194">
        <v>1840000</v>
      </c>
      <c r="F101" s="194">
        <v>2940000</v>
      </c>
      <c r="G101" s="194">
        <v>2940000</v>
      </c>
      <c r="H101" s="194">
        <v>0</v>
      </c>
      <c r="I101" s="194">
        <v>974071.54</v>
      </c>
      <c r="J101" s="194">
        <v>0</v>
      </c>
      <c r="K101" s="194">
        <v>1375632</v>
      </c>
      <c r="L101" s="194">
        <v>1375632</v>
      </c>
      <c r="M101" s="194">
        <v>590296.46</v>
      </c>
      <c r="N101" s="194">
        <v>590296.46</v>
      </c>
      <c r="O101" s="94">
        <f t="shared" si="5"/>
        <v>0.46790204081632653</v>
      </c>
      <c r="P101" s="95">
        <f t="shared" si="6"/>
        <v>2940000</v>
      </c>
      <c r="Q101" s="95">
        <f t="shared" si="7"/>
        <v>1375632</v>
      </c>
      <c r="R101" s="94">
        <f t="shared" si="8"/>
        <v>0.46790204081632653</v>
      </c>
    </row>
    <row r="102" spans="1:19" s="29" customFormat="1" x14ac:dyDescent="0.25">
      <c r="A102" s="135" t="s">
        <v>438</v>
      </c>
      <c r="B102" s="197" t="s">
        <v>434</v>
      </c>
      <c r="C102" s="135" t="s">
        <v>285</v>
      </c>
      <c r="D102" s="135" t="s">
        <v>286</v>
      </c>
      <c r="E102" s="194">
        <v>1840000</v>
      </c>
      <c r="F102" s="194">
        <v>2940000</v>
      </c>
      <c r="G102" s="194">
        <v>2940000</v>
      </c>
      <c r="H102" s="194">
        <v>0</v>
      </c>
      <c r="I102" s="194">
        <v>974071.54</v>
      </c>
      <c r="J102" s="194">
        <v>0</v>
      </c>
      <c r="K102" s="194">
        <v>1375632</v>
      </c>
      <c r="L102" s="194">
        <v>1375632</v>
      </c>
      <c r="M102" s="194">
        <v>590296.46</v>
      </c>
      <c r="N102" s="194">
        <v>590296.46</v>
      </c>
      <c r="O102" s="94">
        <f t="shared" si="5"/>
        <v>0.46790204081632653</v>
      </c>
      <c r="P102" s="95">
        <f t="shared" si="6"/>
        <v>2940000</v>
      </c>
      <c r="Q102" s="95">
        <f t="shared" si="7"/>
        <v>1375632</v>
      </c>
      <c r="R102" s="94">
        <f t="shared" si="8"/>
        <v>0.46790204081632653</v>
      </c>
    </row>
    <row r="103" spans="1:19" s="29" customFormat="1" x14ac:dyDescent="0.25">
      <c r="A103" s="134" t="s">
        <v>438</v>
      </c>
      <c r="B103" s="196" t="s">
        <v>433</v>
      </c>
      <c r="C103" s="134" t="s">
        <v>289</v>
      </c>
      <c r="D103" s="134" t="s">
        <v>290</v>
      </c>
      <c r="E103" s="193">
        <v>8271653598</v>
      </c>
      <c r="F103" s="193">
        <v>8271653598</v>
      </c>
      <c r="G103" s="193">
        <v>5973255642.5500002</v>
      </c>
      <c r="H103" s="193">
        <v>0</v>
      </c>
      <c r="I103" s="193">
        <v>954474264.60000002</v>
      </c>
      <c r="J103" s="193">
        <v>0</v>
      </c>
      <c r="K103" s="193">
        <v>4998267851.3999996</v>
      </c>
      <c r="L103" s="193">
        <v>4998267851.3999996</v>
      </c>
      <c r="M103" s="193">
        <v>2318911482</v>
      </c>
      <c r="N103" s="193">
        <v>20513526.550000001</v>
      </c>
      <c r="O103" s="98">
        <f t="shared" si="5"/>
        <v>0.60426464819664705</v>
      </c>
      <c r="P103" s="28">
        <f>+P115+P117+P125</f>
        <v>87540935</v>
      </c>
      <c r="Q103" s="28">
        <f>+Q115+Q117+Q125</f>
        <v>37115953.879999995</v>
      </c>
      <c r="R103" s="98">
        <f t="shared" si="8"/>
        <v>0.42398397823829498</v>
      </c>
    </row>
    <row r="104" spans="1:19" s="26" customFormat="1" x14ac:dyDescent="0.25">
      <c r="A104" s="135" t="s">
        <v>438</v>
      </c>
      <c r="B104" s="197" t="s">
        <v>433</v>
      </c>
      <c r="C104" s="135" t="s">
        <v>291</v>
      </c>
      <c r="D104" s="135" t="s">
        <v>292</v>
      </c>
      <c r="E104" s="194">
        <v>8062294991</v>
      </c>
      <c r="F104" s="194">
        <v>8146294991</v>
      </c>
      <c r="G104" s="194">
        <v>5849257970.5500002</v>
      </c>
      <c r="H104" s="194">
        <v>0</v>
      </c>
      <c r="I104" s="194">
        <v>905038412.75999999</v>
      </c>
      <c r="J104" s="194">
        <v>0</v>
      </c>
      <c r="K104" s="194">
        <v>4943054347.2399998</v>
      </c>
      <c r="L104" s="194">
        <v>4943054347.2399998</v>
      </c>
      <c r="M104" s="194">
        <v>2298202231</v>
      </c>
      <c r="N104" s="194">
        <v>1165210.55</v>
      </c>
      <c r="O104" s="94">
        <v>0</v>
      </c>
      <c r="P104" s="95"/>
      <c r="Q104" s="95"/>
      <c r="R104" s="94"/>
    </row>
    <row r="105" spans="1:19" s="26" customFormat="1" x14ac:dyDescent="0.25">
      <c r="A105" s="135" t="s">
        <v>438</v>
      </c>
      <c r="B105" s="197" t="s">
        <v>433</v>
      </c>
      <c r="C105" s="135" t="s">
        <v>301</v>
      </c>
      <c r="D105" s="135" t="s">
        <v>391</v>
      </c>
      <c r="E105" s="194">
        <v>3269297450</v>
      </c>
      <c r="F105" s="194">
        <v>3269297450</v>
      </c>
      <c r="G105" s="194">
        <v>2419444032.5</v>
      </c>
      <c r="H105" s="194">
        <v>0</v>
      </c>
      <c r="I105" s="194">
        <v>378859151</v>
      </c>
      <c r="J105" s="194">
        <v>0</v>
      </c>
      <c r="K105" s="194">
        <v>2040584881</v>
      </c>
      <c r="L105" s="194">
        <v>2040584881</v>
      </c>
      <c r="M105" s="194">
        <v>849853418</v>
      </c>
      <c r="N105" s="194">
        <v>0.5</v>
      </c>
      <c r="O105" s="94">
        <f t="shared" si="5"/>
        <v>0.62416617398946062</v>
      </c>
      <c r="P105" s="95"/>
      <c r="Q105" s="95"/>
      <c r="R105" s="94"/>
    </row>
    <row r="106" spans="1:19" s="29" customFormat="1" x14ac:dyDescent="0.25">
      <c r="A106" s="135" t="s">
        <v>438</v>
      </c>
      <c r="B106" s="197" t="s">
        <v>433</v>
      </c>
      <c r="C106" s="135" t="s">
        <v>304</v>
      </c>
      <c r="D106" s="135" t="s">
        <v>392</v>
      </c>
      <c r="E106" s="194">
        <v>1394735536</v>
      </c>
      <c r="F106" s="194">
        <v>1454735536</v>
      </c>
      <c r="G106" s="194">
        <v>943303406</v>
      </c>
      <c r="H106" s="194">
        <v>0</v>
      </c>
      <c r="I106" s="194">
        <v>177455923</v>
      </c>
      <c r="J106" s="194">
        <v>0</v>
      </c>
      <c r="K106" s="194">
        <v>765847483</v>
      </c>
      <c r="L106" s="194">
        <v>765847483</v>
      </c>
      <c r="M106" s="194">
        <v>511432130</v>
      </c>
      <c r="N106" s="194">
        <v>0</v>
      </c>
      <c r="O106" s="94">
        <f t="shared" si="5"/>
        <v>0.52645134737397381</v>
      </c>
      <c r="P106" s="95"/>
      <c r="Q106" s="95"/>
      <c r="R106" s="94"/>
    </row>
    <row r="107" spans="1:19" s="29" customFormat="1" x14ac:dyDescent="0.25">
      <c r="A107" s="135" t="s">
        <v>438</v>
      </c>
      <c r="B107" s="197" t="s">
        <v>433</v>
      </c>
      <c r="C107" s="135" t="s">
        <v>307</v>
      </c>
      <c r="D107" s="135" t="s">
        <v>308</v>
      </c>
      <c r="E107" s="194">
        <v>2171182482</v>
      </c>
      <c r="F107" s="194">
        <v>2171182482</v>
      </c>
      <c r="G107" s="194">
        <v>1595879402.8</v>
      </c>
      <c r="H107" s="194">
        <v>0</v>
      </c>
      <c r="I107" s="194">
        <v>222845620</v>
      </c>
      <c r="J107" s="194">
        <v>0</v>
      </c>
      <c r="K107" s="194">
        <v>1372718383</v>
      </c>
      <c r="L107" s="194">
        <v>1372718383</v>
      </c>
      <c r="M107" s="194">
        <v>575618479</v>
      </c>
      <c r="N107" s="194">
        <v>315399.8</v>
      </c>
      <c r="O107" s="94">
        <f t="shared" si="5"/>
        <v>0.63224459223506202</v>
      </c>
      <c r="P107" s="95"/>
      <c r="Q107" s="95"/>
      <c r="R107" s="94"/>
      <c r="S107" s="26"/>
    </row>
    <row r="108" spans="1:19" s="29" customFormat="1" x14ac:dyDescent="0.25">
      <c r="A108" s="135" t="s">
        <v>438</v>
      </c>
      <c r="B108" s="197" t="s">
        <v>433</v>
      </c>
      <c r="C108" s="135" t="s">
        <v>309</v>
      </c>
      <c r="D108" s="135" t="s">
        <v>393</v>
      </c>
      <c r="E108" s="194">
        <v>54600000</v>
      </c>
      <c r="F108" s="194">
        <v>54600000</v>
      </c>
      <c r="G108" s="194">
        <v>40919810</v>
      </c>
      <c r="H108" s="194">
        <v>0</v>
      </c>
      <c r="I108" s="194">
        <v>4400000</v>
      </c>
      <c r="J108" s="194">
        <v>0</v>
      </c>
      <c r="K108" s="194">
        <v>36400000</v>
      </c>
      <c r="L108" s="194">
        <v>36400000</v>
      </c>
      <c r="M108" s="194">
        <v>13800000</v>
      </c>
      <c r="N108" s="194">
        <v>119810</v>
      </c>
      <c r="O108" s="94">
        <f t="shared" si="5"/>
        <v>0.66666666666666663</v>
      </c>
      <c r="P108" s="95"/>
      <c r="Q108" s="95"/>
      <c r="R108" s="94"/>
      <c r="S108" s="26"/>
    </row>
    <row r="109" spans="1:19" s="29" customFormat="1" x14ac:dyDescent="0.25">
      <c r="A109" s="135" t="s">
        <v>438</v>
      </c>
      <c r="B109" s="197" t="s">
        <v>433</v>
      </c>
      <c r="C109" s="135" t="s">
        <v>310</v>
      </c>
      <c r="D109" s="135" t="s">
        <v>311</v>
      </c>
      <c r="E109" s="194">
        <v>384662030</v>
      </c>
      <c r="F109" s="194">
        <v>396662030</v>
      </c>
      <c r="G109" s="194">
        <v>288086372.25</v>
      </c>
      <c r="H109" s="194">
        <v>0</v>
      </c>
      <c r="I109" s="194">
        <v>38487613</v>
      </c>
      <c r="J109" s="194">
        <v>0</v>
      </c>
      <c r="K109" s="194">
        <v>249598759</v>
      </c>
      <c r="L109" s="194">
        <v>249598759</v>
      </c>
      <c r="M109" s="194">
        <v>108575658</v>
      </c>
      <c r="N109" s="194">
        <v>0.25</v>
      </c>
      <c r="O109" s="94">
        <f t="shared" si="5"/>
        <v>0.62924792423413956</v>
      </c>
      <c r="P109" s="95"/>
      <c r="Q109" s="95"/>
      <c r="R109" s="94"/>
      <c r="S109" s="26"/>
    </row>
    <row r="110" spans="1:19" s="29" customFormat="1" x14ac:dyDescent="0.25">
      <c r="A110" s="135" t="s">
        <v>438</v>
      </c>
      <c r="B110" s="197" t="s">
        <v>433</v>
      </c>
      <c r="C110" s="135" t="s">
        <v>312</v>
      </c>
      <c r="D110" s="135" t="s">
        <v>313</v>
      </c>
      <c r="E110" s="194">
        <v>265260000</v>
      </c>
      <c r="F110" s="194">
        <v>277260000</v>
      </c>
      <c r="G110" s="194">
        <v>196796180</v>
      </c>
      <c r="H110" s="194">
        <v>0</v>
      </c>
      <c r="I110" s="194">
        <v>26634688</v>
      </c>
      <c r="J110" s="194">
        <v>0</v>
      </c>
      <c r="K110" s="194">
        <v>170161492</v>
      </c>
      <c r="L110" s="194">
        <v>170161492</v>
      </c>
      <c r="M110" s="194">
        <v>80463820</v>
      </c>
      <c r="N110" s="194">
        <v>0</v>
      </c>
      <c r="O110" s="94">
        <f t="shared" si="5"/>
        <v>0.61372535526220873</v>
      </c>
      <c r="P110" s="95"/>
      <c r="Q110" s="95"/>
      <c r="R110" s="94"/>
      <c r="S110" s="26"/>
    </row>
    <row r="111" spans="1:19" s="29" customFormat="1" x14ac:dyDescent="0.25">
      <c r="A111" s="135" t="s">
        <v>438</v>
      </c>
      <c r="B111" s="197" t="s">
        <v>433</v>
      </c>
      <c r="C111" s="135" t="s">
        <v>314</v>
      </c>
      <c r="D111" s="135" t="s">
        <v>420</v>
      </c>
      <c r="E111" s="194">
        <v>342490000</v>
      </c>
      <c r="F111" s="194">
        <v>342490000</v>
      </c>
      <c r="G111" s="194">
        <v>237728774</v>
      </c>
      <c r="H111" s="194">
        <v>0</v>
      </c>
      <c r="I111" s="194">
        <v>32392325</v>
      </c>
      <c r="J111" s="194">
        <v>0</v>
      </c>
      <c r="K111" s="194">
        <v>205336449</v>
      </c>
      <c r="L111" s="194">
        <v>205336449</v>
      </c>
      <c r="M111" s="194">
        <v>104761226</v>
      </c>
      <c r="N111" s="194">
        <v>0</v>
      </c>
      <c r="O111" s="94">
        <f t="shared" si="5"/>
        <v>0.59953998364915762</v>
      </c>
      <c r="P111" s="95"/>
      <c r="Q111" s="95"/>
      <c r="R111" s="94"/>
      <c r="S111" s="26"/>
    </row>
    <row r="112" spans="1:19" s="29" customFormat="1" x14ac:dyDescent="0.25">
      <c r="A112" s="135" t="s">
        <v>438</v>
      </c>
      <c r="B112" s="197" t="s">
        <v>433</v>
      </c>
      <c r="C112" s="135" t="s">
        <v>315</v>
      </c>
      <c r="D112" s="135" t="s">
        <v>316</v>
      </c>
      <c r="E112" s="194">
        <v>171120000</v>
      </c>
      <c r="F112" s="194">
        <v>171120000</v>
      </c>
      <c r="G112" s="194">
        <v>118152500</v>
      </c>
      <c r="H112" s="194">
        <v>0</v>
      </c>
      <c r="I112" s="194">
        <v>17830418</v>
      </c>
      <c r="J112" s="194">
        <v>0</v>
      </c>
      <c r="K112" s="194">
        <v>99592082</v>
      </c>
      <c r="L112" s="194">
        <v>99592082</v>
      </c>
      <c r="M112" s="194">
        <v>53697500</v>
      </c>
      <c r="N112" s="194">
        <v>730000</v>
      </c>
      <c r="O112" s="94">
        <f t="shared" si="5"/>
        <v>0.58200141421224871</v>
      </c>
      <c r="P112" s="95"/>
      <c r="Q112" s="95"/>
      <c r="R112" s="94"/>
      <c r="S112" s="26"/>
    </row>
    <row r="113" spans="1:19" s="29" customFormat="1" x14ac:dyDescent="0.25">
      <c r="A113" s="135" t="s">
        <v>438</v>
      </c>
      <c r="B113" s="197" t="s">
        <v>433</v>
      </c>
      <c r="C113" s="135" t="s">
        <v>320</v>
      </c>
      <c r="D113" s="135" t="s">
        <v>421</v>
      </c>
      <c r="E113" s="194">
        <v>7446236</v>
      </c>
      <c r="F113" s="194">
        <v>7446236</v>
      </c>
      <c r="G113" s="194">
        <v>7446236</v>
      </c>
      <c r="H113" s="194">
        <v>0</v>
      </c>
      <c r="I113" s="194">
        <v>5479254.5800000001</v>
      </c>
      <c r="J113" s="194">
        <v>0</v>
      </c>
      <c r="K113" s="194">
        <v>1966981.42</v>
      </c>
      <c r="L113" s="194">
        <v>1966981.42</v>
      </c>
      <c r="M113" s="194">
        <v>0</v>
      </c>
      <c r="N113" s="194">
        <v>0</v>
      </c>
      <c r="O113" s="94">
        <f t="shared" si="5"/>
        <v>0.26415781342412459</v>
      </c>
      <c r="P113" s="95"/>
      <c r="Q113" s="95"/>
      <c r="R113" s="94"/>
      <c r="S113" s="26"/>
    </row>
    <row r="114" spans="1:19" s="29" customFormat="1" x14ac:dyDescent="0.25">
      <c r="A114" s="135" t="s">
        <v>438</v>
      </c>
      <c r="B114" s="197" t="s">
        <v>433</v>
      </c>
      <c r="C114" s="135" t="s">
        <v>325</v>
      </c>
      <c r="D114" s="135" t="s">
        <v>422</v>
      </c>
      <c r="E114" s="194">
        <v>1501257</v>
      </c>
      <c r="F114" s="194">
        <v>1501257</v>
      </c>
      <c r="G114" s="194">
        <v>1501257</v>
      </c>
      <c r="H114" s="194">
        <v>0</v>
      </c>
      <c r="I114" s="194">
        <v>653420.18000000005</v>
      </c>
      <c r="J114" s="194">
        <v>0</v>
      </c>
      <c r="K114" s="194">
        <v>847836.82</v>
      </c>
      <c r="L114" s="194">
        <v>847836.82</v>
      </c>
      <c r="M114" s="194">
        <v>0</v>
      </c>
      <c r="N114" s="194">
        <v>0</v>
      </c>
      <c r="O114" s="94">
        <f t="shared" si="5"/>
        <v>0.56475128508976147</v>
      </c>
      <c r="P114" s="95"/>
      <c r="Q114" s="95"/>
      <c r="R114" s="94"/>
      <c r="S114" s="26"/>
    </row>
    <row r="115" spans="1:19" s="29" customFormat="1" x14ac:dyDescent="0.25">
      <c r="A115" s="135" t="s">
        <v>438</v>
      </c>
      <c r="B115" s="197" t="s">
        <v>433</v>
      </c>
      <c r="C115" s="135" t="s">
        <v>331</v>
      </c>
      <c r="D115" s="135" t="s">
        <v>332</v>
      </c>
      <c r="E115" s="194">
        <v>33000000</v>
      </c>
      <c r="F115" s="194">
        <v>32980000</v>
      </c>
      <c r="G115" s="194">
        <v>32980000</v>
      </c>
      <c r="H115" s="194">
        <v>0</v>
      </c>
      <c r="I115" s="194">
        <v>23021750</v>
      </c>
      <c r="J115" s="194">
        <v>0</v>
      </c>
      <c r="K115" s="194">
        <v>7778250</v>
      </c>
      <c r="L115" s="194">
        <v>7778250</v>
      </c>
      <c r="M115" s="194">
        <v>2180000</v>
      </c>
      <c r="N115" s="194">
        <v>2180000</v>
      </c>
      <c r="O115" s="94">
        <f t="shared" si="5"/>
        <v>0.23584748332322619</v>
      </c>
      <c r="P115" s="95">
        <f>+F115</f>
        <v>32980000</v>
      </c>
      <c r="Q115" s="95">
        <f>+K115</f>
        <v>7778250</v>
      </c>
      <c r="R115" s="94">
        <f>+Q115/P115</f>
        <v>0.23584748332322619</v>
      </c>
      <c r="S115" s="26"/>
    </row>
    <row r="116" spans="1:19" s="29" customFormat="1" x14ac:dyDescent="0.25">
      <c r="A116" s="135" t="s">
        <v>438</v>
      </c>
      <c r="B116" s="197" t="s">
        <v>433</v>
      </c>
      <c r="C116" s="135" t="s">
        <v>335</v>
      </c>
      <c r="D116" s="135" t="s">
        <v>336</v>
      </c>
      <c r="E116" s="194">
        <v>33000000</v>
      </c>
      <c r="F116" s="194">
        <v>32980000</v>
      </c>
      <c r="G116" s="194">
        <v>32980000</v>
      </c>
      <c r="H116" s="194">
        <v>0</v>
      </c>
      <c r="I116" s="194">
        <v>23021750</v>
      </c>
      <c r="J116" s="194">
        <v>0</v>
      </c>
      <c r="K116" s="194">
        <v>7778250</v>
      </c>
      <c r="L116" s="194">
        <v>7778250</v>
      </c>
      <c r="M116" s="194">
        <v>2180000</v>
      </c>
      <c r="N116" s="194">
        <v>2180000</v>
      </c>
      <c r="O116" s="94">
        <f t="shared" si="5"/>
        <v>0.23584748332322619</v>
      </c>
      <c r="P116" s="95">
        <f>+F116</f>
        <v>32980000</v>
      </c>
      <c r="Q116" s="95">
        <f>+K116</f>
        <v>7778250</v>
      </c>
      <c r="R116" s="94">
        <f>+Q116/P116</f>
        <v>0.23584748332322619</v>
      </c>
      <c r="S116" s="26"/>
    </row>
    <row r="117" spans="1:19" s="29" customFormat="1" x14ac:dyDescent="0.25">
      <c r="A117" s="135" t="s">
        <v>438</v>
      </c>
      <c r="B117" s="197" t="s">
        <v>433</v>
      </c>
      <c r="C117" s="135" t="s">
        <v>337</v>
      </c>
      <c r="D117" s="135" t="s">
        <v>338</v>
      </c>
      <c r="E117" s="194">
        <v>53200000</v>
      </c>
      <c r="F117" s="194">
        <v>53200000</v>
      </c>
      <c r="G117" s="194">
        <v>53200000</v>
      </c>
      <c r="H117" s="194">
        <v>0</v>
      </c>
      <c r="I117" s="194">
        <v>6693980.1200000001</v>
      </c>
      <c r="J117" s="194">
        <v>0</v>
      </c>
      <c r="K117" s="194">
        <v>29337703.879999999</v>
      </c>
      <c r="L117" s="194">
        <v>29337703.879999999</v>
      </c>
      <c r="M117" s="194">
        <v>17168316</v>
      </c>
      <c r="N117" s="194">
        <v>17168316</v>
      </c>
      <c r="O117" s="94">
        <f t="shared" si="5"/>
        <v>0.5514605992481203</v>
      </c>
      <c r="P117" s="95">
        <f>+F117</f>
        <v>53200000</v>
      </c>
      <c r="Q117" s="95">
        <f>+K117</f>
        <v>29337703.879999999</v>
      </c>
      <c r="R117" s="94">
        <f>+Q117/P117</f>
        <v>0.5514605992481203</v>
      </c>
      <c r="S117" s="26"/>
    </row>
    <row r="118" spans="1:19" s="29" customFormat="1" x14ac:dyDescent="0.25">
      <c r="A118" s="135" t="s">
        <v>438</v>
      </c>
      <c r="B118" s="197" t="s">
        <v>433</v>
      </c>
      <c r="C118" s="135" t="s">
        <v>339</v>
      </c>
      <c r="D118" s="135" t="s">
        <v>340</v>
      </c>
      <c r="E118" s="194">
        <v>48000000</v>
      </c>
      <c r="F118" s="194">
        <v>48000000</v>
      </c>
      <c r="G118" s="194">
        <v>48000000</v>
      </c>
      <c r="H118" s="194">
        <v>0</v>
      </c>
      <c r="I118" s="194">
        <v>6693980.1200000001</v>
      </c>
      <c r="J118" s="194">
        <v>0</v>
      </c>
      <c r="K118" s="194">
        <v>28306019.879999999</v>
      </c>
      <c r="L118" s="194">
        <v>28306019.879999999</v>
      </c>
      <c r="M118" s="194">
        <v>13000000</v>
      </c>
      <c r="N118" s="194">
        <v>13000000</v>
      </c>
      <c r="O118" s="94">
        <f t="shared" si="5"/>
        <v>0.58970874750000002</v>
      </c>
      <c r="P118" s="95">
        <f>+F118</f>
        <v>48000000</v>
      </c>
      <c r="Q118" s="95">
        <f>+K118</f>
        <v>28306019.879999999</v>
      </c>
      <c r="R118" s="94">
        <f>+Q118/P118</f>
        <v>0.58970874750000002</v>
      </c>
    </row>
    <row r="119" spans="1:19" s="29" customFormat="1" x14ac:dyDescent="0.25">
      <c r="A119" s="135" t="s">
        <v>438</v>
      </c>
      <c r="B119" s="197" t="s">
        <v>433</v>
      </c>
      <c r="C119" s="135" t="s">
        <v>341</v>
      </c>
      <c r="D119" s="135" t="s">
        <v>342</v>
      </c>
      <c r="E119" s="194">
        <v>5200000</v>
      </c>
      <c r="F119" s="194">
        <v>5200000</v>
      </c>
      <c r="G119" s="194">
        <v>5200000</v>
      </c>
      <c r="H119" s="194">
        <v>0</v>
      </c>
      <c r="I119" s="194">
        <v>0</v>
      </c>
      <c r="J119" s="194">
        <v>0</v>
      </c>
      <c r="K119" s="194">
        <v>1031684</v>
      </c>
      <c r="L119" s="194">
        <v>1031684</v>
      </c>
      <c r="M119" s="194">
        <v>4168316</v>
      </c>
      <c r="N119" s="194">
        <v>4168316</v>
      </c>
      <c r="O119" s="94">
        <f t="shared" si="5"/>
        <v>0.19840076923076924</v>
      </c>
      <c r="P119" s="95">
        <f>+F119</f>
        <v>5200000</v>
      </c>
      <c r="Q119" s="95">
        <f>+K119</f>
        <v>1031684</v>
      </c>
      <c r="R119" s="94">
        <f>+Q119/P119</f>
        <v>0.19840076923076924</v>
      </c>
      <c r="S119" s="26"/>
    </row>
    <row r="120" spans="1:19" s="29" customFormat="1" x14ac:dyDescent="0.25">
      <c r="A120" s="135" t="s">
        <v>438</v>
      </c>
      <c r="B120" s="197" t="s">
        <v>433</v>
      </c>
      <c r="C120" s="135" t="s">
        <v>343</v>
      </c>
      <c r="D120" s="135" t="s">
        <v>344</v>
      </c>
      <c r="E120" s="194">
        <v>37215000</v>
      </c>
      <c r="F120" s="194">
        <v>37215000</v>
      </c>
      <c r="G120" s="194">
        <v>37215000</v>
      </c>
      <c r="H120" s="194">
        <v>0</v>
      </c>
      <c r="I120" s="194">
        <v>19715000</v>
      </c>
      <c r="J120" s="194">
        <v>0</v>
      </c>
      <c r="K120" s="194">
        <v>17500000</v>
      </c>
      <c r="L120" s="194">
        <v>17500000</v>
      </c>
      <c r="M120" s="194">
        <v>0</v>
      </c>
      <c r="N120" s="194">
        <v>0</v>
      </c>
      <c r="O120" s="94">
        <f t="shared" si="5"/>
        <v>0.47024049442429128</v>
      </c>
      <c r="P120" s="95"/>
      <c r="Q120" s="95"/>
      <c r="R120" s="94"/>
      <c r="S120" s="26"/>
    </row>
    <row r="121" spans="1:19" s="29" customFormat="1" x14ac:dyDescent="0.25">
      <c r="A121" s="135" t="s">
        <v>438</v>
      </c>
      <c r="B121" s="197" t="s">
        <v>433</v>
      </c>
      <c r="C121" s="135" t="s">
        <v>345</v>
      </c>
      <c r="D121" s="135" t="s">
        <v>346</v>
      </c>
      <c r="E121" s="194">
        <v>4200000</v>
      </c>
      <c r="F121" s="194">
        <v>4200000</v>
      </c>
      <c r="G121" s="194">
        <v>4200000</v>
      </c>
      <c r="H121" s="194">
        <v>0</v>
      </c>
      <c r="I121" s="194">
        <v>4200000</v>
      </c>
      <c r="J121" s="194">
        <v>0</v>
      </c>
      <c r="K121" s="194">
        <v>0</v>
      </c>
      <c r="L121" s="194">
        <v>0</v>
      </c>
      <c r="M121" s="194">
        <v>0</v>
      </c>
      <c r="N121" s="194">
        <v>0</v>
      </c>
      <c r="O121" s="94">
        <f t="shared" si="5"/>
        <v>0</v>
      </c>
      <c r="P121" s="95"/>
      <c r="Q121" s="95"/>
      <c r="R121" s="94"/>
      <c r="S121" s="26"/>
    </row>
    <row r="122" spans="1:19" s="29" customFormat="1" x14ac:dyDescent="0.25">
      <c r="A122" s="135" t="s">
        <v>438</v>
      </c>
      <c r="B122" s="197" t="s">
        <v>433</v>
      </c>
      <c r="C122" s="135" t="s">
        <v>353</v>
      </c>
      <c r="D122" s="135" t="s">
        <v>397</v>
      </c>
      <c r="E122" s="194">
        <v>3570000</v>
      </c>
      <c r="F122" s="194">
        <v>3570000</v>
      </c>
      <c r="G122" s="194">
        <v>3570000</v>
      </c>
      <c r="H122" s="194">
        <v>0</v>
      </c>
      <c r="I122" s="194">
        <v>3570000</v>
      </c>
      <c r="J122" s="194">
        <v>0</v>
      </c>
      <c r="K122" s="194">
        <v>0</v>
      </c>
      <c r="L122" s="194">
        <v>0</v>
      </c>
      <c r="M122" s="194">
        <v>0</v>
      </c>
      <c r="N122" s="194">
        <v>0</v>
      </c>
      <c r="O122" s="94">
        <f t="shared" si="5"/>
        <v>0</v>
      </c>
      <c r="P122" s="95"/>
      <c r="Q122" s="95"/>
      <c r="R122" s="94"/>
      <c r="S122" s="26"/>
    </row>
    <row r="123" spans="1:19" s="29" customFormat="1" x14ac:dyDescent="0.25">
      <c r="A123" s="135" t="s">
        <v>438</v>
      </c>
      <c r="B123" s="197" t="s">
        <v>433</v>
      </c>
      <c r="C123" s="135" t="s">
        <v>354</v>
      </c>
      <c r="D123" s="135" t="s">
        <v>355</v>
      </c>
      <c r="E123" s="194">
        <v>11945000</v>
      </c>
      <c r="F123" s="194">
        <v>11945000</v>
      </c>
      <c r="G123" s="194">
        <v>11945000</v>
      </c>
      <c r="H123" s="194">
        <v>0</v>
      </c>
      <c r="I123" s="194">
        <v>11945000</v>
      </c>
      <c r="J123" s="194">
        <v>0</v>
      </c>
      <c r="K123" s="194">
        <v>0</v>
      </c>
      <c r="L123" s="194">
        <v>0</v>
      </c>
      <c r="M123" s="194">
        <v>0</v>
      </c>
      <c r="N123" s="194">
        <v>0</v>
      </c>
      <c r="O123" s="94">
        <f t="shared" si="5"/>
        <v>0</v>
      </c>
      <c r="P123" s="95"/>
      <c r="Q123" s="95"/>
      <c r="R123" s="94"/>
      <c r="S123" s="26"/>
    </row>
    <row r="124" spans="1:19" s="29" customFormat="1" x14ac:dyDescent="0.25">
      <c r="A124" s="135" t="s">
        <v>438</v>
      </c>
      <c r="B124" s="197" t="s">
        <v>433</v>
      </c>
      <c r="C124" s="135" t="s">
        <v>356</v>
      </c>
      <c r="D124" s="135" t="s">
        <v>357</v>
      </c>
      <c r="E124" s="194">
        <v>17500000</v>
      </c>
      <c r="F124" s="194">
        <v>17500000</v>
      </c>
      <c r="G124" s="194">
        <v>17500000</v>
      </c>
      <c r="H124" s="194">
        <v>0</v>
      </c>
      <c r="I124" s="194">
        <v>0</v>
      </c>
      <c r="J124" s="194">
        <v>0</v>
      </c>
      <c r="K124" s="194">
        <v>17500000</v>
      </c>
      <c r="L124" s="194">
        <v>17500000</v>
      </c>
      <c r="M124" s="194">
        <v>0</v>
      </c>
      <c r="N124" s="194">
        <v>0</v>
      </c>
      <c r="O124" s="94">
        <f t="shared" si="5"/>
        <v>1</v>
      </c>
      <c r="P124" s="95"/>
      <c r="Q124" s="95"/>
      <c r="R124" s="94"/>
      <c r="S124" s="26"/>
    </row>
    <row r="125" spans="1:19" s="29" customFormat="1" x14ac:dyDescent="0.25">
      <c r="A125" s="135" t="s">
        <v>438</v>
      </c>
      <c r="B125" s="197" t="s">
        <v>433</v>
      </c>
      <c r="C125" s="135" t="s">
        <v>384</v>
      </c>
      <c r="D125" s="135" t="s">
        <v>385</v>
      </c>
      <c r="E125" s="194">
        <v>85360935</v>
      </c>
      <c r="F125" s="194">
        <v>1360935</v>
      </c>
      <c r="G125" s="194">
        <v>0</v>
      </c>
      <c r="H125" s="194">
        <v>0</v>
      </c>
      <c r="I125" s="194">
        <v>0</v>
      </c>
      <c r="J125" s="194">
        <v>0</v>
      </c>
      <c r="K125" s="194">
        <v>0</v>
      </c>
      <c r="L125" s="194">
        <v>0</v>
      </c>
      <c r="M125" s="194">
        <v>1360935</v>
      </c>
      <c r="N125" s="194">
        <v>0</v>
      </c>
      <c r="O125" s="94">
        <f t="shared" si="5"/>
        <v>0</v>
      </c>
      <c r="P125" s="95">
        <f>+F125</f>
        <v>1360935</v>
      </c>
      <c r="Q125" s="95">
        <f>+K125</f>
        <v>0</v>
      </c>
      <c r="R125" s="94">
        <f>+Q125/P125</f>
        <v>0</v>
      </c>
      <c r="S125" s="26"/>
    </row>
    <row r="126" spans="1:19" s="29" customFormat="1" x14ac:dyDescent="0.25">
      <c r="A126" s="135" t="s">
        <v>438</v>
      </c>
      <c r="B126" s="197" t="s">
        <v>433</v>
      </c>
      <c r="C126" s="135" t="s">
        <v>386</v>
      </c>
      <c r="D126" s="135" t="s">
        <v>387</v>
      </c>
      <c r="E126" s="194">
        <v>85360935</v>
      </c>
      <c r="F126" s="194">
        <v>1360935</v>
      </c>
      <c r="G126" s="194">
        <v>0</v>
      </c>
      <c r="H126" s="194">
        <v>0</v>
      </c>
      <c r="I126" s="194">
        <v>0</v>
      </c>
      <c r="J126" s="194">
        <v>0</v>
      </c>
      <c r="K126" s="194">
        <v>0</v>
      </c>
      <c r="L126" s="194">
        <v>0</v>
      </c>
      <c r="M126" s="194">
        <v>1360935</v>
      </c>
      <c r="N126" s="194">
        <v>0</v>
      </c>
      <c r="O126" s="94">
        <f t="shared" si="5"/>
        <v>0</v>
      </c>
      <c r="P126" s="95">
        <f>+F126</f>
        <v>1360935</v>
      </c>
      <c r="Q126" s="95">
        <f>+K126</f>
        <v>0</v>
      </c>
      <c r="R126" s="94">
        <f>+Q126/P126</f>
        <v>0</v>
      </c>
      <c r="S126" s="26"/>
    </row>
    <row r="127" spans="1:19" s="29" customFormat="1" x14ac:dyDescent="0.25">
      <c r="A127" s="135" t="s">
        <v>438</v>
      </c>
      <c r="B127" s="197" t="s">
        <v>433</v>
      </c>
      <c r="C127" s="135" t="s">
        <v>358</v>
      </c>
      <c r="D127" s="135" t="s">
        <v>359</v>
      </c>
      <c r="E127" s="194">
        <v>582672</v>
      </c>
      <c r="F127" s="194">
        <v>602672</v>
      </c>
      <c r="G127" s="194">
        <v>602672</v>
      </c>
      <c r="H127" s="194">
        <v>0</v>
      </c>
      <c r="I127" s="194">
        <v>5121.72</v>
      </c>
      <c r="J127" s="194">
        <v>0</v>
      </c>
      <c r="K127" s="194">
        <v>597550.28</v>
      </c>
      <c r="L127" s="194">
        <v>597550.28</v>
      </c>
      <c r="M127" s="194">
        <v>0</v>
      </c>
      <c r="N127" s="194">
        <v>0</v>
      </c>
      <c r="O127" s="94">
        <f t="shared" si="5"/>
        <v>0.99150164600313273</v>
      </c>
      <c r="P127" s="95"/>
      <c r="Q127" s="95"/>
      <c r="R127" s="94"/>
      <c r="S127" s="26"/>
    </row>
    <row r="128" spans="1:19" s="29" customFormat="1" x14ac:dyDescent="0.25">
      <c r="A128" s="135" t="s">
        <v>438</v>
      </c>
      <c r="B128" s="197" t="s">
        <v>433</v>
      </c>
      <c r="C128" s="135" t="s">
        <v>367</v>
      </c>
      <c r="D128" s="135" t="s">
        <v>368</v>
      </c>
      <c r="E128" s="194">
        <v>582672</v>
      </c>
      <c r="F128" s="194">
        <v>602672</v>
      </c>
      <c r="G128" s="194">
        <v>602672</v>
      </c>
      <c r="H128" s="194">
        <v>0</v>
      </c>
      <c r="I128" s="194">
        <v>5121.72</v>
      </c>
      <c r="J128" s="194">
        <v>0</v>
      </c>
      <c r="K128" s="194">
        <v>597550.28</v>
      </c>
      <c r="L128" s="194">
        <v>597550.28</v>
      </c>
      <c r="M128" s="194">
        <v>0</v>
      </c>
      <c r="N128" s="194">
        <v>0</v>
      </c>
      <c r="O128" s="94">
        <f t="shared" si="5"/>
        <v>0.99150164600313273</v>
      </c>
      <c r="P128" s="95"/>
      <c r="Q128" s="95"/>
      <c r="R128" s="94"/>
      <c r="S128" s="26"/>
    </row>
    <row r="129" spans="1:19" s="5" customFormat="1" x14ac:dyDescent="0.25">
      <c r="A129" s="19"/>
      <c r="B129" s="109"/>
      <c r="C129" s="19"/>
      <c r="D129" s="19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22"/>
      <c r="P129" s="95"/>
      <c r="Q129" s="95"/>
      <c r="R129" s="94"/>
      <c r="S129" s="8"/>
    </row>
    <row r="130" spans="1:19" s="5" customFormat="1" x14ac:dyDescent="0.25">
      <c r="A130" s="19"/>
      <c r="B130" s="109"/>
      <c r="C130" s="19"/>
      <c r="D130" s="19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22"/>
      <c r="P130" s="95"/>
      <c r="Q130" s="95"/>
      <c r="R130" s="94"/>
      <c r="S130" s="8"/>
    </row>
    <row r="131" spans="1:19" s="5" customFormat="1" x14ac:dyDescent="0.25">
      <c r="A131" s="19"/>
      <c r="B131" s="109"/>
      <c r="C131" s="19"/>
      <c r="D131" s="19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22"/>
      <c r="P131" s="95"/>
      <c r="Q131" s="95"/>
      <c r="R131" s="94"/>
      <c r="S131" s="8"/>
    </row>
    <row r="132" spans="1:19" s="5" customFormat="1" x14ac:dyDescent="0.25">
      <c r="A132" s="19"/>
      <c r="B132" s="109"/>
      <c r="C132" s="19"/>
      <c r="D132" s="19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22"/>
      <c r="P132" s="95"/>
      <c r="Q132" s="95"/>
      <c r="R132" s="94"/>
      <c r="S132" s="8"/>
    </row>
    <row r="133" spans="1:19" s="5" customFormat="1" x14ac:dyDescent="0.25">
      <c r="A133" s="19"/>
      <c r="B133" s="109"/>
      <c r="C133" s="19"/>
      <c r="D133" s="19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22"/>
      <c r="P133" s="95"/>
      <c r="Q133" s="95"/>
      <c r="R133" s="94"/>
      <c r="S133" s="8"/>
    </row>
    <row r="134" spans="1:19" s="5" customFormat="1" x14ac:dyDescent="0.25">
      <c r="A134" s="19"/>
      <c r="B134" s="109"/>
      <c r="C134" s="19"/>
      <c r="D134" s="19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22"/>
      <c r="P134" s="95"/>
      <c r="Q134" s="95"/>
      <c r="R134" s="94"/>
      <c r="S134" s="8"/>
    </row>
    <row r="135" spans="1:19" s="3" customFormat="1" x14ac:dyDescent="0.25">
      <c r="A135"/>
      <c r="B135" s="115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22"/>
      <c r="P135" s="8"/>
      <c r="Q135" s="8"/>
      <c r="R135" s="8"/>
      <c r="S135" s="8"/>
    </row>
    <row r="136" spans="1:19" s="3" customFormat="1" ht="15.6" customHeight="1" x14ac:dyDescent="0.25">
      <c r="B136" s="116"/>
      <c r="C136" s="207" t="s">
        <v>26</v>
      </c>
      <c r="D136" s="207"/>
      <c r="E136" s="207"/>
      <c r="F136" s="207"/>
      <c r="G136" s="207"/>
      <c r="H136" s="16"/>
      <c r="I136" s="16"/>
      <c r="J136" s="16"/>
      <c r="K136" s="16"/>
      <c r="L136" s="16"/>
      <c r="M136" s="16"/>
      <c r="N136" s="16"/>
      <c r="O136" s="8"/>
      <c r="P136" s="8"/>
      <c r="Q136" s="8"/>
      <c r="R136" s="8"/>
      <c r="S136" s="8"/>
    </row>
    <row r="137" spans="1:19" s="69" customFormat="1" ht="32.25" thickBot="1" x14ac:dyDescent="0.3">
      <c r="B137" s="117"/>
      <c r="C137" s="64" t="s">
        <v>44</v>
      </c>
      <c r="D137" s="64" t="s">
        <v>7</v>
      </c>
      <c r="E137" s="64" t="s">
        <v>8</v>
      </c>
      <c r="F137" s="64" t="s">
        <v>9</v>
      </c>
      <c r="G137" s="64" t="s">
        <v>21</v>
      </c>
      <c r="H137" s="70"/>
      <c r="I137" s="70"/>
      <c r="J137" s="70"/>
      <c r="K137" s="70"/>
      <c r="L137" s="70"/>
      <c r="M137" s="70"/>
      <c r="N137" s="70"/>
      <c r="O137" s="71"/>
      <c r="P137" s="71"/>
      <c r="Q137" s="71"/>
      <c r="R137" s="71"/>
      <c r="S137" s="71"/>
    </row>
    <row r="138" spans="1:19" s="3" customFormat="1" ht="15.75" thickTop="1" x14ac:dyDescent="0.25">
      <c r="B138" s="116"/>
      <c r="C138" s="15" t="s">
        <v>22</v>
      </c>
      <c r="D138" s="12">
        <f>+F8</f>
        <v>763962183</v>
      </c>
      <c r="E138" s="30">
        <f>+K8</f>
        <v>404468379.01999998</v>
      </c>
      <c r="F138" s="8">
        <f>+D138-E138</f>
        <v>359493803.98000002</v>
      </c>
      <c r="G138" s="41">
        <f t="shared" ref="G138:G143" si="9">+E138/D138</f>
        <v>0.52943507940627998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109</v>
      </c>
      <c r="D139" s="8">
        <f>+F27</f>
        <v>558699679</v>
      </c>
      <c r="E139" s="26">
        <f>+K27</f>
        <v>367795324.85000002</v>
      </c>
      <c r="F139" s="8">
        <f>+K27</f>
        <v>367795324.85000002</v>
      </c>
      <c r="G139" s="41">
        <f t="shared" si="9"/>
        <v>0.65830595340291942</v>
      </c>
      <c r="H139" s="24"/>
      <c r="K139" s="8"/>
      <c r="R139" s="8"/>
    </row>
    <row r="140" spans="1:19" s="3" customFormat="1" x14ac:dyDescent="0.25">
      <c r="B140" s="116"/>
      <c r="C140" s="15" t="s">
        <v>23</v>
      </c>
      <c r="D140" s="8">
        <f>+F69</f>
        <v>12500765</v>
      </c>
      <c r="E140" s="26">
        <f>+K69</f>
        <v>3544836.33</v>
      </c>
      <c r="F140" s="8">
        <f>+D140-E140</f>
        <v>8955928.6699999999</v>
      </c>
      <c r="G140" s="41">
        <f t="shared" si="9"/>
        <v>0.28356955194342109</v>
      </c>
      <c r="H140" s="24"/>
      <c r="O140" s="8"/>
      <c r="P140" s="8"/>
      <c r="Q140" s="8"/>
      <c r="R140" s="8"/>
      <c r="S140" s="8"/>
    </row>
    <row r="141" spans="1:19" s="3" customFormat="1" x14ac:dyDescent="0.25">
      <c r="B141" s="116"/>
      <c r="C141" s="15" t="s">
        <v>24</v>
      </c>
      <c r="D141" s="3">
        <f>+F93</f>
        <v>1267097953</v>
      </c>
      <c r="E141" s="26">
        <f>+K93</f>
        <v>71456040.790000007</v>
      </c>
      <c r="F141" s="8">
        <f>+D141-E141</f>
        <v>1195641912.21</v>
      </c>
      <c r="G141" s="41">
        <f t="shared" si="9"/>
        <v>5.6393462416082056E-2</v>
      </c>
      <c r="H141" s="24"/>
      <c r="O141" s="8"/>
      <c r="P141" s="8"/>
      <c r="Q141" s="8"/>
      <c r="R141" s="8"/>
      <c r="S141" s="8"/>
    </row>
    <row r="142" spans="1:19" x14ac:dyDescent="0.25">
      <c r="C142" s="15" t="s">
        <v>25</v>
      </c>
      <c r="D142" s="8">
        <f>+F103</f>
        <v>8271653598</v>
      </c>
      <c r="E142" s="26">
        <f>+K103</f>
        <v>4998267851.3999996</v>
      </c>
      <c r="F142" s="8">
        <f>+D142-E142</f>
        <v>3273385746.6000004</v>
      </c>
      <c r="G142" s="41">
        <f t="shared" si="9"/>
        <v>0.60426464819664705</v>
      </c>
      <c r="H142" s="24"/>
      <c r="K142" s="8"/>
      <c r="R142" s="8"/>
    </row>
    <row r="143" spans="1:19" s="3" customFormat="1" ht="16.5" thickBot="1" x14ac:dyDescent="0.3">
      <c r="B143" s="116"/>
      <c r="C143" s="61" t="s">
        <v>10</v>
      </c>
      <c r="D143" s="61">
        <f>SUM(D138:D142)</f>
        <v>10873914178</v>
      </c>
      <c r="E143" s="61">
        <f>SUM(E138:E142)</f>
        <v>5845532432.3899994</v>
      </c>
      <c r="F143" s="61">
        <f>SUM(F138:F142)</f>
        <v>5205272716.3100004</v>
      </c>
      <c r="G143" s="62">
        <f t="shared" si="9"/>
        <v>0.53757389811082246</v>
      </c>
      <c r="H143" s="24"/>
      <c r="O143" s="8"/>
      <c r="P143" s="8"/>
      <c r="Q143" s="8"/>
      <c r="R143" s="8"/>
      <c r="S143" s="8"/>
    </row>
    <row r="144" spans="1:19" s="3" customFormat="1" ht="15.75" thickTop="1" x14ac:dyDescent="0.25">
      <c r="B144" s="116"/>
      <c r="C144" s="5"/>
      <c r="D144" s="5"/>
      <c r="E144" s="29"/>
      <c r="F144" s="9"/>
      <c r="G144" s="8"/>
      <c r="H144" s="26"/>
      <c r="L144" s="24"/>
      <c r="O144" s="24"/>
      <c r="P144" s="27"/>
      <c r="Q144" s="26"/>
      <c r="R144" s="8"/>
      <c r="S144" s="8"/>
    </row>
    <row r="145" spans="1:19" s="3" customFormat="1" x14ac:dyDescent="0.25">
      <c r="B145" s="116"/>
      <c r="C145" s="2"/>
      <c r="D145" s="5"/>
      <c r="E145" s="27"/>
      <c r="F145" s="9"/>
      <c r="G145" s="9"/>
      <c r="H145" s="10"/>
      <c r="I145" s="10"/>
      <c r="J145" s="8"/>
      <c r="K145" s="26"/>
      <c r="M145" s="8"/>
      <c r="N145" s="8"/>
      <c r="O145" s="24"/>
      <c r="P145" s="26"/>
      <c r="Q145" s="26"/>
      <c r="R145" s="24"/>
      <c r="S145" s="8"/>
    </row>
    <row r="146" spans="1:19" ht="15.6" customHeight="1" x14ac:dyDescent="0.25">
      <c r="C146" s="208" t="s">
        <v>35</v>
      </c>
      <c r="D146" s="208"/>
      <c r="E146" s="208"/>
      <c r="F146" s="208"/>
      <c r="G146" s="208"/>
      <c r="H146" s="10"/>
      <c r="I146" s="10"/>
    </row>
    <row r="147" spans="1:19" ht="32.25" thickBot="1" x14ac:dyDescent="0.3">
      <c r="C147" s="58" t="s">
        <v>44</v>
      </c>
      <c r="D147" s="58" t="s">
        <v>31</v>
      </c>
      <c r="E147" s="58" t="s">
        <v>32</v>
      </c>
      <c r="F147" s="58" t="s">
        <v>36</v>
      </c>
      <c r="G147" s="58" t="s">
        <v>33</v>
      </c>
      <c r="H147" s="10"/>
      <c r="I147" s="10"/>
    </row>
    <row r="148" spans="1:19" ht="15.75" thickTop="1" x14ac:dyDescent="0.25">
      <c r="C148" s="15" t="s">
        <v>109</v>
      </c>
      <c r="D148" s="8">
        <f t="shared" ref="D148:E150" si="10">+D139</f>
        <v>558699679</v>
      </c>
      <c r="E148" s="8">
        <f t="shared" si="10"/>
        <v>367795324.85000002</v>
      </c>
      <c r="F148" s="8">
        <f>+D148-E148</f>
        <v>190904354.14999998</v>
      </c>
      <c r="G148" s="41">
        <f>+E148/D148</f>
        <v>0.65830595340291942</v>
      </c>
      <c r="H148" s="10"/>
      <c r="I148" s="10"/>
      <c r="M148" s="3"/>
      <c r="N148" s="3"/>
    </row>
    <row r="149" spans="1:19" s="3" customFormat="1" x14ac:dyDescent="0.25">
      <c r="B149" s="116"/>
      <c r="C149" s="15" t="s">
        <v>23</v>
      </c>
      <c r="D149" s="8">
        <f t="shared" si="10"/>
        <v>12500765</v>
      </c>
      <c r="E149" s="8">
        <f t="shared" si="10"/>
        <v>3544836.33</v>
      </c>
      <c r="F149" s="8">
        <f>+D149-E149</f>
        <v>8955928.6699999999</v>
      </c>
      <c r="G149" s="41">
        <f>+E149/D149</f>
        <v>0.28356955194342109</v>
      </c>
      <c r="H149" s="10"/>
      <c r="I149" s="10"/>
      <c r="J149" s="8"/>
      <c r="K149" s="26"/>
      <c r="M149" s="8"/>
      <c r="N149" s="8"/>
      <c r="O149" s="24"/>
      <c r="P149" s="26"/>
      <c r="Q149" s="26"/>
      <c r="R149" s="24"/>
      <c r="S149" s="8"/>
    </row>
    <row r="150" spans="1:19" x14ac:dyDescent="0.25">
      <c r="C150" s="15" t="s">
        <v>24</v>
      </c>
      <c r="D150" s="3">
        <f t="shared" si="10"/>
        <v>1267097953</v>
      </c>
      <c r="E150" s="3">
        <f t="shared" si="10"/>
        <v>71456040.790000007</v>
      </c>
      <c r="F150" s="8">
        <f>+D150-E150</f>
        <v>1195641912.21</v>
      </c>
      <c r="G150" s="41">
        <f>+E150/D150</f>
        <v>5.6393462416082056E-2</v>
      </c>
      <c r="H150" s="10"/>
      <c r="I150" s="10"/>
      <c r="M150" s="3"/>
      <c r="N150" s="3"/>
    </row>
    <row r="151" spans="1:19" s="3" customFormat="1" x14ac:dyDescent="0.25">
      <c r="B151" s="116"/>
      <c r="C151" s="15" t="s">
        <v>25</v>
      </c>
      <c r="D151" s="8">
        <f>+P103</f>
        <v>87540935</v>
      </c>
      <c r="E151" s="8">
        <f>+Q103</f>
        <v>37115953.879999995</v>
      </c>
      <c r="F151" s="8">
        <f>+D151-E151</f>
        <v>50424981.120000005</v>
      </c>
      <c r="G151" s="41">
        <f>+E151/D151</f>
        <v>0.42398397823829498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6.5" thickBot="1" x14ac:dyDescent="0.3">
      <c r="B152" s="116"/>
      <c r="C152" s="59" t="s">
        <v>10</v>
      </c>
      <c r="D152" s="59">
        <f>SUM(D148:D151)</f>
        <v>1925839332</v>
      </c>
      <c r="E152" s="59">
        <f>SUM(E148:E151)</f>
        <v>479912155.85000002</v>
      </c>
      <c r="F152" s="59">
        <f>SUM(F148:F151)</f>
        <v>1445927176.1500001</v>
      </c>
      <c r="G152" s="60">
        <f>+E152/D152</f>
        <v>0.24919636226953953</v>
      </c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ht="15.75" thickTop="1" x14ac:dyDescent="0.25">
      <c r="A153" s="4"/>
      <c r="B153" s="116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6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6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4"/>
      <c r="B156" s="116"/>
      <c r="D156" s="26"/>
      <c r="E156" s="9"/>
      <c r="F156" s="9"/>
      <c r="G156" s="9"/>
      <c r="H156" s="10"/>
      <c r="I156" s="10"/>
      <c r="J156" s="8"/>
      <c r="K156" s="26"/>
      <c r="O156" s="24"/>
      <c r="P156" s="26"/>
      <c r="Q156" s="26"/>
      <c r="R156" s="24"/>
      <c r="S156" s="8"/>
    </row>
    <row r="157" spans="1:19" s="3" customFormat="1" x14ac:dyDescent="0.25">
      <c r="A157" s="10"/>
      <c r="B157" s="113"/>
      <c r="C157" s="8"/>
      <c r="D157" s="26"/>
      <c r="E157" s="9"/>
      <c r="F157" s="9"/>
      <c r="G157" s="9"/>
      <c r="H157" s="10"/>
      <c r="I157" s="10"/>
      <c r="J157" s="8"/>
      <c r="K157" s="26"/>
      <c r="M157" s="8"/>
      <c r="N157" s="8"/>
      <c r="O157" s="24"/>
      <c r="P157" s="26"/>
      <c r="Q157" s="26"/>
      <c r="R157" s="24"/>
      <c r="S157" s="8"/>
    </row>
    <row r="158" spans="1:19" x14ac:dyDescent="0.25">
      <c r="A158" s="10"/>
      <c r="E158" s="9"/>
      <c r="F158" s="9"/>
      <c r="G158" s="9"/>
      <c r="H158" s="10"/>
      <c r="I158" s="10"/>
      <c r="M158" s="3"/>
      <c r="N158" s="3"/>
    </row>
    <row r="159" spans="1:19" s="3" customFormat="1" x14ac:dyDescent="0.25">
      <c r="A159" s="10"/>
      <c r="B159" s="113"/>
      <c r="C159" s="8"/>
      <c r="D159" s="26"/>
      <c r="E159" s="10"/>
      <c r="F159" s="10"/>
      <c r="G159" s="10"/>
      <c r="H159" s="10"/>
      <c r="I159" s="10"/>
      <c r="J159" s="8"/>
      <c r="K159" s="26"/>
      <c r="M159" s="8"/>
      <c r="N159" s="8"/>
      <c r="O159" s="24"/>
      <c r="P159" s="26"/>
      <c r="Q159" s="26"/>
      <c r="R159" s="24"/>
      <c r="S159" s="8"/>
    </row>
    <row r="160" spans="1:19" x14ac:dyDescent="0.25">
      <c r="A160" s="10"/>
      <c r="E160" s="9"/>
      <c r="F160" s="9"/>
      <c r="G160" s="9"/>
      <c r="H160" s="10"/>
      <c r="I160" s="10"/>
    </row>
    <row r="161" spans="1:19" x14ac:dyDescent="0.25">
      <c r="A161" s="10"/>
      <c r="E161" s="9"/>
      <c r="F161" s="9"/>
      <c r="G161" s="9"/>
      <c r="H161" s="10"/>
      <c r="I161" s="10"/>
      <c r="M161" s="3"/>
      <c r="N161" s="3"/>
    </row>
    <row r="162" spans="1:19" s="3" customFormat="1" x14ac:dyDescent="0.25">
      <c r="A162" s="10"/>
      <c r="B162" s="113"/>
      <c r="C162" s="86" t="s">
        <v>51</v>
      </c>
      <c r="D162" s="87" t="s">
        <v>52</v>
      </c>
      <c r="E162" s="87" t="s">
        <v>53</v>
      </c>
      <c r="F162" s="86" t="s">
        <v>7</v>
      </c>
      <c r="G162" s="86" t="s">
        <v>19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3"/>
      <c r="C163" s="88" t="s">
        <v>22</v>
      </c>
      <c r="D163" s="89">
        <f>+G163/F163</f>
        <v>0.52943507940627998</v>
      </c>
      <c r="E163" s="89">
        <f>+(100%/12)*8</f>
        <v>0.66666666666666663</v>
      </c>
      <c r="F163" s="90">
        <f t="shared" ref="F163:G167" si="11">+D138</f>
        <v>763962183</v>
      </c>
      <c r="G163" s="90">
        <f t="shared" si="11"/>
        <v>404468379.01999998</v>
      </c>
      <c r="H163" s="10"/>
      <c r="I163" s="10"/>
      <c r="J163" s="8"/>
      <c r="K163" s="26"/>
      <c r="O163" s="24"/>
      <c r="P163" s="26"/>
      <c r="Q163" s="26"/>
      <c r="R163" s="24"/>
      <c r="S163" s="8"/>
    </row>
    <row r="164" spans="1:19" s="3" customFormat="1" x14ac:dyDescent="0.25">
      <c r="A164" s="10"/>
      <c r="B164" s="113"/>
      <c r="C164" s="88" t="s">
        <v>109</v>
      </c>
      <c r="D164" s="89">
        <f>+G164/F164</f>
        <v>0.65830595340291942</v>
      </c>
      <c r="E164" s="89">
        <f t="shared" ref="E164:E167" si="12">+(100%/12)*8</f>
        <v>0.66666666666666663</v>
      </c>
      <c r="F164" s="90">
        <f t="shared" si="11"/>
        <v>558699679</v>
      </c>
      <c r="G164" s="90">
        <f t="shared" si="11"/>
        <v>367795324.85000002</v>
      </c>
      <c r="H164" s="10"/>
      <c r="I164" s="10"/>
      <c r="J164" s="8"/>
      <c r="K164" s="26"/>
      <c r="M164" s="8"/>
      <c r="N164" s="8"/>
      <c r="O164" s="24"/>
      <c r="P164" s="26"/>
      <c r="Q164" s="26"/>
      <c r="R164" s="24"/>
      <c r="S164" s="8"/>
    </row>
    <row r="165" spans="1:19" x14ac:dyDescent="0.25">
      <c r="A165" s="10"/>
      <c r="C165" s="88" t="s">
        <v>23</v>
      </c>
      <c r="D165" s="89">
        <f>+G165/F165</f>
        <v>0.28356955194342109</v>
      </c>
      <c r="E165" s="89">
        <f t="shared" si="12"/>
        <v>0.66666666666666663</v>
      </c>
      <c r="F165" s="90">
        <f t="shared" si="11"/>
        <v>12500765</v>
      </c>
      <c r="G165" s="90">
        <f t="shared" si="11"/>
        <v>3544836.33</v>
      </c>
      <c r="H165" s="10"/>
      <c r="I165" s="10"/>
      <c r="M165" s="3"/>
      <c r="N165" s="3"/>
    </row>
    <row r="166" spans="1:19" s="3" customFormat="1" x14ac:dyDescent="0.25">
      <c r="A166" s="4"/>
      <c r="B166" s="116"/>
      <c r="C166" s="88" t="s">
        <v>24</v>
      </c>
      <c r="D166" s="89">
        <f>+G166/F166</f>
        <v>5.6393462416082056E-2</v>
      </c>
      <c r="E166" s="89">
        <f t="shared" si="12"/>
        <v>0.66666666666666663</v>
      </c>
      <c r="F166" s="90">
        <f t="shared" si="11"/>
        <v>1267097953</v>
      </c>
      <c r="G166" s="90">
        <f t="shared" si="11"/>
        <v>71456040.790000007</v>
      </c>
      <c r="H166" s="10"/>
      <c r="I166" s="10"/>
      <c r="J166" s="8"/>
      <c r="K166" s="26"/>
      <c r="M166" s="8"/>
      <c r="N166" s="8"/>
      <c r="O166" s="24"/>
      <c r="P166" s="26"/>
      <c r="Q166" s="26"/>
      <c r="R166" s="24"/>
      <c r="S166" s="8"/>
    </row>
    <row r="167" spans="1:19" x14ac:dyDescent="0.25">
      <c r="A167" s="10"/>
      <c r="C167" s="88" t="s">
        <v>25</v>
      </c>
      <c r="D167" s="89">
        <f>+G167/F167</f>
        <v>0.60426464819664705</v>
      </c>
      <c r="E167" s="89">
        <f t="shared" si="12"/>
        <v>0.66666666666666663</v>
      </c>
      <c r="F167" s="90">
        <f t="shared" si="11"/>
        <v>8271653598</v>
      </c>
      <c r="G167" s="90">
        <f t="shared" si="11"/>
        <v>4998267851.3999996</v>
      </c>
      <c r="H167" s="10"/>
      <c r="I167" s="10"/>
    </row>
    <row r="168" spans="1:19" x14ac:dyDescent="0.25">
      <c r="A168" s="4"/>
      <c r="B168" s="116"/>
      <c r="C168" s="88"/>
      <c r="E168" s="9"/>
      <c r="F168" s="90"/>
      <c r="G168" s="9"/>
      <c r="H168" s="10"/>
      <c r="I168" s="10"/>
      <c r="M168" s="3"/>
      <c r="N168" s="3"/>
    </row>
    <row r="169" spans="1:19" s="3" customFormat="1" x14ac:dyDescent="0.25">
      <c r="A169" s="10"/>
      <c r="B169" s="113"/>
      <c r="C169" s="88"/>
      <c r="D169" s="26"/>
      <c r="E169" s="10"/>
      <c r="F169" s="90"/>
      <c r="G169" s="10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3" customFormat="1" x14ac:dyDescent="0.25">
      <c r="A170" s="10"/>
      <c r="B170" s="113"/>
      <c r="C170" s="88"/>
      <c r="D170" s="26"/>
      <c r="E170" s="9"/>
      <c r="F170" s="90"/>
      <c r="G170" s="9"/>
      <c r="H170" s="10"/>
      <c r="I170" s="10"/>
      <c r="J170" s="8"/>
      <c r="K170" s="26"/>
      <c r="O170" s="24"/>
      <c r="P170" s="26"/>
      <c r="Q170" s="26"/>
      <c r="R170" s="24"/>
      <c r="S170" s="8"/>
    </row>
    <row r="171" spans="1:19" s="3" customFormat="1" x14ac:dyDescent="0.25">
      <c r="A171" s="4"/>
      <c r="B171" s="116"/>
      <c r="D171" s="26"/>
      <c r="E171" s="9"/>
      <c r="F171" s="90"/>
      <c r="G171" s="9"/>
      <c r="H171" s="10"/>
      <c r="I171" s="10"/>
      <c r="J171" s="8"/>
      <c r="K171" s="26"/>
      <c r="M171" s="8"/>
      <c r="N171" s="8"/>
      <c r="O171" s="24"/>
      <c r="P171" s="26"/>
      <c r="Q171" s="26"/>
      <c r="R171" s="24"/>
      <c r="S171" s="8"/>
    </row>
    <row r="172" spans="1:19" x14ac:dyDescent="0.25">
      <c r="A172" s="10"/>
      <c r="E172" s="9"/>
      <c r="F172" s="9"/>
      <c r="G172" s="9"/>
      <c r="H172" s="10"/>
      <c r="I172" s="10"/>
    </row>
    <row r="173" spans="1:19" x14ac:dyDescent="0.25">
      <c r="A173" s="4"/>
      <c r="B173" s="116"/>
      <c r="C173" s="3"/>
      <c r="E173" s="9"/>
      <c r="F173" s="9"/>
      <c r="G173" s="9"/>
      <c r="H173" s="10"/>
      <c r="I173" s="10"/>
    </row>
    <row r="174" spans="1:19" x14ac:dyDescent="0.25">
      <c r="A174" s="10"/>
      <c r="E174" s="9"/>
      <c r="F174" s="9"/>
      <c r="G174" s="9"/>
      <c r="H174" s="10"/>
      <c r="I174" s="10"/>
    </row>
    <row r="175" spans="1:19" x14ac:dyDescent="0.25">
      <c r="A175" s="4"/>
      <c r="B175" s="116"/>
      <c r="C175" s="3"/>
      <c r="E175" s="9"/>
      <c r="F175" s="9"/>
      <c r="G175" s="9"/>
      <c r="H175" s="10"/>
      <c r="I175" s="10"/>
    </row>
    <row r="176" spans="1:19" x14ac:dyDescent="0.25">
      <c r="A176" s="10"/>
      <c r="E176" s="9"/>
      <c r="F176" s="9"/>
      <c r="G176" s="9"/>
      <c r="H176" s="10"/>
      <c r="I176" s="10"/>
    </row>
    <row r="177" spans="1:9" x14ac:dyDescent="0.25">
      <c r="A177" s="4"/>
      <c r="B177" s="116"/>
      <c r="C177" s="3"/>
      <c r="E177" s="9"/>
      <c r="F177" s="9"/>
      <c r="G177" s="9"/>
      <c r="H177" s="10"/>
      <c r="I177" s="10"/>
    </row>
    <row r="178" spans="1:9" x14ac:dyDescent="0.25">
      <c r="A178" s="10"/>
      <c r="E178" s="9"/>
      <c r="F178" s="9"/>
      <c r="G178" s="9"/>
      <c r="H178" s="10"/>
      <c r="I178" s="10"/>
    </row>
    <row r="179" spans="1:9" x14ac:dyDescent="0.25">
      <c r="A179" s="4"/>
      <c r="B179" s="116"/>
      <c r="C179" s="3"/>
      <c r="E179" s="9"/>
      <c r="F179" s="9"/>
      <c r="G179" s="9"/>
      <c r="H179" s="10"/>
      <c r="I179" s="10"/>
    </row>
    <row r="180" spans="1:9" x14ac:dyDescent="0.25">
      <c r="A180" s="10"/>
      <c r="E180" s="10"/>
      <c r="F180" s="10"/>
      <c r="G180" s="10"/>
      <c r="H180" s="10"/>
      <c r="I180" s="10"/>
    </row>
    <row r="181" spans="1:9" x14ac:dyDescent="0.25">
      <c r="A181" s="4"/>
      <c r="B181" s="116"/>
      <c r="C181" s="3"/>
      <c r="E181" s="10"/>
      <c r="F181" s="10"/>
      <c r="G181" s="10"/>
      <c r="H181" s="10"/>
      <c r="I181" s="10"/>
    </row>
    <row r="182" spans="1:9" x14ac:dyDescent="0.25">
      <c r="A182" s="10"/>
      <c r="E182" s="9"/>
      <c r="F182" s="9"/>
      <c r="G182" s="9"/>
      <c r="H182" s="10"/>
      <c r="I182" s="10"/>
    </row>
    <row r="183" spans="1:9" x14ac:dyDescent="0.25">
      <c r="A183" s="4"/>
      <c r="B183" s="116"/>
      <c r="C183" s="3"/>
      <c r="E183" s="9"/>
      <c r="F183" s="9"/>
      <c r="G183" s="9"/>
      <c r="H183" s="10"/>
      <c r="I183" s="10"/>
    </row>
    <row r="184" spans="1:9" x14ac:dyDescent="0.25">
      <c r="A184" s="10"/>
      <c r="E184" s="10"/>
      <c r="F184" s="10"/>
      <c r="G184" s="10"/>
      <c r="H184" s="10"/>
      <c r="I184" s="10"/>
    </row>
    <row r="185" spans="1:9" x14ac:dyDescent="0.25">
      <c r="A185" s="10"/>
      <c r="E185" s="10"/>
      <c r="F185" s="10"/>
      <c r="G185" s="10"/>
      <c r="H185" s="10"/>
      <c r="I185" s="10"/>
    </row>
    <row r="186" spans="1:9" x14ac:dyDescent="0.25">
      <c r="A186" s="4"/>
      <c r="B186" s="116"/>
      <c r="C186" s="3"/>
      <c r="E186" s="10"/>
      <c r="F186" s="10"/>
      <c r="G186" s="10"/>
      <c r="H186" s="10"/>
      <c r="I186" s="10"/>
    </row>
    <row r="187" spans="1:9" x14ac:dyDescent="0.25">
      <c r="A187" s="10"/>
      <c r="E187" s="9"/>
      <c r="F187" s="9"/>
      <c r="G187" s="9"/>
      <c r="H187" s="10"/>
      <c r="I187" s="10"/>
    </row>
    <row r="188" spans="1:9" x14ac:dyDescent="0.25">
      <c r="A188" s="4"/>
      <c r="B188" s="116"/>
      <c r="C188" s="3"/>
      <c r="E188" s="10"/>
      <c r="F188" s="10"/>
      <c r="G188" s="10"/>
      <c r="H188" s="10"/>
      <c r="I188" s="10"/>
    </row>
    <row r="189" spans="1:9" x14ac:dyDescent="0.25">
      <c r="A189" s="10"/>
      <c r="E189" s="10"/>
      <c r="F189" s="10"/>
      <c r="G189" s="10"/>
      <c r="H189" s="10"/>
      <c r="I189" s="10"/>
    </row>
    <row r="190" spans="1:9" x14ac:dyDescent="0.25">
      <c r="A190" s="10"/>
      <c r="E190" s="10"/>
      <c r="F190" s="10"/>
      <c r="G190" s="10"/>
      <c r="H190" s="10"/>
      <c r="I190" s="10"/>
    </row>
    <row r="191" spans="1:9" x14ac:dyDescent="0.25">
      <c r="A191" s="10"/>
      <c r="E191" s="9"/>
      <c r="F191" s="9"/>
      <c r="G191" s="9"/>
      <c r="H191" s="10"/>
      <c r="I191" s="10"/>
    </row>
    <row r="192" spans="1:9" x14ac:dyDescent="0.25">
      <c r="A192" s="4"/>
      <c r="B192" s="116"/>
      <c r="C192" s="3"/>
      <c r="E192" s="10"/>
      <c r="F192" s="10"/>
      <c r="G192" s="10"/>
      <c r="H192" s="10"/>
      <c r="I192" s="10"/>
    </row>
    <row r="193" spans="1:9" x14ac:dyDescent="0.25">
      <c r="A193" s="4"/>
      <c r="B193" s="116"/>
      <c r="C193" s="3"/>
      <c r="E193" s="10"/>
      <c r="F193" s="10"/>
      <c r="G193" s="10"/>
      <c r="H193" s="10"/>
      <c r="I193" s="10"/>
    </row>
    <row r="194" spans="1:9" x14ac:dyDescent="0.25">
      <c r="A194" s="10"/>
      <c r="E194" s="9"/>
      <c r="F194" s="9"/>
      <c r="G194" s="9"/>
      <c r="H194" s="10"/>
      <c r="I194" s="10"/>
    </row>
    <row r="195" spans="1:9" x14ac:dyDescent="0.25">
      <c r="A195" s="4"/>
      <c r="B195" s="116"/>
      <c r="C195" s="3"/>
      <c r="E195" s="9"/>
      <c r="F195" s="9"/>
      <c r="G195" s="9"/>
      <c r="H195" s="10"/>
      <c r="I195" s="10"/>
    </row>
    <row r="196" spans="1:9" x14ac:dyDescent="0.25">
      <c r="A196" s="10"/>
      <c r="E196" s="9"/>
      <c r="F196" s="9"/>
      <c r="G196" s="9"/>
      <c r="H196" s="10"/>
      <c r="I196" s="10"/>
    </row>
    <row r="197" spans="1:9" x14ac:dyDescent="0.25">
      <c r="A197" s="4"/>
      <c r="B197" s="116"/>
      <c r="C197" s="3"/>
      <c r="E197" s="9"/>
      <c r="F197" s="9"/>
      <c r="G197" s="9"/>
      <c r="H197" s="10"/>
      <c r="I197" s="10"/>
    </row>
    <row r="198" spans="1:9" x14ac:dyDescent="0.25">
      <c r="A198" s="10"/>
      <c r="E198" s="9"/>
      <c r="F198" s="9"/>
      <c r="G198" s="9"/>
      <c r="H198" s="10"/>
      <c r="I198" s="10"/>
    </row>
    <row r="199" spans="1:9" x14ac:dyDescent="0.25">
      <c r="A199" s="4"/>
      <c r="B199" s="116"/>
      <c r="C199" s="3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4"/>
      <c r="B204" s="116"/>
      <c r="C204" s="3"/>
      <c r="E204" s="9"/>
      <c r="F204" s="9"/>
      <c r="G204" s="9"/>
      <c r="H204" s="10"/>
      <c r="I204" s="10"/>
    </row>
    <row r="205" spans="1:9" x14ac:dyDescent="0.25">
      <c r="A205" s="10"/>
      <c r="E205" s="9"/>
      <c r="F205" s="9"/>
      <c r="G205" s="9"/>
      <c r="H205" s="10"/>
      <c r="I205" s="10"/>
    </row>
    <row r="206" spans="1:9" x14ac:dyDescent="0.25">
      <c r="A206" s="4"/>
      <c r="B206" s="116"/>
      <c r="C206" s="3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9"/>
      <c r="F209" s="9"/>
      <c r="G209" s="9"/>
      <c r="H209" s="10"/>
      <c r="I209" s="10"/>
    </row>
    <row r="210" spans="1:9" x14ac:dyDescent="0.25">
      <c r="A210" s="4"/>
      <c r="B210" s="116"/>
      <c r="C210" s="3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4"/>
      <c r="B212" s="116"/>
      <c r="C212" s="3"/>
      <c r="E212" s="10"/>
      <c r="F212" s="10"/>
      <c r="G212" s="10"/>
      <c r="H212" s="10"/>
      <c r="I212" s="10"/>
    </row>
    <row r="213" spans="1:9" x14ac:dyDescent="0.25">
      <c r="A213" s="4"/>
      <c r="B213" s="116"/>
      <c r="C213" s="3"/>
      <c r="E213" s="9"/>
      <c r="F213" s="9"/>
      <c r="G213" s="9"/>
      <c r="H213" s="10"/>
      <c r="I213" s="10"/>
    </row>
    <row r="214" spans="1:9" x14ac:dyDescent="0.25">
      <c r="A214" s="10"/>
      <c r="E214" s="9"/>
      <c r="F214" s="9"/>
      <c r="G214" s="9"/>
      <c r="H214" s="10"/>
      <c r="I214" s="10"/>
    </row>
    <row r="215" spans="1:9" x14ac:dyDescent="0.25">
      <c r="A215" s="4"/>
      <c r="B215" s="116"/>
      <c r="C215" s="3"/>
      <c r="E215" s="9"/>
      <c r="F215" s="9"/>
      <c r="G215" s="9"/>
      <c r="H215" s="10"/>
      <c r="I215" s="10"/>
    </row>
    <row r="216" spans="1:9" x14ac:dyDescent="0.25">
      <c r="A216" s="10"/>
      <c r="E216" s="9"/>
      <c r="F216" s="9"/>
      <c r="G216" s="9"/>
      <c r="H216" s="10"/>
      <c r="I216" s="10"/>
    </row>
    <row r="217" spans="1:9" x14ac:dyDescent="0.25">
      <c r="A217" s="4"/>
      <c r="B217" s="116"/>
      <c r="C217" s="3"/>
      <c r="E217" s="10"/>
      <c r="F217" s="10"/>
      <c r="G217" s="10"/>
      <c r="H217" s="10"/>
      <c r="I217" s="10"/>
    </row>
    <row r="218" spans="1:9" x14ac:dyDescent="0.25">
      <c r="A218" s="10"/>
      <c r="E218" s="9"/>
      <c r="F218" s="9"/>
      <c r="G218" s="9"/>
      <c r="H218" s="10"/>
      <c r="I218" s="10"/>
    </row>
    <row r="219" spans="1:9" x14ac:dyDescent="0.25">
      <c r="A219" s="4"/>
      <c r="B219" s="116"/>
      <c r="C219" s="3"/>
      <c r="E219" s="9"/>
      <c r="F219" s="9"/>
      <c r="G219" s="9"/>
      <c r="H219" s="10"/>
      <c r="I219" s="10"/>
    </row>
    <row r="220" spans="1:9" x14ac:dyDescent="0.25">
      <c r="A220" s="10"/>
      <c r="E220" s="9"/>
      <c r="F220" s="9"/>
      <c r="G220" s="9"/>
      <c r="H220" s="10"/>
      <c r="I220" s="10"/>
    </row>
    <row r="221" spans="1:9" x14ac:dyDescent="0.25">
      <c r="A221" s="4"/>
      <c r="B221" s="116"/>
      <c r="C221" s="3"/>
      <c r="E221" s="9"/>
      <c r="F221" s="9"/>
      <c r="G221" s="9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9"/>
      <c r="F226" s="9"/>
      <c r="G226" s="9"/>
      <c r="H226" s="10"/>
      <c r="I226" s="10"/>
    </row>
    <row r="227" spans="1:9" x14ac:dyDescent="0.25">
      <c r="A227" s="4"/>
      <c r="B227" s="116"/>
      <c r="C227" s="3"/>
      <c r="E227" s="9"/>
      <c r="F227" s="9"/>
      <c r="G227" s="9"/>
      <c r="H227" s="10"/>
      <c r="I227" s="10"/>
    </row>
    <row r="228" spans="1:9" x14ac:dyDescent="0.25">
      <c r="A228" s="10"/>
      <c r="E228" s="9"/>
      <c r="F228" s="9"/>
      <c r="G228" s="9"/>
      <c r="H228" s="10"/>
      <c r="I228" s="10"/>
    </row>
    <row r="229" spans="1:9" x14ac:dyDescent="0.25">
      <c r="A229" s="4"/>
      <c r="B229" s="116"/>
      <c r="C229" s="3"/>
      <c r="E229" s="10"/>
      <c r="F229" s="10"/>
      <c r="G229" s="10"/>
      <c r="H229" s="10"/>
      <c r="I229" s="10"/>
    </row>
    <row r="230" spans="1:9" x14ac:dyDescent="0.25">
      <c r="A230" s="4"/>
      <c r="B230" s="116"/>
      <c r="C230" s="3"/>
      <c r="E230" s="10"/>
      <c r="F230" s="10"/>
      <c r="G230" s="10"/>
      <c r="H230" s="10"/>
      <c r="I230" s="10"/>
    </row>
    <row r="231" spans="1:9" x14ac:dyDescent="0.25">
      <c r="A231" s="4"/>
      <c r="B231" s="116"/>
      <c r="C231" s="3"/>
      <c r="E231" s="10"/>
      <c r="F231" s="10"/>
      <c r="G231" s="10"/>
      <c r="H231" s="10"/>
      <c r="I231" s="10"/>
    </row>
    <row r="232" spans="1:9" x14ac:dyDescent="0.25">
      <c r="A232" s="10"/>
      <c r="E232" s="9"/>
      <c r="F232" s="9"/>
      <c r="G232" s="9"/>
      <c r="H232" s="10"/>
      <c r="I232" s="10"/>
    </row>
    <row r="233" spans="1:9" x14ac:dyDescent="0.25">
      <c r="A233" s="4"/>
      <c r="B233" s="116"/>
      <c r="C233" s="3"/>
      <c r="E233" s="10"/>
      <c r="F233" s="10"/>
      <c r="G233" s="10"/>
      <c r="H233" s="10"/>
      <c r="I233" s="10"/>
    </row>
    <row r="234" spans="1:9" x14ac:dyDescent="0.25">
      <c r="A234" s="4"/>
      <c r="B234" s="116"/>
      <c r="C234" s="3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9"/>
      <c r="F236" s="9"/>
      <c r="G236" s="9"/>
      <c r="H236" s="10"/>
      <c r="I236" s="10"/>
    </row>
    <row r="237" spans="1:9" x14ac:dyDescent="0.25">
      <c r="A237" s="4"/>
      <c r="B237" s="116"/>
      <c r="C237" s="3"/>
      <c r="E237" s="10"/>
      <c r="F237" s="10"/>
      <c r="G237" s="10"/>
      <c r="H237" s="10"/>
      <c r="I237" s="10"/>
    </row>
    <row r="238" spans="1:9" x14ac:dyDescent="0.25">
      <c r="A238" s="4"/>
      <c r="B238" s="116"/>
      <c r="C238" s="3"/>
      <c r="E238" s="10"/>
      <c r="F238" s="10"/>
      <c r="G238" s="10"/>
      <c r="H238" s="10"/>
      <c r="I238" s="10"/>
    </row>
    <row r="239" spans="1:9" x14ac:dyDescent="0.25">
      <c r="A239" s="10"/>
      <c r="E239" s="9"/>
      <c r="F239" s="9"/>
      <c r="G239" s="9"/>
      <c r="H239" s="10"/>
      <c r="I239" s="10"/>
    </row>
    <row r="240" spans="1:9" x14ac:dyDescent="0.25">
      <c r="A240" s="4"/>
      <c r="B240" s="116"/>
      <c r="C240" s="3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9"/>
      <c r="F243" s="9"/>
      <c r="G243" s="9"/>
      <c r="H243" s="10"/>
      <c r="I243" s="10"/>
    </row>
    <row r="244" spans="1:9" x14ac:dyDescent="0.25">
      <c r="A244" s="4"/>
      <c r="B244" s="116"/>
      <c r="C244" s="3"/>
      <c r="E244" s="9"/>
      <c r="F244" s="9"/>
      <c r="G244" s="9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4"/>
      <c r="B246" s="116"/>
      <c r="C246" s="3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4"/>
      <c r="B248" s="116"/>
      <c r="C248" s="3"/>
      <c r="E248" s="10"/>
      <c r="F248" s="10"/>
      <c r="G248" s="10"/>
      <c r="H248" s="10"/>
      <c r="I248" s="10"/>
    </row>
    <row r="249" spans="1:9" x14ac:dyDescent="0.25">
      <c r="A249" s="4"/>
      <c r="B249" s="116"/>
      <c r="C249" s="3"/>
      <c r="E249" s="9"/>
      <c r="F249" s="9"/>
      <c r="G249" s="9"/>
      <c r="H249" s="10"/>
      <c r="I249" s="10"/>
    </row>
    <row r="250" spans="1:9" x14ac:dyDescent="0.25">
      <c r="A250" s="10"/>
      <c r="E250" s="9"/>
      <c r="F250" s="9"/>
      <c r="G250" s="9"/>
      <c r="H250" s="10"/>
      <c r="I250" s="10"/>
    </row>
    <row r="251" spans="1:9" x14ac:dyDescent="0.25">
      <c r="A251" s="4"/>
      <c r="B251" s="116"/>
      <c r="C251" s="3"/>
      <c r="E251" s="9"/>
      <c r="F251" s="9"/>
      <c r="G251" s="9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4"/>
      <c r="B254" s="116"/>
      <c r="C254" s="3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4"/>
      <c r="B256" s="116"/>
      <c r="C256" s="3"/>
      <c r="E256" s="10"/>
      <c r="F256" s="10"/>
      <c r="G256" s="10"/>
      <c r="H256" s="10"/>
      <c r="I256" s="10"/>
    </row>
    <row r="257" spans="1:9" x14ac:dyDescent="0.25">
      <c r="A257" s="4"/>
      <c r="B257" s="116"/>
      <c r="C257" s="3"/>
      <c r="E257" s="10"/>
      <c r="F257" s="10"/>
      <c r="G257" s="10"/>
      <c r="H257" s="10"/>
      <c r="I257" s="10"/>
    </row>
    <row r="258" spans="1:9" x14ac:dyDescent="0.25">
      <c r="A258" s="4"/>
      <c r="B258" s="116"/>
      <c r="C258" s="3"/>
      <c r="E258" s="10"/>
      <c r="F258" s="10"/>
      <c r="G258" s="10"/>
      <c r="H258" s="10"/>
      <c r="I258" s="10"/>
    </row>
    <row r="259" spans="1:9" x14ac:dyDescent="0.25">
      <c r="A259" s="4"/>
      <c r="B259" s="116"/>
      <c r="C259" s="3"/>
      <c r="E259" s="10"/>
      <c r="F259" s="10"/>
      <c r="G259" s="10"/>
      <c r="H259" s="10"/>
      <c r="I259" s="10"/>
    </row>
    <row r="260" spans="1:9" x14ac:dyDescent="0.25">
      <c r="A260" s="10"/>
      <c r="E260" s="9"/>
      <c r="F260" s="9"/>
      <c r="G260" s="9"/>
      <c r="H260" s="10"/>
      <c r="I260" s="10"/>
    </row>
    <row r="261" spans="1:9" x14ac:dyDescent="0.25">
      <c r="A261" s="4"/>
      <c r="B261" s="116"/>
      <c r="C261" s="3"/>
      <c r="E261" s="10"/>
      <c r="F261" s="10"/>
      <c r="G261" s="10"/>
      <c r="H261" s="10"/>
      <c r="I261" s="10"/>
    </row>
    <row r="262" spans="1:9" x14ac:dyDescent="0.25">
      <c r="A262" s="4"/>
      <c r="B262" s="116"/>
      <c r="C262" s="3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9"/>
      <c r="F264" s="9"/>
      <c r="G264" s="9"/>
      <c r="H264" s="10"/>
      <c r="I264" s="10"/>
    </row>
    <row r="265" spans="1:9" x14ac:dyDescent="0.25">
      <c r="A265" s="4"/>
      <c r="B265" s="116"/>
      <c r="C265" s="3"/>
      <c r="E265" s="10"/>
      <c r="F265" s="10"/>
      <c r="G265" s="10"/>
      <c r="H265" s="10"/>
      <c r="I265" s="10"/>
    </row>
    <row r="266" spans="1:9" x14ac:dyDescent="0.25">
      <c r="A266" s="4"/>
      <c r="B266" s="116"/>
      <c r="C266" s="3"/>
      <c r="E266" s="10"/>
      <c r="F266" s="10"/>
      <c r="G266" s="10"/>
      <c r="H266" s="10"/>
      <c r="I266" s="10"/>
    </row>
    <row r="267" spans="1:9" x14ac:dyDescent="0.25">
      <c r="A267" s="4"/>
      <c r="B267" s="116"/>
      <c r="C267" s="3"/>
      <c r="E267" s="9"/>
      <c r="F267" s="9"/>
      <c r="G267" s="9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2"/>
      <c r="B271" s="118"/>
      <c r="C271" s="1"/>
      <c r="D271" s="29"/>
      <c r="E271" s="9"/>
      <c r="F271" s="9"/>
      <c r="G271" s="9"/>
      <c r="H271" s="10"/>
      <c r="I271" s="10"/>
    </row>
    <row r="272" spans="1:9" x14ac:dyDescent="0.25">
      <c r="A272" s="9"/>
      <c r="B272" s="110"/>
      <c r="C272" s="5"/>
      <c r="D272" s="29"/>
      <c r="E272" s="9"/>
      <c r="F272" s="9"/>
      <c r="G272" s="9"/>
      <c r="H272" s="10"/>
      <c r="I272" s="10"/>
    </row>
    <row r="273" spans="1:9" x14ac:dyDescent="0.25">
      <c r="A273" s="2"/>
      <c r="B273" s="118"/>
      <c r="C273" s="1"/>
      <c r="D273" s="29"/>
      <c r="E273" s="9"/>
      <c r="F273" s="9"/>
      <c r="G273" s="9"/>
      <c r="H273" s="10"/>
      <c r="I273" s="10"/>
    </row>
    <row r="274" spans="1:9" x14ac:dyDescent="0.25">
      <c r="A274" s="4"/>
      <c r="B274" s="116"/>
      <c r="C274" s="3"/>
      <c r="E274" s="10"/>
      <c r="F274" s="10"/>
      <c r="G274" s="10"/>
      <c r="H274" s="10"/>
      <c r="I274" s="10"/>
    </row>
    <row r="275" spans="1:9" x14ac:dyDescent="0.25">
      <c r="A275" s="4"/>
      <c r="B275" s="116"/>
      <c r="C275" s="3"/>
      <c r="E275" s="10"/>
      <c r="F275" s="10"/>
      <c r="G275" s="10"/>
      <c r="H275" s="10"/>
      <c r="I275" s="10"/>
    </row>
    <row r="276" spans="1:9" x14ac:dyDescent="0.25">
      <c r="A276" s="4"/>
      <c r="B276" s="116"/>
      <c r="C276" s="3"/>
      <c r="E276" s="10"/>
      <c r="F276" s="10"/>
      <c r="G276" s="10"/>
      <c r="H276" s="10"/>
      <c r="I276" s="10"/>
    </row>
    <row r="277" spans="1:9" x14ac:dyDescent="0.25">
      <c r="A277" s="4"/>
      <c r="B277" s="116"/>
      <c r="C277" s="3"/>
      <c r="E277" s="10"/>
      <c r="F277" s="10"/>
      <c r="G277" s="10"/>
      <c r="H277" s="10"/>
      <c r="I277" s="10"/>
    </row>
    <row r="278" spans="1:9" x14ac:dyDescent="0.25">
      <c r="A278" s="9"/>
      <c r="B278" s="110"/>
      <c r="C278" s="5"/>
      <c r="D278" s="29"/>
      <c r="E278" s="9"/>
      <c r="F278" s="9"/>
      <c r="G278" s="9"/>
      <c r="H278" s="10"/>
      <c r="I278" s="10"/>
    </row>
    <row r="279" spans="1:9" x14ac:dyDescent="0.25">
      <c r="A279" s="2"/>
      <c r="B279" s="118"/>
      <c r="C279" s="1"/>
      <c r="D279" s="29"/>
      <c r="E279" s="9"/>
      <c r="F279" s="9"/>
      <c r="G279" s="9"/>
      <c r="H279" s="10"/>
      <c r="I279" s="10"/>
    </row>
    <row r="280" spans="1:9" x14ac:dyDescent="0.25">
      <c r="A280" s="9"/>
      <c r="B280" s="110"/>
      <c r="C280" s="5"/>
      <c r="D280" s="29"/>
      <c r="E280" s="9"/>
      <c r="F280" s="9"/>
      <c r="G280" s="9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2"/>
      <c r="B283" s="118"/>
      <c r="C283" s="1"/>
      <c r="D283" s="29"/>
      <c r="E283" s="9"/>
      <c r="F283" s="9"/>
      <c r="G283" s="9"/>
      <c r="H283" s="10"/>
      <c r="I283" s="10"/>
    </row>
    <row r="284" spans="1:9" x14ac:dyDescent="0.25">
      <c r="A284" s="4"/>
      <c r="B284" s="116"/>
      <c r="C284" s="3"/>
      <c r="E284" s="10"/>
      <c r="F284" s="10"/>
      <c r="G284" s="10"/>
      <c r="H284" s="10"/>
      <c r="I284" s="10"/>
    </row>
    <row r="285" spans="1:9" x14ac:dyDescent="0.25">
      <c r="A285" s="4"/>
      <c r="B285" s="116"/>
      <c r="C285" s="3"/>
      <c r="E285" s="10"/>
      <c r="F285" s="10"/>
      <c r="G285" s="10"/>
      <c r="H285" s="10"/>
      <c r="I285" s="10"/>
    </row>
    <row r="286" spans="1:9" x14ac:dyDescent="0.25">
      <c r="A286" s="9"/>
      <c r="B286" s="110"/>
      <c r="C286" s="5"/>
      <c r="D286" s="29"/>
      <c r="E286" s="9"/>
      <c r="F286" s="9"/>
      <c r="G286" s="9"/>
      <c r="H286" s="10"/>
      <c r="I286" s="10"/>
    </row>
    <row r="287" spans="1:9" x14ac:dyDescent="0.25">
      <c r="A287" s="2"/>
      <c r="B287" s="118"/>
      <c r="C287" s="1"/>
      <c r="D287" s="29"/>
      <c r="E287" s="9"/>
      <c r="F287" s="9"/>
      <c r="G287" s="9"/>
      <c r="H287" s="10"/>
      <c r="I287" s="10"/>
    </row>
    <row r="288" spans="1:9" x14ac:dyDescent="0.25">
      <c r="A288" s="9"/>
      <c r="B288" s="110"/>
      <c r="C288" s="5"/>
      <c r="D288" s="29"/>
      <c r="E288" s="9"/>
      <c r="F288" s="9"/>
      <c r="G288" s="9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2"/>
      <c r="B292" s="118"/>
      <c r="C292" s="1"/>
      <c r="D292" s="29"/>
      <c r="E292" s="9"/>
      <c r="F292" s="9"/>
      <c r="G292" s="9"/>
      <c r="H292" s="10"/>
      <c r="I292" s="10"/>
    </row>
    <row r="293" spans="1:9" x14ac:dyDescent="0.25">
      <c r="A293" s="4"/>
      <c r="B293" s="116"/>
      <c r="C293" s="3"/>
      <c r="E293" s="10"/>
      <c r="F293" s="10"/>
      <c r="G293" s="10"/>
      <c r="H293" s="10"/>
      <c r="I293" s="10"/>
    </row>
    <row r="294" spans="1:9" x14ac:dyDescent="0.25">
      <c r="A294" s="4"/>
      <c r="B294" s="116"/>
      <c r="C294" s="3"/>
      <c r="E294" s="10"/>
      <c r="F294" s="10"/>
      <c r="G294" s="10"/>
      <c r="H294" s="10"/>
      <c r="I294" s="10"/>
    </row>
    <row r="295" spans="1:9" x14ac:dyDescent="0.25">
      <c r="A295" s="9"/>
      <c r="B295" s="110"/>
      <c r="C295" s="5"/>
      <c r="D295" s="29"/>
      <c r="E295" s="9"/>
      <c r="F295" s="9"/>
      <c r="G295" s="9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I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</sheetData>
  <mergeCells count="6">
    <mergeCell ref="A1:O1"/>
    <mergeCell ref="C136:G136"/>
    <mergeCell ref="C146:G146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A5" sqref="A5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3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</row>
    <row r="2" spans="1:18" s="7" customFormat="1" ht="15.75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8" s="7" customFormat="1" ht="15.75" x14ac:dyDescent="0.25">
      <c r="A3" s="206" t="s">
        <v>2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1:18" s="9" customFormat="1" ht="15.75" x14ac:dyDescent="0.25">
      <c r="A4" s="209" t="s">
        <v>444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8" s="5" customFormat="1" x14ac:dyDescent="0.25">
      <c r="B5" s="110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2" t="s">
        <v>432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9" customFormat="1" ht="15.75" thickTop="1" x14ac:dyDescent="0.25">
      <c r="A7" s="134" t="s">
        <v>439</v>
      </c>
      <c r="B7" s="196" t="s">
        <v>433</v>
      </c>
      <c r="C7" s="134" t="s">
        <v>437</v>
      </c>
      <c r="D7" s="134" t="s">
        <v>437</v>
      </c>
      <c r="E7" s="193">
        <v>1966800985</v>
      </c>
      <c r="F7" s="193">
        <v>1966800985</v>
      </c>
      <c r="G7" s="193">
        <v>1775930322.97</v>
      </c>
      <c r="H7" s="193">
        <v>42921764.859999999</v>
      </c>
      <c r="I7" s="193">
        <v>253166483.02000001</v>
      </c>
      <c r="J7" s="193">
        <v>72000</v>
      </c>
      <c r="K7" s="193">
        <v>931710571.64999998</v>
      </c>
      <c r="L7" s="193">
        <v>900172249.60000002</v>
      </c>
      <c r="M7" s="193">
        <v>738930165.47000003</v>
      </c>
      <c r="N7" s="193">
        <v>548059503.44000006</v>
      </c>
      <c r="O7" s="94">
        <f>+K7/F7</f>
        <v>0.47371878433851811</v>
      </c>
      <c r="P7" s="28">
        <f>+P27+P61+P75+P81</f>
        <v>916896391</v>
      </c>
      <c r="Q7" s="28">
        <f>+Q27+Q61+Q75+Q81</f>
        <v>391803861.46000004</v>
      </c>
      <c r="R7" s="98">
        <f>+Q7/P7</f>
        <v>0.42731530553052427</v>
      </c>
    </row>
    <row r="8" spans="1:18" s="99" customFormat="1" x14ac:dyDescent="0.25">
      <c r="A8" s="134" t="s">
        <v>439</v>
      </c>
      <c r="B8" s="196" t="s">
        <v>433</v>
      </c>
      <c r="C8" s="134" t="s">
        <v>54</v>
      </c>
      <c r="D8" s="134" t="s">
        <v>22</v>
      </c>
      <c r="E8" s="193">
        <v>928188416</v>
      </c>
      <c r="F8" s="193">
        <v>928188416</v>
      </c>
      <c r="G8" s="193">
        <v>928188416</v>
      </c>
      <c r="H8" s="193">
        <v>0</v>
      </c>
      <c r="I8" s="193">
        <v>69474020.209999993</v>
      </c>
      <c r="J8" s="193">
        <v>0</v>
      </c>
      <c r="K8" s="193">
        <v>455243008.72000003</v>
      </c>
      <c r="L8" s="193">
        <v>455243008.72000003</v>
      </c>
      <c r="M8" s="193">
        <v>403471387.06999999</v>
      </c>
      <c r="N8" s="193">
        <v>403471387.06999999</v>
      </c>
      <c r="O8" s="94">
        <f t="shared" ref="O8:O71" si="0">+K8/F8</f>
        <v>0.49046400587701366</v>
      </c>
      <c r="P8" s="28"/>
      <c r="Q8" s="28"/>
      <c r="R8" s="98"/>
    </row>
    <row r="9" spans="1:18" s="99" customFormat="1" x14ac:dyDescent="0.25">
      <c r="A9" s="135" t="s">
        <v>439</v>
      </c>
      <c r="B9" s="197" t="s">
        <v>433</v>
      </c>
      <c r="C9" s="135" t="s">
        <v>55</v>
      </c>
      <c r="D9" s="135" t="s">
        <v>56</v>
      </c>
      <c r="E9" s="194">
        <v>357543600</v>
      </c>
      <c r="F9" s="194">
        <v>349221975</v>
      </c>
      <c r="G9" s="194">
        <v>349221975</v>
      </c>
      <c r="H9" s="194">
        <v>0</v>
      </c>
      <c r="I9" s="194">
        <v>0</v>
      </c>
      <c r="J9" s="194">
        <v>0</v>
      </c>
      <c r="K9" s="194">
        <v>194062775.49000001</v>
      </c>
      <c r="L9" s="194">
        <v>194062775.49000001</v>
      </c>
      <c r="M9" s="194">
        <v>155159199.50999999</v>
      </c>
      <c r="N9" s="194">
        <v>155159199.50999999</v>
      </c>
      <c r="O9" s="94">
        <f t="shared" si="0"/>
        <v>0.55570035502490933</v>
      </c>
      <c r="P9" s="95"/>
      <c r="Q9" s="95"/>
      <c r="R9" s="94"/>
    </row>
    <row r="10" spans="1:18" s="100" customFormat="1" x14ac:dyDescent="0.25">
      <c r="A10" s="135" t="s">
        <v>439</v>
      </c>
      <c r="B10" s="197" t="s">
        <v>433</v>
      </c>
      <c r="C10" s="135" t="s">
        <v>57</v>
      </c>
      <c r="D10" s="135" t="s">
        <v>58</v>
      </c>
      <c r="E10" s="194">
        <v>342543600</v>
      </c>
      <c r="F10" s="194">
        <v>334221975</v>
      </c>
      <c r="G10" s="194">
        <v>334221975</v>
      </c>
      <c r="H10" s="194">
        <v>0</v>
      </c>
      <c r="I10" s="194">
        <v>0</v>
      </c>
      <c r="J10" s="194">
        <v>0</v>
      </c>
      <c r="K10" s="194">
        <v>193077530.49000001</v>
      </c>
      <c r="L10" s="194">
        <v>193077530.49000001</v>
      </c>
      <c r="M10" s="194">
        <v>141144444.50999999</v>
      </c>
      <c r="N10" s="194">
        <v>141144444.50999999</v>
      </c>
      <c r="O10" s="94">
        <f t="shared" si="0"/>
        <v>0.57769250657441062</v>
      </c>
      <c r="P10" s="95"/>
      <c r="Q10" s="95"/>
      <c r="R10" s="94"/>
    </row>
    <row r="11" spans="1:18" s="100" customFormat="1" x14ac:dyDescent="0.25">
      <c r="A11" s="135" t="s">
        <v>439</v>
      </c>
      <c r="B11" s="197" t="s">
        <v>433</v>
      </c>
      <c r="C11" s="135" t="s">
        <v>59</v>
      </c>
      <c r="D11" s="135" t="s">
        <v>60</v>
      </c>
      <c r="E11" s="194">
        <v>15000000</v>
      </c>
      <c r="F11" s="194">
        <v>15000000</v>
      </c>
      <c r="G11" s="194">
        <v>15000000</v>
      </c>
      <c r="H11" s="194">
        <v>0</v>
      </c>
      <c r="I11" s="194">
        <v>0</v>
      </c>
      <c r="J11" s="194">
        <v>0</v>
      </c>
      <c r="K11" s="194">
        <v>985245</v>
      </c>
      <c r="L11" s="194">
        <v>985245</v>
      </c>
      <c r="M11" s="194">
        <v>14014755</v>
      </c>
      <c r="N11" s="194">
        <v>14014755</v>
      </c>
      <c r="O11" s="94">
        <f t="shared" si="0"/>
        <v>6.5683000000000005E-2</v>
      </c>
      <c r="P11" s="95"/>
      <c r="Q11" s="95"/>
      <c r="R11" s="94"/>
    </row>
    <row r="12" spans="1:18" s="100" customFormat="1" x14ac:dyDescent="0.25">
      <c r="A12" s="135" t="s">
        <v>439</v>
      </c>
      <c r="B12" s="197" t="s">
        <v>433</v>
      </c>
      <c r="C12" s="135" t="s">
        <v>61</v>
      </c>
      <c r="D12" s="135" t="s">
        <v>62</v>
      </c>
      <c r="E12" s="194">
        <v>14958727</v>
      </c>
      <c r="F12" s="194">
        <v>30030277</v>
      </c>
      <c r="G12" s="194">
        <v>30030277</v>
      </c>
      <c r="H12" s="194">
        <v>0</v>
      </c>
      <c r="I12" s="194">
        <v>0</v>
      </c>
      <c r="J12" s="194">
        <v>0</v>
      </c>
      <c r="K12" s="194">
        <v>10930096</v>
      </c>
      <c r="L12" s="194">
        <v>10930096</v>
      </c>
      <c r="M12" s="194">
        <v>19100181</v>
      </c>
      <c r="N12" s="194">
        <v>19100181</v>
      </c>
      <c r="O12" s="94">
        <f t="shared" si="0"/>
        <v>0.36396920348087364</v>
      </c>
      <c r="P12" s="95"/>
      <c r="Q12" s="95"/>
      <c r="R12" s="94"/>
    </row>
    <row r="13" spans="1:18" s="100" customFormat="1" x14ac:dyDescent="0.25">
      <c r="A13" s="135" t="s">
        <v>439</v>
      </c>
      <c r="B13" s="197" t="s">
        <v>433</v>
      </c>
      <c r="C13" s="135" t="s">
        <v>63</v>
      </c>
      <c r="D13" s="135" t="s">
        <v>64</v>
      </c>
      <c r="E13" s="194">
        <v>14958727</v>
      </c>
      <c r="F13" s="194">
        <v>30030277</v>
      </c>
      <c r="G13" s="194">
        <v>30030277</v>
      </c>
      <c r="H13" s="194">
        <v>0</v>
      </c>
      <c r="I13" s="194">
        <v>0</v>
      </c>
      <c r="J13" s="194">
        <v>0</v>
      </c>
      <c r="K13" s="194">
        <v>10930096</v>
      </c>
      <c r="L13" s="194">
        <v>10930096</v>
      </c>
      <c r="M13" s="194">
        <v>19100181</v>
      </c>
      <c r="N13" s="194">
        <v>19100181</v>
      </c>
      <c r="O13" s="94">
        <f t="shared" si="0"/>
        <v>0.36396920348087364</v>
      </c>
      <c r="P13" s="95"/>
      <c r="Q13" s="95"/>
      <c r="R13" s="94"/>
    </row>
    <row r="14" spans="1:18" s="100" customFormat="1" x14ac:dyDescent="0.25">
      <c r="A14" s="135" t="s">
        <v>439</v>
      </c>
      <c r="B14" s="197" t="s">
        <v>433</v>
      </c>
      <c r="C14" s="135" t="s">
        <v>65</v>
      </c>
      <c r="D14" s="135" t="s">
        <v>66</v>
      </c>
      <c r="E14" s="194">
        <v>413305198</v>
      </c>
      <c r="F14" s="194">
        <v>406555273</v>
      </c>
      <c r="G14" s="194">
        <v>406555273</v>
      </c>
      <c r="H14" s="194">
        <v>0</v>
      </c>
      <c r="I14" s="194">
        <v>0</v>
      </c>
      <c r="J14" s="194">
        <v>0</v>
      </c>
      <c r="K14" s="194">
        <v>177343266.44</v>
      </c>
      <c r="L14" s="194">
        <v>177343266.44</v>
      </c>
      <c r="M14" s="194">
        <v>229212006.56</v>
      </c>
      <c r="N14" s="194">
        <v>229212006.56</v>
      </c>
      <c r="O14" s="94">
        <f t="shared" si="0"/>
        <v>0.4362094854443076</v>
      </c>
      <c r="P14" s="95"/>
      <c r="Q14" s="95"/>
      <c r="R14" s="94"/>
    </row>
    <row r="15" spans="1:18" s="100" customFormat="1" x14ac:dyDescent="0.25">
      <c r="A15" s="135" t="s">
        <v>439</v>
      </c>
      <c r="B15" s="197" t="s">
        <v>433</v>
      </c>
      <c r="C15" s="135" t="s">
        <v>67</v>
      </c>
      <c r="D15" s="135" t="s">
        <v>68</v>
      </c>
      <c r="E15" s="194">
        <v>117442356</v>
      </c>
      <c r="F15" s="194">
        <v>114713914</v>
      </c>
      <c r="G15" s="194">
        <v>114713914</v>
      </c>
      <c r="H15" s="194">
        <v>0</v>
      </c>
      <c r="I15" s="194">
        <v>0</v>
      </c>
      <c r="J15" s="194">
        <v>0</v>
      </c>
      <c r="K15" s="194">
        <v>49542839.100000001</v>
      </c>
      <c r="L15" s="194">
        <v>49542839.100000001</v>
      </c>
      <c r="M15" s="194">
        <v>65171074.899999999</v>
      </c>
      <c r="N15" s="194">
        <v>65171074.899999999</v>
      </c>
      <c r="O15" s="94">
        <f t="shared" si="0"/>
        <v>0.43188169048089492</v>
      </c>
      <c r="P15" s="95"/>
      <c r="Q15" s="95"/>
      <c r="R15" s="94"/>
    </row>
    <row r="16" spans="1:18" s="100" customFormat="1" x14ac:dyDescent="0.25">
      <c r="A16" s="135" t="s">
        <v>439</v>
      </c>
      <c r="B16" s="197" t="s">
        <v>433</v>
      </c>
      <c r="C16" s="135" t="s">
        <v>69</v>
      </c>
      <c r="D16" s="135" t="s">
        <v>70</v>
      </c>
      <c r="E16" s="194">
        <v>149188440</v>
      </c>
      <c r="F16" s="194">
        <v>146022296</v>
      </c>
      <c r="G16" s="194">
        <v>146022296</v>
      </c>
      <c r="H16" s="194">
        <v>0</v>
      </c>
      <c r="I16" s="194">
        <v>0</v>
      </c>
      <c r="J16" s="194">
        <v>0</v>
      </c>
      <c r="K16" s="194">
        <v>65983386.469999999</v>
      </c>
      <c r="L16" s="194">
        <v>65983386.469999999</v>
      </c>
      <c r="M16" s="194">
        <v>80038909.530000001</v>
      </c>
      <c r="N16" s="194">
        <v>80038909.530000001</v>
      </c>
      <c r="O16" s="94">
        <f t="shared" si="0"/>
        <v>0.451871996794243</v>
      </c>
      <c r="P16" s="95"/>
      <c r="Q16" s="95"/>
      <c r="R16" s="94"/>
    </row>
    <row r="17" spans="1:18" s="100" customFormat="1" x14ac:dyDescent="0.25">
      <c r="A17" s="135" t="s">
        <v>439</v>
      </c>
      <c r="B17" s="197" t="s">
        <v>433</v>
      </c>
      <c r="C17" s="135" t="s">
        <v>73</v>
      </c>
      <c r="D17" s="135" t="s">
        <v>74</v>
      </c>
      <c r="E17" s="194">
        <v>44305490</v>
      </c>
      <c r="F17" s="194">
        <v>44305490</v>
      </c>
      <c r="G17" s="194">
        <v>44305490</v>
      </c>
      <c r="H17" s="194">
        <v>0</v>
      </c>
      <c r="I17" s="194">
        <v>0</v>
      </c>
      <c r="J17" s="194">
        <v>0</v>
      </c>
      <c r="K17" s="194">
        <v>42942646.399999999</v>
      </c>
      <c r="L17" s="194">
        <v>42942646.399999999</v>
      </c>
      <c r="M17" s="194">
        <v>1362843.6</v>
      </c>
      <c r="N17" s="194">
        <v>1362843.6</v>
      </c>
      <c r="O17" s="94">
        <f t="shared" si="0"/>
        <v>0.96923984815425801</v>
      </c>
      <c r="P17" s="95"/>
      <c r="Q17" s="95"/>
      <c r="R17" s="94"/>
    </row>
    <row r="18" spans="1:18" s="100" customFormat="1" x14ac:dyDescent="0.25">
      <c r="A18" s="135" t="s">
        <v>439</v>
      </c>
      <c r="B18" s="197" t="s">
        <v>433</v>
      </c>
      <c r="C18" s="135" t="s">
        <v>75</v>
      </c>
      <c r="D18" s="135" t="s">
        <v>76</v>
      </c>
      <c r="E18" s="194">
        <v>43100000</v>
      </c>
      <c r="F18" s="194">
        <v>42244661</v>
      </c>
      <c r="G18" s="194">
        <v>42244661</v>
      </c>
      <c r="H18" s="194">
        <v>0</v>
      </c>
      <c r="I18" s="194">
        <v>0</v>
      </c>
      <c r="J18" s="194">
        <v>0</v>
      </c>
      <c r="K18" s="194">
        <v>18874394.469999999</v>
      </c>
      <c r="L18" s="194">
        <v>18874394.469999999</v>
      </c>
      <c r="M18" s="194">
        <v>23370266.530000001</v>
      </c>
      <c r="N18" s="194">
        <v>23370266.530000001</v>
      </c>
      <c r="O18" s="94">
        <f t="shared" si="0"/>
        <v>0.4467876892182896</v>
      </c>
      <c r="P18" s="95"/>
      <c r="Q18" s="95"/>
      <c r="R18" s="94"/>
    </row>
    <row r="19" spans="1:18" s="100" customFormat="1" x14ac:dyDescent="0.25">
      <c r="A19" s="135" t="s">
        <v>439</v>
      </c>
      <c r="B19" s="197" t="s">
        <v>434</v>
      </c>
      <c r="C19" s="135" t="s">
        <v>71</v>
      </c>
      <c r="D19" s="135" t="s">
        <v>72</v>
      </c>
      <c r="E19" s="194">
        <v>59268912</v>
      </c>
      <c r="F19" s="194">
        <v>59268912</v>
      </c>
      <c r="G19" s="194">
        <v>59268912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59268912</v>
      </c>
      <c r="N19" s="194">
        <v>59268912</v>
      </c>
      <c r="O19" s="94">
        <f t="shared" si="0"/>
        <v>0</v>
      </c>
      <c r="P19" s="95"/>
      <c r="Q19" s="95"/>
      <c r="R19" s="94"/>
    </row>
    <row r="20" spans="1:18" s="100" customFormat="1" x14ac:dyDescent="0.25">
      <c r="A20" s="135" t="s">
        <v>439</v>
      </c>
      <c r="B20" s="197" t="s">
        <v>433</v>
      </c>
      <c r="C20" s="135" t="s">
        <v>77</v>
      </c>
      <c r="D20" s="135" t="s">
        <v>78</v>
      </c>
      <c r="E20" s="194">
        <v>71816538</v>
      </c>
      <c r="F20" s="194">
        <v>71816538</v>
      </c>
      <c r="G20" s="194">
        <v>71816538</v>
      </c>
      <c r="H20" s="194">
        <v>0</v>
      </c>
      <c r="I20" s="194">
        <v>34973422.18</v>
      </c>
      <c r="J20" s="194">
        <v>0</v>
      </c>
      <c r="K20" s="194">
        <v>36843115.82</v>
      </c>
      <c r="L20" s="194">
        <v>36843115.82</v>
      </c>
      <c r="M20" s="194">
        <v>0</v>
      </c>
      <c r="N20" s="194">
        <v>0</v>
      </c>
      <c r="O20" s="94">
        <f t="shared" si="0"/>
        <v>0.51301715240018952</v>
      </c>
      <c r="P20" s="95"/>
      <c r="Q20" s="95"/>
      <c r="R20" s="94"/>
    </row>
    <row r="21" spans="1:18" s="100" customFormat="1" x14ac:dyDescent="0.25">
      <c r="A21" s="135" t="s">
        <v>439</v>
      </c>
      <c r="B21" s="197" t="s">
        <v>433</v>
      </c>
      <c r="C21" s="135" t="s">
        <v>81</v>
      </c>
      <c r="D21" s="135" t="s">
        <v>401</v>
      </c>
      <c r="E21" s="194">
        <v>68133639</v>
      </c>
      <c r="F21" s="194">
        <v>68133639</v>
      </c>
      <c r="G21" s="194">
        <v>68133639</v>
      </c>
      <c r="H21" s="194">
        <v>0</v>
      </c>
      <c r="I21" s="194">
        <v>33179201.059999999</v>
      </c>
      <c r="J21" s="194">
        <v>0</v>
      </c>
      <c r="K21" s="194">
        <v>34954437.939999998</v>
      </c>
      <c r="L21" s="194">
        <v>34954437.939999998</v>
      </c>
      <c r="M21" s="194">
        <v>0</v>
      </c>
      <c r="N21" s="194">
        <v>0</v>
      </c>
      <c r="O21" s="94">
        <f t="shared" si="0"/>
        <v>0.51302760946028436</v>
      </c>
      <c r="P21" s="95"/>
      <c r="Q21" s="95"/>
      <c r="R21" s="94"/>
    </row>
    <row r="22" spans="1:18" s="100" customFormat="1" x14ac:dyDescent="0.25">
      <c r="A22" s="135" t="s">
        <v>439</v>
      </c>
      <c r="B22" s="197" t="s">
        <v>433</v>
      </c>
      <c r="C22" s="135" t="s">
        <v>86</v>
      </c>
      <c r="D22" s="135" t="s">
        <v>388</v>
      </c>
      <c r="E22" s="194">
        <v>3682899</v>
      </c>
      <c r="F22" s="194">
        <v>3682899</v>
      </c>
      <c r="G22" s="194">
        <v>3682899</v>
      </c>
      <c r="H22" s="194">
        <v>0</v>
      </c>
      <c r="I22" s="194">
        <v>1794221.12</v>
      </c>
      <c r="J22" s="194">
        <v>0</v>
      </c>
      <c r="K22" s="194">
        <v>1888677.88</v>
      </c>
      <c r="L22" s="194">
        <v>1888677.88</v>
      </c>
      <c r="M22" s="194">
        <v>0</v>
      </c>
      <c r="N22" s="194">
        <v>0</v>
      </c>
      <c r="O22" s="94">
        <f t="shared" si="0"/>
        <v>0.51282369676713913</v>
      </c>
      <c r="P22" s="95"/>
      <c r="Q22" s="95"/>
      <c r="R22" s="94"/>
    </row>
    <row r="23" spans="1:18" s="100" customFormat="1" x14ac:dyDescent="0.25">
      <c r="A23" s="135" t="s">
        <v>439</v>
      </c>
      <c r="B23" s="197" t="s">
        <v>433</v>
      </c>
      <c r="C23" s="135" t="s">
        <v>89</v>
      </c>
      <c r="D23" s="135" t="s">
        <v>90</v>
      </c>
      <c r="E23" s="194">
        <v>70564353</v>
      </c>
      <c r="F23" s="194">
        <v>70564353</v>
      </c>
      <c r="G23" s="194">
        <v>70564353</v>
      </c>
      <c r="H23" s="194">
        <v>0</v>
      </c>
      <c r="I23" s="194">
        <v>34500598.030000001</v>
      </c>
      <c r="J23" s="194">
        <v>0</v>
      </c>
      <c r="K23" s="194">
        <v>36063754.969999999</v>
      </c>
      <c r="L23" s="194">
        <v>36063754.969999999</v>
      </c>
      <c r="M23" s="194">
        <v>0</v>
      </c>
      <c r="N23" s="194">
        <v>0</v>
      </c>
      <c r="O23" s="94">
        <f t="shared" si="0"/>
        <v>0.51107610906600387</v>
      </c>
      <c r="P23" s="95"/>
      <c r="Q23" s="95"/>
      <c r="R23" s="94"/>
    </row>
    <row r="24" spans="1:18" s="100" customFormat="1" x14ac:dyDescent="0.25">
      <c r="A24" s="135" t="s">
        <v>439</v>
      </c>
      <c r="B24" s="197" t="s">
        <v>433</v>
      </c>
      <c r="C24" s="135" t="s">
        <v>93</v>
      </c>
      <c r="D24" s="135" t="s">
        <v>402</v>
      </c>
      <c r="E24" s="194">
        <v>37418258</v>
      </c>
      <c r="F24" s="194">
        <v>37418258</v>
      </c>
      <c r="G24" s="194">
        <v>37418258</v>
      </c>
      <c r="H24" s="194">
        <v>0</v>
      </c>
      <c r="I24" s="194">
        <v>18352710.18</v>
      </c>
      <c r="J24" s="194">
        <v>0</v>
      </c>
      <c r="K24" s="194">
        <v>19065547.82</v>
      </c>
      <c r="L24" s="194">
        <v>19065547.82</v>
      </c>
      <c r="M24" s="194">
        <v>0</v>
      </c>
      <c r="N24" s="194">
        <v>0</v>
      </c>
      <c r="O24" s="94">
        <f t="shared" si="0"/>
        <v>0.50952526491211858</v>
      </c>
      <c r="P24" s="95"/>
      <c r="Q24" s="95"/>
      <c r="R24" s="94"/>
    </row>
    <row r="25" spans="1:18" s="100" customFormat="1" x14ac:dyDescent="0.25">
      <c r="A25" s="135" t="s">
        <v>439</v>
      </c>
      <c r="B25" s="197" t="s">
        <v>433</v>
      </c>
      <c r="C25" s="135" t="s">
        <v>98</v>
      </c>
      <c r="D25" s="135" t="s">
        <v>403</v>
      </c>
      <c r="E25" s="194">
        <v>11048698</v>
      </c>
      <c r="F25" s="194">
        <v>11048698</v>
      </c>
      <c r="G25" s="194">
        <v>11048698</v>
      </c>
      <c r="H25" s="194">
        <v>0</v>
      </c>
      <c r="I25" s="194">
        <v>5382614.5599999996</v>
      </c>
      <c r="J25" s="194">
        <v>0</v>
      </c>
      <c r="K25" s="194">
        <v>5666083.4400000004</v>
      </c>
      <c r="L25" s="194">
        <v>5666083.4400000004</v>
      </c>
      <c r="M25" s="194">
        <v>0</v>
      </c>
      <c r="N25" s="194">
        <v>0</v>
      </c>
      <c r="O25" s="94">
        <f t="shared" si="0"/>
        <v>0.51282815767070478</v>
      </c>
      <c r="P25" s="95"/>
      <c r="Q25" s="95"/>
      <c r="R25" s="94"/>
    </row>
    <row r="26" spans="1:18" s="100" customFormat="1" x14ac:dyDescent="0.25">
      <c r="A26" s="135" t="s">
        <v>439</v>
      </c>
      <c r="B26" s="197" t="s">
        <v>433</v>
      </c>
      <c r="C26" s="135" t="s">
        <v>103</v>
      </c>
      <c r="D26" s="135" t="s">
        <v>404</v>
      </c>
      <c r="E26" s="194">
        <v>22097397</v>
      </c>
      <c r="F26" s="194">
        <v>22097397</v>
      </c>
      <c r="G26" s="194">
        <v>22097397</v>
      </c>
      <c r="H26" s="194">
        <v>0</v>
      </c>
      <c r="I26" s="194">
        <v>10765273.289999999</v>
      </c>
      <c r="J26" s="194">
        <v>0</v>
      </c>
      <c r="K26" s="194">
        <v>11332123.710000001</v>
      </c>
      <c r="L26" s="194">
        <v>11332123.710000001</v>
      </c>
      <c r="M26" s="194">
        <v>0</v>
      </c>
      <c r="N26" s="194">
        <v>0</v>
      </c>
      <c r="O26" s="94">
        <f t="shared" si="0"/>
        <v>0.51282618083930886</v>
      </c>
      <c r="P26" s="95"/>
      <c r="Q26" s="95"/>
      <c r="R26" s="94"/>
    </row>
    <row r="27" spans="1:18" s="99" customFormat="1" x14ac:dyDescent="0.25">
      <c r="A27" s="134" t="s">
        <v>439</v>
      </c>
      <c r="B27" s="196" t="s">
        <v>433</v>
      </c>
      <c r="C27" s="134" t="s">
        <v>108</v>
      </c>
      <c r="D27" s="134" t="s">
        <v>109</v>
      </c>
      <c r="E27" s="193">
        <v>464624962</v>
      </c>
      <c r="F27" s="193">
        <v>505524962</v>
      </c>
      <c r="G27" s="193">
        <v>459278124</v>
      </c>
      <c r="H27" s="193">
        <v>39779755.390000001</v>
      </c>
      <c r="I27" s="193">
        <v>135031724.40000001</v>
      </c>
      <c r="J27" s="193">
        <v>72000</v>
      </c>
      <c r="K27" s="193">
        <v>228612032.22999999</v>
      </c>
      <c r="L27" s="193">
        <v>197073710.18000001</v>
      </c>
      <c r="M27" s="193">
        <v>102029449.98</v>
      </c>
      <c r="N27" s="193">
        <v>55782611.979999997</v>
      </c>
      <c r="O27" s="94">
        <f t="shared" si="0"/>
        <v>0.45222699058330573</v>
      </c>
      <c r="P27" s="28">
        <f>+F27</f>
        <v>505524962</v>
      </c>
      <c r="Q27" s="28">
        <f>+K27</f>
        <v>228612032.22999999</v>
      </c>
      <c r="R27" s="98">
        <f>+Q27/P27</f>
        <v>0.45222699058330573</v>
      </c>
    </row>
    <row r="28" spans="1:18" s="100" customFormat="1" x14ac:dyDescent="0.25">
      <c r="A28" s="135" t="s">
        <v>439</v>
      </c>
      <c r="B28" s="197" t="s">
        <v>433</v>
      </c>
      <c r="C28" s="135" t="s">
        <v>110</v>
      </c>
      <c r="D28" s="135" t="s">
        <v>111</v>
      </c>
      <c r="E28" s="194">
        <v>5500000</v>
      </c>
      <c r="F28" s="194">
        <v>6200000</v>
      </c>
      <c r="G28" s="194">
        <v>5125000</v>
      </c>
      <c r="H28" s="194">
        <v>0</v>
      </c>
      <c r="I28" s="194">
        <v>1003334</v>
      </c>
      <c r="J28" s="194">
        <v>0</v>
      </c>
      <c r="K28" s="194">
        <v>3511669</v>
      </c>
      <c r="L28" s="194">
        <v>3511669</v>
      </c>
      <c r="M28" s="194">
        <v>1684997</v>
      </c>
      <c r="N28" s="194">
        <v>609997</v>
      </c>
      <c r="O28" s="94">
        <f t="shared" si="0"/>
        <v>0.56639822580645161</v>
      </c>
      <c r="P28" s="95">
        <f>+F28</f>
        <v>6200000</v>
      </c>
      <c r="Q28" s="95">
        <f>+K28</f>
        <v>3511669</v>
      </c>
      <c r="R28" s="94">
        <f>+Q28/P28</f>
        <v>0.56639822580645161</v>
      </c>
    </row>
    <row r="29" spans="1:18" s="99" customFormat="1" x14ac:dyDescent="0.25">
      <c r="A29" s="135" t="s">
        <v>439</v>
      </c>
      <c r="B29" s="197" t="s">
        <v>433</v>
      </c>
      <c r="C29" s="135" t="s">
        <v>112</v>
      </c>
      <c r="D29" s="135" t="s">
        <v>113</v>
      </c>
      <c r="E29" s="194">
        <v>5500000</v>
      </c>
      <c r="F29" s="194">
        <v>6200000</v>
      </c>
      <c r="G29" s="194">
        <v>5125000</v>
      </c>
      <c r="H29" s="194">
        <v>0</v>
      </c>
      <c r="I29" s="194">
        <v>1003334</v>
      </c>
      <c r="J29" s="194">
        <v>0</v>
      </c>
      <c r="K29" s="194">
        <v>3511669</v>
      </c>
      <c r="L29" s="194">
        <v>3511669</v>
      </c>
      <c r="M29" s="194">
        <v>1684997</v>
      </c>
      <c r="N29" s="194">
        <v>609997</v>
      </c>
      <c r="O29" s="94">
        <f t="shared" si="0"/>
        <v>0.56639822580645161</v>
      </c>
      <c r="P29" s="95">
        <f t="shared" ref="P29:P70" si="1">+F29</f>
        <v>6200000</v>
      </c>
      <c r="Q29" s="95">
        <f t="shared" ref="Q29:Q58" si="2">+K29</f>
        <v>3511669</v>
      </c>
      <c r="R29" s="94">
        <f t="shared" ref="R29:R71" si="3">+Q29/P29</f>
        <v>0.56639822580645161</v>
      </c>
    </row>
    <row r="30" spans="1:18" s="100" customFormat="1" x14ac:dyDescent="0.25">
      <c r="A30" s="135" t="s">
        <v>439</v>
      </c>
      <c r="B30" s="197" t="s">
        <v>433</v>
      </c>
      <c r="C30" s="135" t="s">
        <v>120</v>
      </c>
      <c r="D30" s="135" t="s">
        <v>121</v>
      </c>
      <c r="E30" s="194">
        <v>15653659</v>
      </c>
      <c r="F30" s="194">
        <v>16953659</v>
      </c>
      <c r="G30" s="194">
        <v>16090245</v>
      </c>
      <c r="H30" s="194">
        <v>0</v>
      </c>
      <c r="I30" s="194">
        <v>5566508.0099999998</v>
      </c>
      <c r="J30" s="194">
        <v>0</v>
      </c>
      <c r="K30" s="194">
        <v>9610321.9900000002</v>
      </c>
      <c r="L30" s="194">
        <v>9610321.9900000002</v>
      </c>
      <c r="M30" s="194">
        <v>1776829</v>
      </c>
      <c r="N30" s="194">
        <v>913415</v>
      </c>
      <c r="O30" s="94">
        <f t="shared" si="0"/>
        <v>0.56685828056350551</v>
      </c>
      <c r="P30" s="95">
        <f t="shared" si="1"/>
        <v>16953659</v>
      </c>
      <c r="Q30" s="95">
        <f t="shared" si="2"/>
        <v>9610321.9900000002</v>
      </c>
      <c r="R30" s="94">
        <f t="shared" si="3"/>
        <v>0.56685828056350551</v>
      </c>
    </row>
    <row r="31" spans="1:18" s="100" customFormat="1" x14ac:dyDescent="0.25">
      <c r="A31" s="135" t="s">
        <v>439</v>
      </c>
      <c r="B31" s="197" t="s">
        <v>433</v>
      </c>
      <c r="C31" s="135" t="s">
        <v>122</v>
      </c>
      <c r="D31" s="135" t="s">
        <v>123</v>
      </c>
      <c r="E31" s="194">
        <v>1000000</v>
      </c>
      <c r="F31" s="194">
        <v>2300000</v>
      </c>
      <c r="G31" s="194">
        <v>2300000</v>
      </c>
      <c r="H31" s="194">
        <v>0</v>
      </c>
      <c r="I31" s="194">
        <v>791744</v>
      </c>
      <c r="J31" s="194">
        <v>0</v>
      </c>
      <c r="K31" s="194">
        <v>858256</v>
      </c>
      <c r="L31" s="194">
        <v>858256</v>
      </c>
      <c r="M31" s="194">
        <v>650000</v>
      </c>
      <c r="N31" s="194">
        <v>650000</v>
      </c>
      <c r="O31" s="94">
        <f t="shared" si="0"/>
        <v>0.37315478260869567</v>
      </c>
      <c r="P31" s="95">
        <f t="shared" si="1"/>
        <v>2300000</v>
      </c>
      <c r="Q31" s="95">
        <f t="shared" si="2"/>
        <v>858256</v>
      </c>
      <c r="R31" s="94">
        <f t="shared" si="3"/>
        <v>0.37315478260869567</v>
      </c>
    </row>
    <row r="32" spans="1:18" s="100" customFormat="1" x14ac:dyDescent="0.25">
      <c r="A32" s="135" t="s">
        <v>439</v>
      </c>
      <c r="B32" s="197" t="s">
        <v>433</v>
      </c>
      <c r="C32" s="135" t="s">
        <v>124</v>
      </c>
      <c r="D32" s="135" t="s">
        <v>125</v>
      </c>
      <c r="E32" s="194">
        <v>7000000</v>
      </c>
      <c r="F32" s="194">
        <v>8000000</v>
      </c>
      <c r="G32" s="194">
        <v>8000000</v>
      </c>
      <c r="H32" s="194">
        <v>0</v>
      </c>
      <c r="I32" s="194">
        <v>3474327.3</v>
      </c>
      <c r="J32" s="194">
        <v>0</v>
      </c>
      <c r="K32" s="194">
        <v>4525672.7</v>
      </c>
      <c r="L32" s="194">
        <v>4525672.7</v>
      </c>
      <c r="M32" s="194">
        <v>0</v>
      </c>
      <c r="N32" s="194">
        <v>0</v>
      </c>
      <c r="O32" s="94">
        <f t="shared" si="0"/>
        <v>0.56570908750000004</v>
      </c>
      <c r="P32" s="95">
        <f t="shared" si="1"/>
        <v>8000000</v>
      </c>
      <c r="Q32" s="95">
        <f t="shared" si="2"/>
        <v>4525672.7</v>
      </c>
      <c r="R32" s="94">
        <f t="shared" si="3"/>
        <v>0.56570908750000004</v>
      </c>
    </row>
    <row r="33" spans="1:18" s="99" customFormat="1" x14ac:dyDescent="0.25">
      <c r="A33" s="135" t="s">
        <v>439</v>
      </c>
      <c r="B33" s="197" t="s">
        <v>433</v>
      </c>
      <c r="C33" s="135" t="s">
        <v>126</v>
      </c>
      <c r="D33" s="135" t="s">
        <v>127</v>
      </c>
      <c r="E33" s="194">
        <v>200000</v>
      </c>
      <c r="F33" s="194">
        <v>200000</v>
      </c>
      <c r="G33" s="194">
        <v>200000</v>
      </c>
      <c r="H33" s="194">
        <v>0</v>
      </c>
      <c r="I33" s="194">
        <v>0</v>
      </c>
      <c r="J33" s="194">
        <v>0</v>
      </c>
      <c r="K33" s="194">
        <v>0</v>
      </c>
      <c r="L33" s="194">
        <v>0</v>
      </c>
      <c r="M33" s="194">
        <v>200000</v>
      </c>
      <c r="N33" s="194">
        <v>200000</v>
      </c>
      <c r="O33" s="94">
        <f t="shared" si="0"/>
        <v>0</v>
      </c>
      <c r="P33" s="95">
        <f t="shared" si="1"/>
        <v>200000</v>
      </c>
      <c r="Q33" s="95">
        <f t="shared" si="2"/>
        <v>0</v>
      </c>
      <c r="R33" s="94">
        <f t="shared" si="3"/>
        <v>0</v>
      </c>
    </row>
    <row r="34" spans="1:18" s="100" customFormat="1" x14ac:dyDescent="0.25">
      <c r="A34" s="135" t="s">
        <v>439</v>
      </c>
      <c r="B34" s="197" t="s">
        <v>433</v>
      </c>
      <c r="C34" s="135" t="s">
        <v>128</v>
      </c>
      <c r="D34" s="135" t="s">
        <v>129</v>
      </c>
      <c r="E34" s="194">
        <v>7453659</v>
      </c>
      <c r="F34" s="194">
        <v>6453659</v>
      </c>
      <c r="G34" s="194">
        <v>5590245</v>
      </c>
      <c r="H34" s="194">
        <v>0</v>
      </c>
      <c r="I34" s="194">
        <v>1300436.71</v>
      </c>
      <c r="J34" s="194">
        <v>0</v>
      </c>
      <c r="K34" s="194">
        <v>4226393.29</v>
      </c>
      <c r="L34" s="194">
        <v>4226393.29</v>
      </c>
      <c r="M34" s="194">
        <v>926829</v>
      </c>
      <c r="N34" s="194">
        <v>63415</v>
      </c>
      <c r="O34" s="94">
        <f t="shared" si="0"/>
        <v>0.65488326699628852</v>
      </c>
      <c r="P34" s="95">
        <f t="shared" si="1"/>
        <v>6453659</v>
      </c>
      <c r="Q34" s="95">
        <f t="shared" si="2"/>
        <v>4226393.29</v>
      </c>
      <c r="R34" s="94">
        <f t="shared" si="3"/>
        <v>0.65488326699628852</v>
      </c>
    </row>
    <row r="35" spans="1:18" s="100" customFormat="1" x14ac:dyDescent="0.25">
      <c r="A35" s="135" t="s">
        <v>439</v>
      </c>
      <c r="B35" s="197" t="s">
        <v>433</v>
      </c>
      <c r="C35" s="135" t="s">
        <v>132</v>
      </c>
      <c r="D35" s="135" t="s">
        <v>133</v>
      </c>
      <c r="E35" s="194">
        <v>4180000</v>
      </c>
      <c r="F35" s="194">
        <v>4180000</v>
      </c>
      <c r="G35" s="194">
        <v>2680000</v>
      </c>
      <c r="H35" s="194">
        <v>0</v>
      </c>
      <c r="I35" s="194">
        <v>439640</v>
      </c>
      <c r="J35" s="194">
        <v>0</v>
      </c>
      <c r="K35" s="194">
        <v>60360</v>
      </c>
      <c r="L35" s="194">
        <v>60360</v>
      </c>
      <c r="M35" s="194">
        <v>3680000</v>
      </c>
      <c r="N35" s="194">
        <v>2180000</v>
      </c>
      <c r="O35" s="94">
        <f t="shared" si="0"/>
        <v>1.4440191387559809E-2</v>
      </c>
      <c r="P35" s="95">
        <f t="shared" si="1"/>
        <v>4180000</v>
      </c>
      <c r="Q35" s="95">
        <f t="shared" si="2"/>
        <v>60360</v>
      </c>
      <c r="R35" s="94">
        <f t="shared" si="3"/>
        <v>1.4440191387559809E-2</v>
      </c>
    </row>
    <row r="36" spans="1:18" s="100" customFormat="1" x14ac:dyDescent="0.25">
      <c r="A36" s="135" t="s">
        <v>439</v>
      </c>
      <c r="B36" s="197" t="s">
        <v>433</v>
      </c>
      <c r="C36" s="135" t="s">
        <v>134</v>
      </c>
      <c r="D36" s="135" t="s">
        <v>135</v>
      </c>
      <c r="E36" s="194">
        <v>3680000</v>
      </c>
      <c r="F36" s="194">
        <v>3680000</v>
      </c>
      <c r="G36" s="194">
        <v>2680000</v>
      </c>
      <c r="H36" s="194">
        <v>0</v>
      </c>
      <c r="I36" s="194">
        <v>439640</v>
      </c>
      <c r="J36" s="194">
        <v>0</v>
      </c>
      <c r="K36" s="194">
        <v>60360</v>
      </c>
      <c r="L36" s="194">
        <v>60360</v>
      </c>
      <c r="M36" s="194">
        <v>3180000</v>
      </c>
      <c r="N36" s="194">
        <v>2180000</v>
      </c>
      <c r="O36" s="94">
        <f t="shared" si="0"/>
        <v>1.6402173913043477E-2</v>
      </c>
      <c r="P36" s="95">
        <f t="shared" si="1"/>
        <v>3680000</v>
      </c>
      <c r="Q36" s="95">
        <f t="shared" si="2"/>
        <v>60360</v>
      </c>
      <c r="R36" s="94">
        <f t="shared" si="3"/>
        <v>1.6402173913043477E-2</v>
      </c>
    </row>
    <row r="37" spans="1:18" s="100" customFormat="1" x14ac:dyDescent="0.25">
      <c r="A37" s="135" t="s">
        <v>439</v>
      </c>
      <c r="B37" s="197" t="s">
        <v>433</v>
      </c>
      <c r="C37" s="135" t="s">
        <v>136</v>
      </c>
      <c r="D37" s="135" t="s">
        <v>137</v>
      </c>
      <c r="E37" s="194">
        <v>0</v>
      </c>
      <c r="F37" s="194">
        <v>0</v>
      </c>
      <c r="G37" s="194">
        <v>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94">
        <v>0</v>
      </c>
      <c r="P37" s="95">
        <f t="shared" si="1"/>
        <v>0</v>
      </c>
      <c r="Q37" s="95">
        <f t="shared" si="2"/>
        <v>0</v>
      </c>
      <c r="R37" s="94">
        <v>0</v>
      </c>
    </row>
    <row r="38" spans="1:18" s="100" customFormat="1" x14ac:dyDescent="0.25">
      <c r="A38" s="135" t="s">
        <v>439</v>
      </c>
      <c r="B38" s="197" t="s">
        <v>433</v>
      </c>
      <c r="C38" s="135" t="s">
        <v>144</v>
      </c>
      <c r="D38" s="135" t="s">
        <v>145</v>
      </c>
      <c r="E38" s="194">
        <v>500000</v>
      </c>
      <c r="F38" s="194">
        <v>500000</v>
      </c>
      <c r="G38" s="194">
        <v>0</v>
      </c>
      <c r="H38" s="194">
        <v>0</v>
      </c>
      <c r="I38" s="194">
        <v>0</v>
      </c>
      <c r="J38" s="194">
        <v>0</v>
      </c>
      <c r="K38" s="194">
        <v>0</v>
      </c>
      <c r="L38" s="194">
        <v>0</v>
      </c>
      <c r="M38" s="194">
        <v>500000</v>
      </c>
      <c r="N38" s="194">
        <v>0</v>
      </c>
      <c r="O38" s="94">
        <f t="shared" si="0"/>
        <v>0</v>
      </c>
      <c r="P38" s="95">
        <f t="shared" si="1"/>
        <v>500000</v>
      </c>
      <c r="Q38" s="95">
        <f t="shared" si="2"/>
        <v>0</v>
      </c>
      <c r="R38" s="94">
        <f t="shared" si="3"/>
        <v>0</v>
      </c>
    </row>
    <row r="39" spans="1:18" s="100" customFormat="1" x14ac:dyDescent="0.25">
      <c r="A39" s="135" t="s">
        <v>439</v>
      </c>
      <c r="B39" s="197" t="s">
        <v>433</v>
      </c>
      <c r="C39" s="135" t="s">
        <v>146</v>
      </c>
      <c r="D39" s="135" t="s">
        <v>147</v>
      </c>
      <c r="E39" s="194">
        <v>354783190</v>
      </c>
      <c r="F39" s="194">
        <v>384783190</v>
      </c>
      <c r="G39" s="194">
        <v>358837193</v>
      </c>
      <c r="H39" s="194">
        <v>16400000</v>
      </c>
      <c r="I39" s="194">
        <v>113035535.89</v>
      </c>
      <c r="J39" s="194">
        <v>0</v>
      </c>
      <c r="K39" s="194">
        <v>191538003</v>
      </c>
      <c r="L39" s="194">
        <v>159999680.94999999</v>
      </c>
      <c r="M39" s="194">
        <v>63809651.109999999</v>
      </c>
      <c r="N39" s="194">
        <v>37863654.109999999</v>
      </c>
      <c r="O39" s="94">
        <f t="shared" si="0"/>
        <v>0.49778162866210451</v>
      </c>
      <c r="P39" s="95">
        <f t="shared" si="1"/>
        <v>384783190</v>
      </c>
      <c r="Q39" s="95">
        <f t="shared" si="2"/>
        <v>191538003</v>
      </c>
      <c r="R39" s="94">
        <f t="shared" si="3"/>
        <v>0.49778162866210451</v>
      </c>
    </row>
    <row r="40" spans="1:18" s="100" customFormat="1" x14ac:dyDescent="0.25">
      <c r="A40" s="135" t="s">
        <v>439</v>
      </c>
      <c r="B40" s="197" t="s">
        <v>433</v>
      </c>
      <c r="C40" s="135" t="s">
        <v>151</v>
      </c>
      <c r="D40" s="135" t="s">
        <v>152</v>
      </c>
      <c r="E40" s="194">
        <v>28000000</v>
      </c>
      <c r="F40" s="194">
        <v>28000000</v>
      </c>
      <c r="G40" s="194">
        <v>28000000</v>
      </c>
      <c r="H40" s="194">
        <v>0</v>
      </c>
      <c r="I40" s="194">
        <v>8812050.5</v>
      </c>
      <c r="J40" s="194">
        <v>0</v>
      </c>
      <c r="K40" s="194">
        <v>18812050.5</v>
      </c>
      <c r="L40" s="194">
        <v>18812050.5</v>
      </c>
      <c r="M40" s="194">
        <v>375899</v>
      </c>
      <c r="N40" s="194">
        <v>375899</v>
      </c>
      <c r="O40" s="94">
        <f t="shared" si="0"/>
        <v>0.67185894642857147</v>
      </c>
      <c r="P40" s="95">
        <f t="shared" si="1"/>
        <v>28000000</v>
      </c>
      <c r="Q40" s="95">
        <f t="shared" si="2"/>
        <v>18812050.5</v>
      </c>
      <c r="R40" s="94">
        <f t="shared" si="3"/>
        <v>0.67185894642857147</v>
      </c>
    </row>
    <row r="41" spans="1:18" s="100" customFormat="1" x14ac:dyDescent="0.25">
      <c r="A41" s="135" t="s">
        <v>439</v>
      </c>
      <c r="B41" s="197" t="s">
        <v>433</v>
      </c>
      <c r="C41" s="135" t="s">
        <v>154</v>
      </c>
      <c r="D41" s="135" t="s">
        <v>155</v>
      </c>
      <c r="E41" s="194">
        <v>54412942</v>
      </c>
      <c r="F41" s="194">
        <v>84412942</v>
      </c>
      <c r="G41" s="194">
        <v>80412942</v>
      </c>
      <c r="H41" s="194">
        <v>0</v>
      </c>
      <c r="I41" s="194">
        <v>1080843.44</v>
      </c>
      <c r="J41" s="194">
        <v>0</v>
      </c>
      <c r="K41" s="194">
        <v>46826982.229999997</v>
      </c>
      <c r="L41" s="194">
        <v>43677330.579999998</v>
      </c>
      <c r="M41" s="194">
        <v>36505116.329999998</v>
      </c>
      <c r="N41" s="194">
        <v>32505116.329999998</v>
      </c>
      <c r="O41" s="94">
        <f t="shared" si="0"/>
        <v>0.55473700028130757</v>
      </c>
      <c r="P41" s="95">
        <f t="shared" si="1"/>
        <v>84412942</v>
      </c>
      <c r="Q41" s="95">
        <f t="shared" si="2"/>
        <v>46826982.229999997</v>
      </c>
      <c r="R41" s="94">
        <f t="shared" si="3"/>
        <v>0.55473700028130757</v>
      </c>
    </row>
    <row r="42" spans="1:18" s="100" customFormat="1" x14ac:dyDescent="0.25">
      <c r="A42" s="135" t="s">
        <v>439</v>
      </c>
      <c r="B42" s="197" t="s">
        <v>433</v>
      </c>
      <c r="C42" s="135" t="s">
        <v>156</v>
      </c>
      <c r="D42" s="135" t="s">
        <v>157</v>
      </c>
      <c r="E42" s="194">
        <v>272370248</v>
      </c>
      <c r="F42" s="194">
        <v>272370248</v>
      </c>
      <c r="G42" s="194">
        <v>250424251</v>
      </c>
      <c r="H42" s="194">
        <v>16400000</v>
      </c>
      <c r="I42" s="194">
        <v>103142641.95</v>
      </c>
      <c r="J42" s="194">
        <v>0</v>
      </c>
      <c r="K42" s="194">
        <v>125898970.27</v>
      </c>
      <c r="L42" s="194">
        <v>97510299.870000005</v>
      </c>
      <c r="M42" s="194">
        <v>26928635.780000001</v>
      </c>
      <c r="N42" s="194">
        <v>4982638.78</v>
      </c>
      <c r="O42" s="94">
        <f t="shared" si="0"/>
        <v>0.4622346647420903</v>
      </c>
      <c r="P42" s="95">
        <f t="shared" si="1"/>
        <v>272370248</v>
      </c>
      <c r="Q42" s="95">
        <f t="shared" si="2"/>
        <v>125898970.27</v>
      </c>
      <c r="R42" s="94">
        <f t="shared" si="3"/>
        <v>0.4622346647420903</v>
      </c>
    </row>
    <row r="43" spans="1:18" s="100" customFormat="1" x14ac:dyDescent="0.25">
      <c r="A43" s="135" t="s">
        <v>439</v>
      </c>
      <c r="B43" s="197" t="s">
        <v>433</v>
      </c>
      <c r="C43" s="135" t="s">
        <v>158</v>
      </c>
      <c r="D43" s="135" t="s">
        <v>159</v>
      </c>
      <c r="E43" s="194">
        <v>27274286</v>
      </c>
      <c r="F43" s="194">
        <v>30174286</v>
      </c>
      <c r="G43" s="194">
        <v>27774286</v>
      </c>
      <c r="H43" s="194">
        <v>0</v>
      </c>
      <c r="I43" s="194">
        <v>6432089.5099999998</v>
      </c>
      <c r="J43" s="194">
        <v>0</v>
      </c>
      <c r="K43" s="194">
        <v>12817177.720000001</v>
      </c>
      <c r="L43" s="194">
        <v>12817177.720000001</v>
      </c>
      <c r="M43" s="194">
        <v>10925018.77</v>
      </c>
      <c r="N43" s="194">
        <v>8525018.7699999996</v>
      </c>
      <c r="O43" s="94">
        <f t="shared" si="0"/>
        <v>0.42477153295358838</v>
      </c>
      <c r="P43" s="95">
        <f t="shared" si="1"/>
        <v>30174286</v>
      </c>
      <c r="Q43" s="95">
        <f t="shared" si="2"/>
        <v>12817177.720000001</v>
      </c>
      <c r="R43" s="94">
        <f t="shared" si="3"/>
        <v>0.42477153295358838</v>
      </c>
    </row>
    <row r="44" spans="1:18" s="100" customFormat="1" x14ac:dyDescent="0.25">
      <c r="A44" s="135" t="s">
        <v>439</v>
      </c>
      <c r="B44" s="197" t="s">
        <v>433</v>
      </c>
      <c r="C44" s="135" t="s">
        <v>160</v>
      </c>
      <c r="D44" s="135" t="s">
        <v>161</v>
      </c>
      <c r="E44" s="194">
        <v>2114286</v>
      </c>
      <c r="F44" s="194">
        <v>2514286</v>
      </c>
      <c r="G44" s="194">
        <v>2114286</v>
      </c>
      <c r="H44" s="194">
        <v>0</v>
      </c>
      <c r="I44" s="194">
        <v>334393.03999999998</v>
      </c>
      <c r="J44" s="194">
        <v>0</v>
      </c>
      <c r="K44" s="194">
        <v>1774446.96</v>
      </c>
      <c r="L44" s="194">
        <v>1774446.96</v>
      </c>
      <c r="M44" s="194">
        <v>405446</v>
      </c>
      <c r="N44" s="194">
        <v>5446</v>
      </c>
      <c r="O44" s="94">
        <f t="shared" si="0"/>
        <v>0.7057458698016057</v>
      </c>
      <c r="P44" s="95">
        <f t="shared" si="1"/>
        <v>2514286</v>
      </c>
      <c r="Q44" s="95">
        <f t="shared" si="2"/>
        <v>1774446.96</v>
      </c>
      <c r="R44" s="94">
        <f t="shared" si="3"/>
        <v>0.7057458698016057</v>
      </c>
    </row>
    <row r="45" spans="1:18" s="100" customFormat="1" x14ac:dyDescent="0.25">
      <c r="A45" s="135" t="s">
        <v>439</v>
      </c>
      <c r="B45" s="197" t="s">
        <v>433</v>
      </c>
      <c r="C45" s="135" t="s">
        <v>162</v>
      </c>
      <c r="D45" s="135" t="s">
        <v>163</v>
      </c>
      <c r="E45" s="194">
        <v>23660000</v>
      </c>
      <c r="F45" s="194">
        <v>26160000</v>
      </c>
      <c r="G45" s="194">
        <v>24160000</v>
      </c>
      <c r="H45" s="194">
        <v>0</v>
      </c>
      <c r="I45" s="194">
        <v>5956570</v>
      </c>
      <c r="J45" s="194">
        <v>0</v>
      </c>
      <c r="K45" s="194">
        <v>10811070</v>
      </c>
      <c r="L45" s="194">
        <v>10811070</v>
      </c>
      <c r="M45" s="194">
        <v>9392360</v>
      </c>
      <c r="N45" s="194">
        <v>7392360</v>
      </c>
      <c r="O45" s="94">
        <f t="shared" si="0"/>
        <v>0.41326720183486237</v>
      </c>
      <c r="P45" s="95">
        <f t="shared" si="1"/>
        <v>26160000</v>
      </c>
      <c r="Q45" s="95">
        <f t="shared" si="2"/>
        <v>10811070</v>
      </c>
      <c r="R45" s="94">
        <f t="shared" si="3"/>
        <v>0.41326720183486237</v>
      </c>
    </row>
    <row r="46" spans="1:18" s="100" customFormat="1" x14ac:dyDescent="0.25">
      <c r="A46" s="135" t="s">
        <v>439</v>
      </c>
      <c r="B46" s="197" t="s">
        <v>433</v>
      </c>
      <c r="C46" s="135" t="s">
        <v>164</v>
      </c>
      <c r="D46" s="135" t="s">
        <v>165</v>
      </c>
      <c r="E46" s="194">
        <v>1000000</v>
      </c>
      <c r="F46" s="194">
        <v>1000000</v>
      </c>
      <c r="G46" s="194">
        <v>1000000</v>
      </c>
      <c r="H46" s="194">
        <v>0</v>
      </c>
      <c r="I46" s="194">
        <v>0</v>
      </c>
      <c r="J46" s="194">
        <v>0</v>
      </c>
      <c r="K46" s="194">
        <v>0</v>
      </c>
      <c r="L46" s="194">
        <v>0</v>
      </c>
      <c r="M46" s="194">
        <v>1000000</v>
      </c>
      <c r="N46" s="194">
        <v>1000000</v>
      </c>
      <c r="O46" s="94">
        <f t="shared" si="0"/>
        <v>0</v>
      </c>
      <c r="P46" s="95">
        <f t="shared" si="1"/>
        <v>1000000</v>
      </c>
      <c r="Q46" s="95">
        <f t="shared" si="2"/>
        <v>0</v>
      </c>
      <c r="R46" s="94">
        <f t="shared" si="3"/>
        <v>0</v>
      </c>
    </row>
    <row r="47" spans="1:18" s="100" customFormat="1" x14ac:dyDescent="0.25">
      <c r="A47" s="135" t="s">
        <v>439</v>
      </c>
      <c r="B47" s="197" t="s">
        <v>433</v>
      </c>
      <c r="C47" s="135" t="s">
        <v>166</v>
      </c>
      <c r="D47" s="135" t="s">
        <v>167</v>
      </c>
      <c r="E47" s="194">
        <v>500000</v>
      </c>
      <c r="F47" s="194">
        <v>500000</v>
      </c>
      <c r="G47" s="194">
        <v>500000</v>
      </c>
      <c r="H47" s="194">
        <v>0</v>
      </c>
      <c r="I47" s="194">
        <v>141126.47</v>
      </c>
      <c r="J47" s="194">
        <v>0</v>
      </c>
      <c r="K47" s="194">
        <v>231660.76</v>
      </c>
      <c r="L47" s="194">
        <v>231660.76</v>
      </c>
      <c r="M47" s="194">
        <v>127212.77</v>
      </c>
      <c r="N47" s="194">
        <v>127212.77</v>
      </c>
      <c r="O47" s="94">
        <f t="shared" si="0"/>
        <v>0.46332152000000004</v>
      </c>
      <c r="P47" s="95">
        <f t="shared" si="1"/>
        <v>500000</v>
      </c>
      <c r="Q47" s="95">
        <f t="shared" si="2"/>
        <v>231660.76</v>
      </c>
      <c r="R47" s="94">
        <f t="shared" si="3"/>
        <v>0.46332152000000004</v>
      </c>
    </row>
    <row r="48" spans="1:18" s="100" customFormat="1" x14ac:dyDescent="0.25">
      <c r="A48" s="135" t="s">
        <v>439</v>
      </c>
      <c r="B48" s="197" t="s">
        <v>433</v>
      </c>
      <c r="C48" s="135" t="s">
        <v>168</v>
      </c>
      <c r="D48" s="135" t="s">
        <v>169</v>
      </c>
      <c r="E48" s="194">
        <v>10678261</v>
      </c>
      <c r="F48" s="194">
        <v>16678261</v>
      </c>
      <c r="G48" s="194">
        <v>9215834</v>
      </c>
      <c r="H48" s="194">
        <v>0</v>
      </c>
      <c r="I48" s="194">
        <v>4215834</v>
      </c>
      <c r="J48" s="194">
        <v>0</v>
      </c>
      <c r="K48" s="194">
        <v>4982341</v>
      </c>
      <c r="L48" s="194">
        <v>4982341</v>
      </c>
      <c r="M48" s="194">
        <v>7480086</v>
      </c>
      <c r="N48" s="194">
        <v>17659</v>
      </c>
      <c r="O48" s="94">
        <f t="shared" si="0"/>
        <v>0.29873264364911906</v>
      </c>
      <c r="P48" s="95">
        <f t="shared" si="1"/>
        <v>16678261</v>
      </c>
      <c r="Q48" s="95">
        <f t="shared" si="2"/>
        <v>4982341</v>
      </c>
      <c r="R48" s="94">
        <f t="shared" si="3"/>
        <v>0.29873264364911906</v>
      </c>
    </row>
    <row r="49" spans="1:19" s="100" customFormat="1" x14ac:dyDescent="0.25">
      <c r="A49" s="135" t="s">
        <v>439</v>
      </c>
      <c r="B49" s="197" t="s">
        <v>433</v>
      </c>
      <c r="C49" s="135" t="s">
        <v>170</v>
      </c>
      <c r="D49" s="135" t="s">
        <v>171</v>
      </c>
      <c r="E49" s="194">
        <v>10678261</v>
      </c>
      <c r="F49" s="194">
        <v>16678261</v>
      </c>
      <c r="G49" s="194">
        <v>9215834</v>
      </c>
      <c r="H49" s="194">
        <v>0</v>
      </c>
      <c r="I49" s="194">
        <v>4215834</v>
      </c>
      <c r="J49" s="194">
        <v>0</v>
      </c>
      <c r="K49" s="194">
        <v>4982341</v>
      </c>
      <c r="L49" s="194">
        <v>4982341</v>
      </c>
      <c r="M49" s="194">
        <v>7480086</v>
      </c>
      <c r="N49" s="194">
        <v>17659</v>
      </c>
      <c r="O49" s="94">
        <f t="shared" si="0"/>
        <v>0.29873264364911906</v>
      </c>
      <c r="P49" s="95">
        <f t="shared" si="1"/>
        <v>16678261</v>
      </c>
      <c r="Q49" s="95">
        <f t="shared" si="2"/>
        <v>4982341</v>
      </c>
      <c r="R49" s="94">
        <f t="shared" si="3"/>
        <v>0.29873264364911906</v>
      </c>
    </row>
    <row r="50" spans="1:19" s="100" customFormat="1" x14ac:dyDescent="0.25">
      <c r="A50" s="135" t="s">
        <v>439</v>
      </c>
      <c r="B50" s="197" t="s">
        <v>433</v>
      </c>
      <c r="C50" s="135" t="s">
        <v>172</v>
      </c>
      <c r="D50" s="135" t="s">
        <v>173</v>
      </c>
      <c r="E50" s="194">
        <v>2864706</v>
      </c>
      <c r="F50" s="194">
        <v>2864706</v>
      </c>
      <c r="G50" s="194">
        <v>1764706</v>
      </c>
      <c r="H50" s="194">
        <v>0</v>
      </c>
      <c r="I50" s="194">
        <v>0</v>
      </c>
      <c r="J50" s="194">
        <v>0</v>
      </c>
      <c r="K50" s="194">
        <v>0</v>
      </c>
      <c r="L50" s="194">
        <v>0</v>
      </c>
      <c r="M50" s="194">
        <v>2864706</v>
      </c>
      <c r="N50" s="194">
        <v>1764706</v>
      </c>
      <c r="O50" s="94">
        <f t="shared" si="0"/>
        <v>0</v>
      </c>
      <c r="P50" s="95">
        <f t="shared" si="1"/>
        <v>2864706</v>
      </c>
      <c r="Q50" s="95">
        <f t="shared" si="2"/>
        <v>0</v>
      </c>
      <c r="R50" s="94">
        <f t="shared" si="3"/>
        <v>0</v>
      </c>
    </row>
    <row r="51" spans="1:19" s="100" customFormat="1" x14ac:dyDescent="0.25">
      <c r="A51" s="135" t="s">
        <v>439</v>
      </c>
      <c r="B51" s="197" t="s">
        <v>433</v>
      </c>
      <c r="C51" s="135" t="s">
        <v>174</v>
      </c>
      <c r="D51" s="135" t="s">
        <v>175</v>
      </c>
      <c r="E51" s="194">
        <v>1364706</v>
      </c>
      <c r="F51" s="194">
        <v>1364706</v>
      </c>
      <c r="G51" s="194">
        <v>364706</v>
      </c>
      <c r="H51" s="194">
        <v>0</v>
      </c>
      <c r="I51" s="194">
        <v>0</v>
      </c>
      <c r="J51" s="194">
        <v>0</v>
      </c>
      <c r="K51" s="194">
        <v>0</v>
      </c>
      <c r="L51" s="194">
        <v>0</v>
      </c>
      <c r="M51" s="194">
        <v>1364706</v>
      </c>
      <c r="N51" s="194">
        <v>364706</v>
      </c>
      <c r="O51" s="94">
        <f t="shared" si="0"/>
        <v>0</v>
      </c>
      <c r="P51" s="95">
        <f t="shared" si="1"/>
        <v>1364706</v>
      </c>
      <c r="Q51" s="95">
        <f t="shared" si="2"/>
        <v>0</v>
      </c>
      <c r="R51" s="94">
        <f t="shared" si="3"/>
        <v>0</v>
      </c>
    </row>
    <row r="52" spans="1:19" s="100" customFormat="1" x14ac:dyDescent="0.25">
      <c r="A52" s="135" t="s">
        <v>439</v>
      </c>
      <c r="B52" s="197" t="s">
        <v>433</v>
      </c>
      <c r="C52" s="135" t="s">
        <v>176</v>
      </c>
      <c r="D52" s="135" t="s">
        <v>177</v>
      </c>
      <c r="E52" s="194">
        <v>1500000</v>
      </c>
      <c r="F52" s="194">
        <v>1500000</v>
      </c>
      <c r="G52" s="194">
        <v>1400000</v>
      </c>
      <c r="H52" s="194">
        <v>0</v>
      </c>
      <c r="I52" s="194">
        <v>0</v>
      </c>
      <c r="J52" s="194">
        <v>0</v>
      </c>
      <c r="K52" s="194">
        <v>0</v>
      </c>
      <c r="L52" s="194">
        <v>0</v>
      </c>
      <c r="M52" s="194">
        <v>1500000</v>
      </c>
      <c r="N52" s="194">
        <v>1400000</v>
      </c>
      <c r="O52" s="94">
        <f t="shared" si="0"/>
        <v>0</v>
      </c>
      <c r="P52" s="95">
        <f t="shared" si="1"/>
        <v>1500000</v>
      </c>
      <c r="Q52" s="95">
        <f t="shared" si="2"/>
        <v>0</v>
      </c>
      <c r="R52" s="94">
        <f t="shared" si="3"/>
        <v>0</v>
      </c>
    </row>
    <row r="53" spans="1:19" s="100" customFormat="1" x14ac:dyDescent="0.25">
      <c r="A53" s="135" t="s">
        <v>439</v>
      </c>
      <c r="B53" s="197" t="s">
        <v>433</v>
      </c>
      <c r="C53" s="135" t="s">
        <v>180</v>
      </c>
      <c r="D53" s="135" t="s">
        <v>181</v>
      </c>
      <c r="E53" s="194">
        <v>42740860</v>
      </c>
      <c r="F53" s="194">
        <v>42740860</v>
      </c>
      <c r="G53" s="194">
        <v>36840860</v>
      </c>
      <c r="H53" s="194">
        <v>23379755.390000001</v>
      </c>
      <c r="I53" s="194">
        <v>4338782.99</v>
      </c>
      <c r="J53" s="194">
        <v>72000</v>
      </c>
      <c r="K53" s="194">
        <v>5785013.5199999996</v>
      </c>
      <c r="L53" s="194">
        <v>5785013.5199999996</v>
      </c>
      <c r="M53" s="194">
        <v>9165308.0999999996</v>
      </c>
      <c r="N53" s="194">
        <v>3265308.1</v>
      </c>
      <c r="O53" s="94">
        <f t="shared" si="0"/>
        <v>0.13535089186319602</v>
      </c>
      <c r="P53" s="95">
        <f t="shared" si="1"/>
        <v>42740860</v>
      </c>
      <c r="Q53" s="95">
        <f t="shared" si="2"/>
        <v>5785013.5199999996</v>
      </c>
      <c r="R53" s="94">
        <f t="shared" si="3"/>
        <v>0.13535089186319602</v>
      </c>
    </row>
    <row r="54" spans="1:19" s="100" customFormat="1" x14ac:dyDescent="0.25">
      <c r="A54" s="135" t="s">
        <v>439</v>
      </c>
      <c r="B54" s="197" t="s">
        <v>433</v>
      </c>
      <c r="C54" s="135" t="s">
        <v>182</v>
      </c>
      <c r="D54" s="135" t="s">
        <v>183</v>
      </c>
      <c r="E54" s="194">
        <v>35000000</v>
      </c>
      <c r="F54" s="194">
        <v>35000000</v>
      </c>
      <c r="G54" s="194">
        <v>29100000</v>
      </c>
      <c r="H54" s="194">
        <v>23379755.390000001</v>
      </c>
      <c r="I54" s="194">
        <v>24675</v>
      </c>
      <c r="J54" s="194">
        <v>0</v>
      </c>
      <c r="K54" s="194">
        <v>5020851.41</v>
      </c>
      <c r="L54" s="194">
        <v>5020851.41</v>
      </c>
      <c r="M54" s="194">
        <v>6574718.2000000002</v>
      </c>
      <c r="N54" s="194">
        <v>674718.2</v>
      </c>
      <c r="O54" s="94">
        <f t="shared" si="0"/>
        <v>0.14345289742857142</v>
      </c>
      <c r="P54" s="95">
        <f t="shared" si="1"/>
        <v>35000000</v>
      </c>
      <c r="Q54" s="95">
        <f t="shared" si="2"/>
        <v>5020851.41</v>
      </c>
      <c r="R54" s="94">
        <f t="shared" si="3"/>
        <v>0.14345289742857142</v>
      </c>
    </row>
    <row r="55" spans="1:19" s="100" customFormat="1" x14ac:dyDescent="0.25">
      <c r="A55" s="135" t="s">
        <v>439</v>
      </c>
      <c r="B55" s="197" t="s">
        <v>433</v>
      </c>
      <c r="C55" s="135" t="s">
        <v>186</v>
      </c>
      <c r="D55" s="135" t="s">
        <v>187</v>
      </c>
      <c r="E55" s="194">
        <v>5846154</v>
      </c>
      <c r="F55" s="194">
        <v>5846154</v>
      </c>
      <c r="G55" s="194">
        <v>5846154</v>
      </c>
      <c r="H55" s="194">
        <v>0</v>
      </c>
      <c r="I55" s="194">
        <v>4314107.99</v>
      </c>
      <c r="J55" s="194">
        <v>72000</v>
      </c>
      <c r="K55" s="194">
        <v>764162.11</v>
      </c>
      <c r="L55" s="194">
        <v>764162.11</v>
      </c>
      <c r="M55" s="194">
        <v>695883.9</v>
      </c>
      <c r="N55" s="194">
        <v>695883.9</v>
      </c>
      <c r="O55" s="94">
        <f t="shared" si="0"/>
        <v>0.13071193642863324</v>
      </c>
      <c r="P55" s="95">
        <f t="shared" si="1"/>
        <v>5846154</v>
      </c>
      <c r="Q55" s="95">
        <f t="shared" si="2"/>
        <v>764162.11</v>
      </c>
      <c r="R55" s="94">
        <f t="shared" si="3"/>
        <v>0.13071193642863324</v>
      </c>
    </row>
    <row r="56" spans="1:19" s="100" customFormat="1" x14ac:dyDescent="0.25">
      <c r="A56" s="135" t="s">
        <v>439</v>
      </c>
      <c r="B56" s="197" t="s">
        <v>433</v>
      </c>
      <c r="C56" s="135" t="s">
        <v>192</v>
      </c>
      <c r="D56" s="135" t="s">
        <v>193</v>
      </c>
      <c r="E56" s="194">
        <v>1894706</v>
      </c>
      <c r="F56" s="194">
        <v>1894706</v>
      </c>
      <c r="G56" s="194">
        <v>1894706</v>
      </c>
      <c r="H56" s="194">
        <v>0</v>
      </c>
      <c r="I56" s="194">
        <v>0</v>
      </c>
      <c r="J56" s="194">
        <v>0</v>
      </c>
      <c r="K56" s="194">
        <v>0</v>
      </c>
      <c r="L56" s="194">
        <v>0</v>
      </c>
      <c r="M56" s="194">
        <v>1894706</v>
      </c>
      <c r="N56" s="194">
        <v>1894706</v>
      </c>
      <c r="O56" s="94">
        <f t="shared" si="0"/>
        <v>0</v>
      </c>
      <c r="P56" s="95">
        <f t="shared" si="1"/>
        <v>1894706</v>
      </c>
      <c r="Q56" s="95">
        <f t="shared" si="2"/>
        <v>0</v>
      </c>
      <c r="R56" s="94">
        <f t="shared" si="3"/>
        <v>0</v>
      </c>
    </row>
    <row r="57" spans="1:19" s="100" customFormat="1" x14ac:dyDescent="0.25">
      <c r="A57" s="135" t="s">
        <v>439</v>
      </c>
      <c r="B57" s="197" t="s">
        <v>433</v>
      </c>
      <c r="C57" s="135" t="s">
        <v>196</v>
      </c>
      <c r="D57" s="135" t="s">
        <v>197</v>
      </c>
      <c r="E57" s="194">
        <v>400000</v>
      </c>
      <c r="F57" s="194">
        <v>400000</v>
      </c>
      <c r="G57" s="194">
        <v>400000</v>
      </c>
      <c r="H57" s="194">
        <v>0</v>
      </c>
      <c r="I57" s="194">
        <v>0</v>
      </c>
      <c r="J57" s="194">
        <v>0</v>
      </c>
      <c r="K57" s="194">
        <v>307146</v>
      </c>
      <c r="L57" s="194">
        <v>307146</v>
      </c>
      <c r="M57" s="194">
        <v>92854</v>
      </c>
      <c r="N57" s="194">
        <v>92854</v>
      </c>
      <c r="O57" s="94">
        <f t="shared" si="0"/>
        <v>0.76786500000000002</v>
      </c>
      <c r="P57" s="95">
        <f t="shared" si="1"/>
        <v>400000</v>
      </c>
      <c r="Q57" s="95">
        <f t="shared" si="2"/>
        <v>307146</v>
      </c>
      <c r="R57" s="94">
        <f t="shared" si="3"/>
        <v>0.76786500000000002</v>
      </c>
    </row>
    <row r="58" spans="1:19" s="100" customFormat="1" x14ac:dyDescent="0.25">
      <c r="A58" s="135" t="s">
        <v>439</v>
      </c>
      <c r="B58" s="197" t="s">
        <v>433</v>
      </c>
      <c r="C58" s="135" t="s">
        <v>200</v>
      </c>
      <c r="D58" s="135" t="s">
        <v>201</v>
      </c>
      <c r="E58" s="194">
        <v>400000</v>
      </c>
      <c r="F58" s="194">
        <v>400000</v>
      </c>
      <c r="G58" s="194">
        <v>400000</v>
      </c>
      <c r="H58" s="194">
        <v>0</v>
      </c>
      <c r="I58" s="194">
        <v>0</v>
      </c>
      <c r="J58" s="194">
        <v>0</v>
      </c>
      <c r="K58" s="194">
        <v>307146</v>
      </c>
      <c r="L58" s="194">
        <v>307146</v>
      </c>
      <c r="M58" s="194">
        <v>92854</v>
      </c>
      <c r="N58" s="194">
        <v>92854</v>
      </c>
      <c r="O58" s="94">
        <f t="shared" si="0"/>
        <v>0.76786500000000002</v>
      </c>
      <c r="P58" s="95">
        <f t="shared" si="1"/>
        <v>400000</v>
      </c>
      <c r="Q58" s="95">
        <f t="shared" si="2"/>
        <v>307146</v>
      </c>
      <c r="R58" s="94">
        <f t="shared" si="3"/>
        <v>0.76786500000000002</v>
      </c>
    </row>
    <row r="59" spans="1:19" s="100" customFormat="1" x14ac:dyDescent="0.25">
      <c r="A59" s="135" t="s">
        <v>439</v>
      </c>
      <c r="B59" s="197" t="s">
        <v>433</v>
      </c>
      <c r="C59" s="135" t="s">
        <v>202</v>
      </c>
      <c r="D59" s="135" t="s">
        <v>203</v>
      </c>
      <c r="E59" s="194">
        <v>550000</v>
      </c>
      <c r="F59" s="194">
        <v>550000</v>
      </c>
      <c r="G59" s="194">
        <v>550000</v>
      </c>
      <c r="H59" s="194">
        <v>0</v>
      </c>
      <c r="I59" s="194">
        <v>0</v>
      </c>
      <c r="J59" s="194">
        <v>0</v>
      </c>
      <c r="K59" s="194">
        <v>0</v>
      </c>
      <c r="L59" s="194">
        <v>0</v>
      </c>
      <c r="M59" s="194">
        <v>550000</v>
      </c>
      <c r="N59" s="194">
        <v>550000</v>
      </c>
      <c r="O59" s="94">
        <f t="shared" si="0"/>
        <v>0</v>
      </c>
      <c r="P59" s="95">
        <f t="shared" si="1"/>
        <v>550000</v>
      </c>
      <c r="Q59" s="95">
        <f t="shared" ref="Q59:Q71" si="4">+K59</f>
        <v>0</v>
      </c>
      <c r="R59" s="94">
        <f t="shared" si="3"/>
        <v>0</v>
      </c>
    </row>
    <row r="60" spans="1:19" s="100" customFormat="1" ht="15" customHeight="1" x14ac:dyDescent="0.25">
      <c r="A60" s="135" t="s">
        <v>439</v>
      </c>
      <c r="B60" s="197" t="s">
        <v>433</v>
      </c>
      <c r="C60" s="135" t="s">
        <v>206</v>
      </c>
      <c r="D60" s="135" t="s">
        <v>207</v>
      </c>
      <c r="E60" s="194">
        <v>550000</v>
      </c>
      <c r="F60" s="194">
        <v>550000</v>
      </c>
      <c r="G60" s="194">
        <v>550000</v>
      </c>
      <c r="H60" s="194">
        <v>0</v>
      </c>
      <c r="I60" s="194">
        <v>0</v>
      </c>
      <c r="J60" s="194">
        <v>0</v>
      </c>
      <c r="K60" s="194">
        <v>0</v>
      </c>
      <c r="L60" s="194">
        <v>0</v>
      </c>
      <c r="M60" s="194">
        <v>550000</v>
      </c>
      <c r="N60" s="194">
        <v>550000</v>
      </c>
      <c r="O60" s="94">
        <f t="shared" si="0"/>
        <v>0</v>
      </c>
      <c r="P60" s="95">
        <f t="shared" si="1"/>
        <v>550000</v>
      </c>
      <c r="Q60" s="95">
        <f t="shared" si="4"/>
        <v>0</v>
      </c>
      <c r="R60" s="94">
        <f t="shared" si="3"/>
        <v>0</v>
      </c>
    </row>
    <row r="61" spans="1:19" s="99" customFormat="1" ht="15" customHeight="1" x14ac:dyDescent="0.25">
      <c r="A61" s="134" t="s">
        <v>439</v>
      </c>
      <c r="B61" s="196" t="s">
        <v>433</v>
      </c>
      <c r="C61" s="134" t="s">
        <v>210</v>
      </c>
      <c r="D61" s="134" t="s">
        <v>211</v>
      </c>
      <c r="E61" s="193">
        <v>21871429</v>
      </c>
      <c r="F61" s="193">
        <v>17871429</v>
      </c>
      <c r="G61" s="193">
        <v>15355794.220000001</v>
      </c>
      <c r="H61" s="193">
        <v>0</v>
      </c>
      <c r="I61" s="193">
        <v>3202383.13</v>
      </c>
      <c r="J61" s="193">
        <v>0</v>
      </c>
      <c r="K61" s="193">
        <v>8683648.7100000009</v>
      </c>
      <c r="L61" s="193">
        <v>8683648.7100000009</v>
      </c>
      <c r="M61" s="193">
        <v>5985397.1600000001</v>
      </c>
      <c r="N61" s="193">
        <v>3469762.38</v>
      </c>
      <c r="O61" s="94">
        <f t="shared" si="0"/>
        <v>0.48589559961881063</v>
      </c>
      <c r="P61" s="28">
        <f t="shared" si="1"/>
        <v>17871429</v>
      </c>
      <c r="Q61" s="28">
        <f t="shared" si="4"/>
        <v>8683648.7100000009</v>
      </c>
      <c r="R61" s="98">
        <f t="shared" si="3"/>
        <v>0.48589559961881063</v>
      </c>
    </row>
    <row r="62" spans="1:19" s="100" customFormat="1" x14ac:dyDescent="0.25">
      <c r="A62" s="135" t="s">
        <v>439</v>
      </c>
      <c r="B62" s="197" t="s">
        <v>433</v>
      </c>
      <c r="C62" s="135" t="s">
        <v>212</v>
      </c>
      <c r="D62" s="135" t="s">
        <v>213</v>
      </c>
      <c r="E62" s="194">
        <v>8500000</v>
      </c>
      <c r="F62" s="194">
        <v>8960841.0700000003</v>
      </c>
      <c r="G62" s="194">
        <v>8960841.0700000003</v>
      </c>
      <c r="H62" s="194">
        <v>0</v>
      </c>
      <c r="I62" s="194">
        <v>2808411.26</v>
      </c>
      <c r="J62" s="194">
        <v>0</v>
      </c>
      <c r="K62" s="194">
        <v>5968522.1699999999</v>
      </c>
      <c r="L62" s="194">
        <v>5968522.1699999999</v>
      </c>
      <c r="M62" s="194">
        <v>183907.64</v>
      </c>
      <c r="N62" s="194">
        <v>183907.64</v>
      </c>
      <c r="O62" s="94">
        <f t="shared" si="0"/>
        <v>0.66606718313329039</v>
      </c>
      <c r="P62" s="95">
        <f t="shared" si="1"/>
        <v>8960841.0700000003</v>
      </c>
      <c r="Q62" s="95">
        <f t="shared" si="4"/>
        <v>5968522.1699999999</v>
      </c>
      <c r="R62" s="94">
        <f t="shared" si="3"/>
        <v>0.66606718313329039</v>
      </c>
    </row>
    <row r="63" spans="1:19" s="99" customFormat="1" x14ac:dyDescent="0.25">
      <c r="A63" s="135" t="s">
        <v>439</v>
      </c>
      <c r="B63" s="197" t="s">
        <v>433</v>
      </c>
      <c r="C63" s="135" t="s">
        <v>214</v>
      </c>
      <c r="D63" s="135" t="s">
        <v>215</v>
      </c>
      <c r="E63" s="194">
        <v>7000000</v>
      </c>
      <c r="F63" s="194">
        <v>7000000</v>
      </c>
      <c r="G63" s="194">
        <v>7000000</v>
      </c>
      <c r="H63" s="194">
        <v>0</v>
      </c>
      <c r="I63" s="194">
        <v>2808411.26</v>
      </c>
      <c r="J63" s="194">
        <v>0</v>
      </c>
      <c r="K63" s="194">
        <v>4141588.74</v>
      </c>
      <c r="L63" s="194">
        <v>4141588.74</v>
      </c>
      <c r="M63" s="194">
        <v>50000</v>
      </c>
      <c r="N63" s="194">
        <v>50000</v>
      </c>
      <c r="O63" s="94">
        <f t="shared" si="0"/>
        <v>0.59165553428571427</v>
      </c>
      <c r="P63" s="95">
        <f t="shared" si="1"/>
        <v>7000000</v>
      </c>
      <c r="Q63" s="95">
        <f t="shared" si="4"/>
        <v>4141588.74</v>
      </c>
      <c r="R63" s="94">
        <f t="shared" si="3"/>
        <v>0.59165553428571427</v>
      </c>
      <c r="S63" s="100"/>
    </row>
    <row r="64" spans="1:19" s="100" customFormat="1" x14ac:dyDescent="0.25">
      <c r="A64" s="135" t="s">
        <v>439</v>
      </c>
      <c r="B64" s="197" t="s">
        <v>433</v>
      </c>
      <c r="C64" s="135" t="s">
        <v>218</v>
      </c>
      <c r="D64" s="135" t="s">
        <v>219</v>
      </c>
      <c r="E64" s="194">
        <v>1500000</v>
      </c>
      <c r="F64" s="194">
        <v>1960841.07</v>
      </c>
      <c r="G64" s="194">
        <v>1960841.07</v>
      </c>
      <c r="H64" s="194">
        <v>0</v>
      </c>
      <c r="I64" s="194">
        <v>0</v>
      </c>
      <c r="J64" s="194">
        <v>0</v>
      </c>
      <c r="K64" s="194">
        <v>1826933.43</v>
      </c>
      <c r="L64" s="194">
        <v>1826933.43</v>
      </c>
      <c r="M64" s="194">
        <v>133907.64000000001</v>
      </c>
      <c r="N64" s="194">
        <v>133907.64000000001</v>
      </c>
      <c r="O64" s="94">
        <f t="shared" si="0"/>
        <v>0.93170908032847344</v>
      </c>
      <c r="P64" s="95">
        <f t="shared" si="1"/>
        <v>1960841.07</v>
      </c>
      <c r="Q64" s="95">
        <f t="shared" si="4"/>
        <v>1826933.43</v>
      </c>
      <c r="R64" s="94">
        <f t="shared" si="3"/>
        <v>0.93170908032847344</v>
      </c>
    </row>
    <row r="65" spans="1:19" s="100" customFormat="1" x14ac:dyDescent="0.25">
      <c r="A65" s="135" t="s">
        <v>439</v>
      </c>
      <c r="B65" s="197" t="s">
        <v>433</v>
      </c>
      <c r="C65" s="135" t="s">
        <v>228</v>
      </c>
      <c r="D65" s="135" t="s">
        <v>229</v>
      </c>
      <c r="E65" s="194">
        <v>600000</v>
      </c>
      <c r="F65" s="194">
        <v>600000</v>
      </c>
      <c r="G65" s="194">
        <v>600000</v>
      </c>
      <c r="H65" s="194">
        <v>0</v>
      </c>
      <c r="I65" s="194">
        <v>2335</v>
      </c>
      <c r="J65" s="194">
        <v>0</v>
      </c>
      <c r="K65" s="194">
        <v>306665</v>
      </c>
      <c r="L65" s="194">
        <v>306665</v>
      </c>
      <c r="M65" s="194">
        <v>291000</v>
      </c>
      <c r="N65" s="194">
        <v>291000</v>
      </c>
      <c r="O65" s="94">
        <f t="shared" si="0"/>
        <v>0.51110833333333339</v>
      </c>
      <c r="P65" s="95">
        <f t="shared" si="1"/>
        <v>600000</v>
      </c>
      <c r="Q65" s="95">
        <f t="shared" si="4"/>
        <v>306665</v>
      </c>
      <c r="R65" s="94">
        <v>0</v>
      </c>
    </row>
    <row r="66" spans="1:19" s="100" customFormat="1" x14ac:dyDescent="0.25">
      <c r="A66" s="135" t="s">
        <v>439</v>
      </c>
      <c r="B66" s="197" t="s">
        <v>433</v>
      </c>
      <c r="C66" s="135" t="s">
        <v>230</v>
      </c>
      <c r="D66" s="135" t="s">
        <v>231</v>
      </c>
      <c r="E66" s="194">
        <v>300000</v>
      </c>
      <c r="F66" s="194">
        <v>300000</v>
      </c>
      <c r="G66" s="194">
        <v>300000</v>
      </c>
      <c r="H66" s="194">
        <v>0</v>
      </c>
      <c r="I66" s="194">
        <v>2335</v>
      </c>
      <c r="J66" s="194">
        <v>0</v>
      </c>
      <c r="K66" s="194">
        <v>7665</v>
      </c>
      <c r="L66" s="194">
        <v>7665</v>
      </c>
      <c r="M66" s="194">
        <v>290000</v>
      </c>
      <c r="N66" s="194">
        <v>290000</v>
      </c>
      <c r="O66" s="94">
        <f t="shared" si="0"/>
        <v>2.555E-2</v>
      </c>
      <c r="P66" s="95">
        <f t="shared" si="1"/>
        <v>300000</v>
      </c>
      <c r="Q66" s="95">
        <f t="shared" si="4"/>
        <v>7665</v>
      </c>
      <c r="R66" s="94">
        <f t="shared" si="3"/>
        <v>2.555E-2</v>
      </c>
    </row>
    <row r="67" spans="1:19" s="100" customFormat="1" ht="14.1" customHeight="1" x14ac:dyDescent="0.25">
      <c r="A67" s="135" t="s">
        <v>439</v>
      </c>
      <c r="B67" s="197" t="s">
        <v>433</v>
      </c>
      <c r="C67" s="135" t="s">
        <v>236</v>
      </c>
      <c r="D67" s="135" t="s">
        <v>237</v>
      </c>
      <c r="E67" s="194">
        <v>300000</v>
      </c>
      <c r="F67" s="194">
        <v>300000</v>
      </c>
      <c r="G67" s="194">
        <v>300000</v>
      </c>
      <c r="H67" s="194">
        <v>0</v>
      </c>
      <c r="I67" s="194">
        <v>0</v>
      </c>
      <c r="J67" s="194">
        <v>0</v>
      </c>
      <c r="K67" s="194">
        <v>299000</v>
      </c>
      <c r="L67" s="194">
        <v>299000</v>
      </c>
      <c r="M67" s="194">
        <v>1000</v>
      </c>
      <c r="N67" s="194">
        <v>1000</v>
      </c>
      <c r="O67" s="94">
        <f t="shared" si="0"/>
        <v>0.9966666666666667</v>
      </c>
      <c r="P67" s="95">
        <f t="shared" si="1"/>
        <v>300000</v>
      </c>
      <c r="Q67" s="95">
        <f t="shared" si="4"/>
        <v>299000</v>
      </c>
      <c r="R67" s="94">
        <f t="shared" si="3"/>
        <v>0.9966666666666667</v>
      </c>
    </row>
    <row r="68" spans="1:19" s="100" customFormat="1" x14ac:dyDescent="0.25">
      <c r="A68" s="135" t="s">
        <v>439</v>
      </c>
      <c r="B68" s="197" t="s">
        <v>433</v>
      </c>
      <c r="C68" s="135" t="s">
        <v>242</v>
      </c>
      <c r="D68" s="135" t="s">
        <v>243</v>
      </c>
      <c r="E68" s="194">
        <v>771429</v>
      </c>
      <c r="F68" s="194">
        <v>771429</v>
      </c>
      <c r="G68" s="194">
        <v>771429</v>
      </c>
      <c r="H68" s="194">
        <v>0</v>
      </c>
      <c r="I68" s="194">
        <v>0</v>
      </c>
      <c r="J68" s="194">
        <v>0</v>
      </c>
      <c r="K68" s="194">
        <v>0</v>
      </c>
      <c r="L68" s="194">
        <v>0</v>
      </c>
      <c r="M68" s="194">
        <v>771429</v>
      </c>
      <c r="N68" s="194">
        <v>771429</v>
      </c>
      <c r="O68" s="94">
        <f t="shared" si="0"/>
        <v>0</v>
      </c>
      <c r="P68" s="95">
        <f t="shared" si="1"/>
        <v>771429</v>
      </c>
      <c r="Q68" s="95">
        <f t="shared" si="4"/>
        <v>0</v>
      </c>
      <c r="R68" s="94">
        <f t="shared" si="3"/>
        <v>0</v>
      </c>
    </row>
    <row r="69" spans="1:19" s="100" customFormat="1" x14ac:dyDescent="0.25">
      <c r="A69" s="135" t="s">
        <v>439</v>
      </c>
      <c r="B69" s="197" t="s">
        <v>433</v>
      </c>
      <c r="C69" s="135" t="s">
        <v>246</v>
      </c>
      <c r="D69" s="135" t="s">
        <v>247</v>
      </c>
      <c r="E69" s="194">
        <v>771429</v>
      </c>
      <c r="F69" s="194">
        <v>771429</v>
      </c>
      <c r="G69" s="194">
        <v>771429</v>
      </c>
      <c r="H69" s="194">
        <v>0</v>
      </c>
      <c r="I69" s="194">
        <v>0</v>
      </c>
      <c r="J69" s="194">
        <v>0</v>
      </c>
      <c r="K69" s="194">
        <v>0</v>
      </c>
      <c r="L69" s="194">
        <v>0</v>
      </c>
      <c r="M69" s="194">
        <v>771429</v>
      </c>
      <c r="N69" s="194">
        <v>771429</v>
      </c>
      <c r="O69" s="94">
        <f t="shared" si="0"/>
        <v>0</v>
      </c>
      <c r="P69" s="95">
        <f t="shared" si="1"/>
        <v>771429</v>
      </c>
      <c r="Q69" s="95">
        <f t="shared" si="4"/>
        <v>0</v>
      </c>
      <c r="R69" s="94">
        <f t="shared" si="3"/>
        <v>0</v>
      </c>
    </row>
    <row r="70" spans="1:19" s="100" customFormat="1" x14ac:dyDescent="0.25">
      <c r="A70" s="135" t="s">
        <v>439</v>
      </c>
      <c r="B70" s="197" t="s">
        <v>433</v>
      </c>
      <c r="C70" s="135" t="s">
        <v>248</v>
      </c>
      <c r="D70" s="135" t="s">
        <v>413</v>
      </c>
      <c r="E70" s="194">
        <v>12000000</v>
      </c>
      <c r="F70" s="194">
        <v>7539158.9299999997</v>
      </c>
      <c r="G70" s="194">
        <v>5023524.1500000004</v>
      </c>
      <c r="H70" s="194">
        <v>0</v>
      </c>
      <c r="I70" s="194">
        <v>391636.87</v>
      </c>
      <c r="J70" s="194">
        <v>0</v>
      </c>
      <c r="K70" s="194">
        <v>2408461.54</v>
      </c>
      <c r="L70" s="194">
        <v>2408461.54</v>
      </c>
      <c r="M70" s="194">
        <v>4739060.5199999996</v>
      </c>
      <c r="N70" s="194">
        <v>2223425.7400000002</v>
      </c>
      <c r="O70" s="94">
        <f t="shared" si="0"/>
        <v>0.3194602424968378</v>
      </c>
      <c r="P70" s="95">
        <f t="shared" si="1"/>
        <v>7539158.9299999997</v>
      </c>
      <c r="Q70" s="95">
        <f t="shared" si="4"/>
        <v>2408461.54</v>
      </c>
      <c r="R70" s="94">
        <f t="shared" si="3"/>
        <v>0.3194602424968378</v>
      </c>
    </row>
    <row r="71" spans="1:19" s="100" customFormat="1" x14ac:dyDescent="0.25">
      <c r="A71" s="135" t="s">
        <v>439</v>
      </c>
      <c r="B71" s="197" t="s">
        <v>433</v>
      </c>
      <c r="C71" s="135" t="s">
        <v>249</v>
      </c>
      <c r="D71" s="135" t="s">
        <v>250</v>
      </c>
      <c r="E71" s="194">
        <v>5000000</v>
      </c>
      <c r="F71" s="194">
        <v>2539158.9300000002</v>
      </c>
      <c r="G71" s="194">
        <v>1523524.15</v>
      </c>
      <c r="H71" s="194">
        <v>0</v>
      </c>
      <c r="I71" s="194">
        <v>331744.34999999998</v>
      </c>
      <c r="J71" s="194">
        <v>0</v>
      </c>
      <c r="K71" s="194">
        <v>1191779.8</v>
      </c>
      <c r="L71" s="194">
        <v>1191779.8</v>
      </c>
      <c r="M71" s="194">
        <v>1015634.78</v>
      </c>
      <c r="N71" s="194">
        <v>0</v>
      </c>
      <c r="O71" s="94">
        <f t="shared" si="0"/>
        <v>0.46936006483060122</v>
      </c>
      <c r="P71" s="95">
        <f>+F71</f>
        <v>2539158.9300000002</v>
      </c>
      <c r="Q71" s="95">
        <f t="shared" si="4"/>
        <v>1191779.8</v>
      </c>
      <c r="R71" s="94">
        <f t="shared" si="3"/>
        <v>0.46936006483060122</v>
      </c>
    </row>
    <row r="72" spans="1:19" s="99" customFormat="1" x14ac:dyDescent="0.25">
      <c r="A72" s="135" t="s">
        <v>439</v>
      </c>
      <c r="B72" s="197" t="s">
        <v>433</v>
      </c>
      <c r="C72" s="135" t="s">
        <v>253</v>
      </c>
      <c r="D72" s="135" t="s">
        <v>254</v>
      </c>
      <c r="E72" s="194">
        <v>6000000</v>
      </c>
      <c r="F72" s="194">
        <v>4000000</v>
      </c>
      <c r="G72" s="194">
        <v>2500000</v>
      </c>
      <c r="H72" s="194">
        <v>0</v>
      </c>
      <c r="I72" s="194">
        <v>10114.799999999999</v>
      </c>
      <c r="J72" s="194">
        <v>0</v>
      </c>
      <c r="K72" s="194">
        <v>1216681.74</v>
      </c>
      <c r="L72" s="194">
        <v>1216681.74</v>
      </c>
      <c r="M72" s="194">
        <v>2773203.46</v>
      </c>
      <c r="N72" s="194">
        <v>1273203.46</v>
      </c>
      <c r="O72" s="94">
        <f t="shared" ref="O72:O94" si="5">+K72/F72</f>
        <v>0.30417043500000002</v>
      </c>
      <c r="P72" s="95">
        <f t="shared" ref="P72:P80" si="6">+F72</f>
        <v>4000000</v>
      </c>
      <c r="Q72" s="95">
        <f t="shared" ref="Q72:Q80" si="7">+K72</f>
        <v>1216681.74</v>
      </c>
      <c r="R72" s="94">
        <f t="shared" ref="R72:R81" si="8">+Q72/P72</f>
        <v>0.30417043500000002</v>
      </c>
    </row>
    <row r="73" spans="1:19" s="100" customFormat="1" x14ac:dyDescent="0.25">
      <c r="A73" s="135" t="s">
        <v>439</v>
      </c>
      <c r="B73" s="197" t="s">
        <v>433</v>
      </c>
      <c r="C73" s="135" t="s">
        <v>257</v>
      </c>
      <c r="D73" s="135" t="s">
        <v>258</v>
      </c>
      <c r="E73" s="194">
        <v>500000</v>
      </c>
      <c r="F73" s="194">
        <v>500000</v>
      </c>
      <c r="G73" s="194">
        <v>500000</v>
      </c>
      <c r="H73" s="194">
        <v>0</v>
      </c>
      <c r="I73" s="194">
        <v>49777.72</v>
      </c>
      <c r="J73" s="194">
        <v>0</v>
      </c>
      <c r="K73" s="194">
        <v>0</v>
      </c>
      <c r="L73" s="194">
        <v>0</v>
      </c>
      <c r="M73" s="194">
        <v>450222.28</v>
      </c>
      <c r="N73" s="194">
        <v>450222.28</v>
      </c>
      <c r="O73" s="94">
        <f t="shared" si="5"/>
        <v>0</v>
      </c>
      <c r="P73" s="95">
        <f t="shared" si="6"/>
        <v>500000</v>
      </c>
      <c r="Q73" s="95">
        <f t="shared" si="7"/>
        <v>0</v>
      </c>
      <c r="R73" s="94">
        <f t="shared" si="8"/>
        <v>0</v>
      </c>
      <c r="S73" s="94"/>
    </row>
    <row r="74" spans="1:19" s="100" customFormat="1" x14ac:dyDescent="0.25">
      <c r="A74" s="135" t="s">
        <v>439</v>
      </c>
      <c r="B74" s="197" t="s">
        <v>433</v>
      </c>
      <c r="C74" s="135" t="s">
        <v>261</v>
      </c>
      <c r="D74" s="135" t="s">
        <v>262</v>
      </c>
      <c r="E74" s="194">
        <v>500000</v>
      </c>
      <c r="F74" s="194">
        <v>500000</v>
      </c>
      <c r="G74" s="194">
        <v>500000</v>
      </c>
      <c r="H74" s="194">
        <v>0</v>
      </c>
      <c r="I74" s="194">
        <v>0</v>
      </c>
      <c r="J74" s="194">
        <v>0</v>
      </c>
      <c r="K74" s="194">
        <v>0</v>
      </c>
      <c r="L74" s="194">
        <v>0</v>
      </c>
      <c r="M74" s="194">
        <v>500000</v>
      </c>
      <c r="N74" s="194">
        <v>500000</v>
      </c>
      <c r="O74" s="94">
        <f t="shared" si="5"/>
        <v>0</v>
      </c>
      <c r="P74" s="95">
        <f t="shared" si="6"/>
        <v>500000</v>
      </c>
      <c r="Q74" s="95">
        <f t="shared" si="7"/>
        <v>0</v>
      </c>
      <c r="R74" s="94">
        <f t="shared" si="8"/>
        <v>0</v>
      </c>
      <c r="S74" s="94"/>
    </row>
    <row r="75" spans="1:19" s="99" customFormat="1" x14ac:dyDescent="0.25">
      <c r="A75" s="134" t="s">
        <v>439</v>
      </c>
      <c r="B75" s="196" t="s">
        <v>434</v>
      </c>
      <c r="C75" s="134" t="s">
        <v>265</v>
      </c>
      <c r="D75" s="134" t="s">
        <v>266</v>
      </c>
      <c r="E75" s="193">
        <v>18000000</v>
      </c>
      <c r="F75" s="193">
        <v>18000000</v>
      </c>
      <c r="G75" s="193">
        <v>5000000</v>
      </c>
      <c r="H75" s="193">
        <v>3142009.47</v>
      </c>
      <c r="I75" s="193">
        <v>0</v>
      </c>
      <c r="J75" s="193">
        <v>0</v>
      </c>
      <c r="K75" s="193">
        <v>0</v>
      </c>
      <c r="L75" s="193">
        <v>0</v>
      </c>
      <c r="M75" s="193">
        <v>14857990.529999999</v>
      </c>
      <c r="N75" s="193">
        <v>1857990.53</v>
      </c>
      <c r="O75" s="94">
        <f t="shared" si="5"/>
        <v>0</v>
      </c>
      <c r="P75" s="28">
        <f t="shared" si="6"/>
        <v>18000000</v>
      </c>
      <c r="Q75" s="28">
        <f t="shared" si="7"/>
        <v>0</v>
      </c>
      <c r="R75" s="98">
        <f t="shared" si="8"/>
        <v>0</v>
      </c>
      <c r="S75" s="98"/>
    </row>
    <row r="76" spans="1:19" s="100" customFormat="1" x14ac:dyDescent="0.25">
      <c r="A76" s="135" t="s">
        <v>439</v>
      </c>
      <c r="B76" s="197" t="s">
        <v>434</v>
      </c>
      <c r="C76" s="135" t="s">
        <v>267</v>
      </c>
      <c r="D76" s="135" t="s">
        <v>268</v>
      </c>
      <c r="E76" s="194">
        <v>18000000</v>
      </c>
      <c r="F76" s="194">
        <v>18000000</v>
      </c>
      <c r="G76" s="194">
        <v>5000000</v>
      </c>
      <c r="H76" s="194">
        <v>3142009.47</v>
      </c>
      <c r="I76" s="194">
        <v>0</v>
      </c>
      <c r="J76" s="194">
        <v>0</v>
      </c>
      <c r="K76" s="194">
        <v>0</v>
      </c>
      <c r="L76" s="194">
        <v>0</v>
      </c>
      <c r="M76" s="194">
        <v>14857990.529999999</v>
      </c>
      <c r="N76" s="194">
        <v>1857990.53</v>
      </c>
      <c r="O76" s="94">
        <f t="shared" si="5"/>
        <v>0</v>
      </c>
      <c r="P76" s="95">
        <f t="shared" si="6"/>
        <v>18000000</v>
      </c>
      <c r="Q76" s="95">
        <f t="shared" si="7"/>
        <v>0</v>
      </c>
      <c r="R76" s="94">
        <f t="shared" si="8"/>
        <v>0</v>
      </c>
      <c r="S76" s="94"/>
    </row>
    <row r="77" spans="1:19" s="100" customFormat="1" x14ac:dyDescent="0.25">
      <c r="A77" s="135" t="s">
        <v>439</v>
      </c>
      <c r="B77" s="197" t="s">
        <v>434</v>
      </c>
      <c r="C77" s="135" t="s">
        <v>271</v>
      </c>
      <c r="D77" s="135" t="s">
        <v>272</v>
      </c>
      <c r="E77" s="194">
        <v>1500000</v>
      </c>
      <c r="F77" s="194">
        <v>1500000</v>
      </c>
      <c r="G77" s="194">
        <v>0</v>
      </c>
      <c r="H77" s="194">
        <v>0</v>
      </c>
      <c r="I77" s="194">
        <v>0</v>
      </c>
      <c r="J77" s="194">
        <v>0</v>
      </c>
      <c r="K77" s="194">
        <v>0</v>
      </c>
      <c r="L77" s="194">
        <v>0</v>
      </c>
      <c r="M77" s="194">
        <v>1500000</v>
      </c>
      <c r="N77" s="194">
        <v>0</v>
      </c>
      <c r="O77" s="94">
        <f t="shared" si="5"/>
        <v>0</v>
      </c>
      <c r="P77" s="95">
        <f t="shared" si="6"/>
        <v>1500000</v>
      </c>
      <c r="Q77" s="95">
        <f t="shared" si="7"/>
        <v>0</v>
      </c>
      <c r="R77" s="94">
        <f t="shared" si="8"/>
        <v>0</v>
      </c>
      <c r="S77" s="94"/>
    </row>
    <row r="78" spans="1:19" s="100" customFormat="1" x14ac:dyDescent="0.25">
      <c r="A78" s="135" t="s">
        <v>439</v>
      </c>
      <c r="B78" s="197" t="s">
        <v>434</v>
      </c>
      <c r="C78" s="135" t="s">
        <v>273</v>
      </c>
      <c r="D78" s="135" t="s">
        <v>274</v>
      </c>
      <c r="E78" s="194">
        <v>2000000</v>
      </c>
      <c r="F78" s="194">
        <v>2000000</v>
      </c>
      <c r="G78" s="194">
        <v>0</v>
      </c>
      <c r="H78" s="194">
        <v>0</v>
      </c>
      <c r="I78" s="194">
        <v>0</v>
      </c>
      <c r="J78" s="194">
        <v>0</v>
      </c>
      <c r="K78" s="194">
        <v>0</v>
      </c>
      <c r="L78" s="194">
        <v>0</v>
      </c>
      <c r="M78" s="194">
        <v>2000000</v>
      </c>
      <c r="N78" s="194">
        <v>0</v>
      </c>
      <c r="O78" s="94">
        <f t="shared" si="5"/>
        <v>0</v>
      </c>
      <c r="P78" s="95">
        <f t="shared" si="6"/>
        <v>2000000</v>
      </c>
      <c r="Q78" s="95">
        <f t="shared" si="7"/>
        <v>0</v>
      </c>
      <c r="R78" s="94">
        <f t="shared" si="8"/>
        <v>0</v>
      </c>
      <c r="S78" s="94"/>
    </row>
    <row r="79" spans="1:19" s="100" customFormat="1" x14ac:dyDescent="0.25">
      <c r="A79" s="135" t="s">
        <v>439</v>
      </c>
      <c r="B79" s="197" t="s">
        <v>434</v>
      </c>
      <c r="C79" s="135" t="s">
        <v>275</v>
      </c>
      <c r="D79" s="135" t="s">
        <v>276</v>
      </c>
      <c r="E79" s="194">
        <v>13000000</v>
      </c>
      <c r="F79" s="194">
        <v>13000000</v>
      </c>
      <c r="G79" s="194">
        <v>5000000</v>
      </c>
      <c r="H79" s="194">
        <v>3142009.47</v>
      </c>
      <c r="I79" s="194">
        <v>0</v>
      </c>
      <c r="J79" s="194">
        <v>0</v>
      </c>
      <c r="K79" s="194">
        <v>0</v>
      </c>
      <c r="L79" s="194">
        <v>0</v>
      </c>
      <c r="M79" s="194">
        <v>9857990.5299999993</v>
      </c>
      <c r="N79" s="194">
        <v>1857990.53</v>
      </c>
      <c r="O79" s="94">
        <f t="shared" si="5"/>
        <v>0</v>
      </c>
      <c r="P79" s="95">
        <f t="shared" si="6"/>
        <v>13000000</v>
      </c>
      <c r="Q79" s="95">
        <f t="shared" si="7"/>
        <v>0</v>
      </c>
      <c r="R79" s="94">
        <f t="shared" si="8"/>
        <v>0</v>
      </c>
      <c r="S79" s="94"/>
    </row>
    <row r="80" spans="1:19" s="99" customFormat="1" x14ac:dyDescent="0.25">
      <c r="A80" s="135" t="s">
        <v>439</v>
      </c>
      <c r="B80" s="197" t="s">
        <v>434</v>
      </c>
      <c r="C80" s="135" t="s">
        <v>277</v>
      </c>
      <c r="D80" s="135" t="s">
        <v>278</v>
      </c>
      <c r="E80" s="194">
        <v>1500000</v>
      </c>
      <c r="F80" s="194">
        <v>1500000</v>
      </c>
      <c r="G80" s="194">
        <v>0</v>
      </c>
      <c r="H80" s="194">
        <v>0</v>
      </c>
      <c r="I80" s="194">
        <v>0</v>
      </c>
      <c r="J80" s="194">
        <v>0</v>
      </c>
      <c r="K80" s="194">
        <v>0</v>
      </c>
      <c r="L80" s="194">
        <v>0</v>
      </c>
      <c r="M80" s="194">
        <v>1500000</v>
      </c>
      <c r="N80" s="194">
        <v>0</v>
      </c>
      <c r="O80" s="94">
        <f t="shared" si="5"/>
        <v>0</v>
      </c>
      <c r="P80" s="95">
        <f t="shared" si="6"/>
        <v>1500000</v>
      </c>
      <c r="Q80" s="95">
        <f t="shared" si="7"/>
        <v>0</v>
      </c>
      <c r="R80" s="94">
        <f t="shared" si="8"/>
        <v>0</v>
      </c>
      <c r="S80" s="98"/>
    </row>
    <row r="81" spans="1:19" s="99" customFormat="1" x14ac:dyDescent="0.25">
      <c r="A81" s="134" t="s">
        <v>439</v>
      </c>
      <c r="B81" s="196" t="s">
        <v>433</v>
      </c>
      <c r="C81" s="134" t="s">
        <v>289</v>
      </c>
      <c r="D81" s="134" t="s">
        <v>290</v>
      </c>
      <c r="E81" s="193">
        <v>534116178</v>
      </c>
      <c r="F81" s="193">
        <v>497216178</v>
      </c>
      <c r="G81" s="193">
        <v>368107988.75</v>
      </c>
      <c r="H81" s="193">
        <v>0</v>
      </c>
      <c r="I81" s="193">
        <v>45458355.280000001</v>
      </c>
      <c r="J81" s="193">
        <v>0</v>
      </c>
      <c r="K81" s="193">
        <v>239171881.99000001</v>
      </c>
      <c r="L81" s="193">
        <v>239171881.99000001</v>
      </c>
      <c r="M81" s="193">
        <v>212585940.72999999</v>
      </c>
      <c r="N81" s="193">
        <v>83477751.480000004</v>
      </c>
      <c r="O81" s="94">
        <f t="shared" si="5"/>
        <v>0.48102192280235906</v>
      </c>
      <c r="P81" s="28">
        <f>+P86+P88</f>
        <v>375500000</v>
      </c>
      <c r="Q81" s="28">
        <f>+Q86+Q88</f>
        <v>154508180.52000001</v>
      </c>
      <c r="R81" s="98">
        <f t="shared" si="8"/>
        <v>0.4114731838082557</v>
      </c>
      <c r="S81" s="98"/>
    </row>
    <row r="82" spans="1:19" s="100" customFormat="1" x14ac:dyDescent="0.25">
      <c r="A82" s="135" t="s">
        <v>439</v>
      </c>
      <c r="B82" s="197" t="s">
        <v>433</v>
      </c>
      <c r="C82" s="135" t="s">
        <v>291</v>
      </c>
      <c r="D82" s="135" t="s">
        <v>292</v>
      </c>
      <c r="E82" s="194">
        <v>101631178</v>
      </c>
      <c r="F82" s="194">
        <v>101631178</v>
      </c>
      <c r="G82" s="194">
        <v>80493776.75</v>
      </c>
      <c r="H82" s="194">
        <v>0</v>
      </c>
      <c r="I82" s="194">
        <v>15903355.279999999</v>
      </c>
      <c r="J82" s="194">
        <v>0</v>
      </c>
      <c r="K82" s="194">
        <v>64590421.469999999</v>
      </c>
      <c r="L82" s="194">
        <v>64590421.469999999</v>
      </c>
      <c r="M82" s="194">
        <v>21137401.25</v>
      </c>
      <c r="N82" s="194">
        <v>0</v>
      </c>
      <c r="O82" s="94">
        <f t="shared" si="5"/>
        <v>0.63553746735081629</v>
      </c>
      <c r="P82" s="95"/>
      <c r="Q82" s="95"/>
      <c r="R82" s="94"/>
      <c r="S82" s="94"/>
    </row>
    <row r="83" spans="1:19" s="100" customFormat="1" x14ac:dyDescent="0.25">
      <c r="A83" s="135" t="s">
        <v>439</v>
      </c>
      <c r="B83" s="197" t="s">
        <v>433</v>
      </c>
      <c r="C83" s="135" t="s">
        <v>317</v>
      </c>
      <c r="D83" s="135" t="s">
        <v>318</v>
      </c>
      <c r="E83" s="194">
        <v>90656137</v>
      </c>
      <c r="F83" s="194">
        <v>90656137</v>
      </c>
      <c r="G83" s="194">
        <v>69518735.75</v>
      </c>
      <c r="H83" s="194">
        <v>0</v>
      </c>
      <c r="I83" s="194">
        <v>8063556.75</v>
      </c>
      <c r="J83" s="194">
        <v>0</v>
      </c>
      <c r="K83" s="194">
        <v>61455179</v>
      </c>
      <c r="L83" s="194">
        <v>61455179</v>
      </c>
      <c r="M83" s="194">
        <v>21137401.25</v>
      </c>
      <c r="N83" s="194">
        <v>0</v>
      </c>
      <c r="O83" s="94">
        <f t="shared" si="5"/>
        <v>0.67789320208956183</v>
      </c>
      <c r="P83" s="95"/>
      <c r="Q83" s="95"/>
      <c r="R83" s="94"/>
      <c r="S83" s="94"/>
    </row>
    <row r="84" spans="1:19" s="100" customFormat="1" x14ac:dyDescent="0.25">
      <c r="A84" s="135" t="s">
        <v>439</v>
      </c>
      <c r="B84" s="197" t="s">
        <v>433</v>
      </c>
      <c r="C84" s="135" t="s">
        <v>321</v>
      </c>
      <c r="D84" s="135" t="s">
        <v>421</v>
      </c>
      <c r="E84" s="194">
        <v>9133591</v>
      </c>
      <c r="F84" s="194">
        <v>9133591</v>
      </c>
      <c r="G84" s="194">
        <v>9133591</v>
      </c>
      <c r="H84" s="194">
        <v>0</v>
      </c>
      <c r="I84" s="194">
        <v>6942698.6799999997</v>
      </c>
      <c r="J84" s="194">
        <v>0</v>
      </c>
      <c r="K84" s="194">
        <v>2190892.3199999998</v>
      </c>
      <c r="L84" s="194">
        <v>2190892.3199999998</v>
      </c>
      <c r="M84" s="194">
        <v>0</v>
      </c>
      <c r="N84" s="194">
        <v>0</v>
      </c>
      <c r="O84" s="94">
        <f t="shared" si="5"/>
        <v>0.23987195397735675</v>
      </c>
      <c r="P84" s="95"/>
      <c r="Q84" s="95"/>
      <c r="R84" s="94"/>
      <c r="S84" s="94"/>
    </row>
    <row r="85" spans="1:19" s="100" customFormat="1" x14ac:dyDescent="0.25">
      <c r="A85" s="135" t="s">
        <v>439</v>
      </c>
      <c r="B85" s="197" t="s">
        <v>433</v>
      </c>
      <c r="C85" s="135" t="s">
        <v>326</v>
      </c>
      <c r="D85" s="135" t="s">
        <v>422</v>
      </c>
      <c r="E85" s="194">
        <v>1841450</v>
      </c>
      <c r="F85" s="194">
        <v>1841450</v>
      </c>
      <c r="G85" s="194">
        <v>1841450</v>
      </c>
      <c r="H85" s="194">
        <v>0</v>
      </c>
      <c r="I85" s="194">
        <v>897099.85</v>
      </c>
      <c r="J85" s="194">
        <v>0</v>
      </c>
      <c r="K85" s="194">
        <v>944350.15</v>
      </c>
      <c r="L85" s="194">
        <v>944350.15</v>
      </c>
      <c r="M85" s="194">
        <v>0</v>
      </c>
      <c r="N85" s="194">
        <v>0</v>
      </c>
      <c r="O85" s="94">
        <f t="shared" si="5"/>
        <v>0.5128296451166201</v>
      </c>
      <c r="P85" s="95"/>
      <c r="Q85" s="95"/>
      <c r="R85" s="94"/>
      <c r="S85" s="94"/>
    </row>
    <row r="86" spans="1:19" s="100" customFormat="1" x14ac:dyDescent="0.25">
      <c r="A86" s="135" t="s">
        <v>439</v>
      </c>
      <c r="B86" s="197" t="s">
        <v>433</v>
      </c>
      <c r="C86" s="135" t="s">
        <v>331</v>
      </c>
      <c r="D86" s="135" t="s">
        <v>332</v>
      </c>
      <c r="E86" s="194">
        <v>375000000</v>
      </c>
      <c r="F86" s="194">
        <v>338100000</v>
      </c>
      <c r="G86" s="194">
        <v>232129212</v>
      </c>
      <c r="H86" s="194">
        <v>0</v>
      </c>
      <c r="I86" s="194">
        <v>29555000</v>
      </c>
      <c r="J86" s="194">
        <v>0</v>
      </c>
      <c r="K86" s="194">
        <v>136436850</v>
      </c>
      <c r="L86" s="194">
        <v>136436850</v>
      </c>
      <c r="M86" s="194">
        <v>172108150</v>
      </c>
      <c r="N86" s="194">
        <v>66137362</v>
      </c>
      <c r="O86" s="94">
        <f t="shared" si="5"/>
        <v>0.40353992901508429</v>
      </c>
      <c r="P86" s="95">
        <f>+F86</f>
        <v>338100000</v>
      </c>
      <c r="Q86" s="95">
        <f>+K86</f>
        <v>136436850</v>
      </c>
      <c r="R86" s="94">
        <f>+Q86/P86</f>
        <v>0.40353992901508429</v>
      </c>
      <c r="S86" s="94"/>
    </row>
    <row r="87" spans="1:19" s="100" customFormat="1" x14ac:dyDescent="0.25">
      <c r="A87" s="135" t="s">
        <v>439</v>
      </c>
      <c r="B87" s="197" t="s">
        <v>433</v>
      </c>
      <c r="C87" s="135" t="s">
        <v>335</v>
      </c>
      <c r="D87" s="135" t="s">
        <v>336</v>
      </c>
      <c r="E87" s="194">
        <v>375000000</v>
      </c>
      <c r="F87" s="194">
        <v>338100000</v>
      </c>
      <c r="G87" s="194">
        <v>232129212</v>
      </c>
      <c r="H87" s="194">
        <v>0</v>
      </c>
      <c r="I87" s="194">
        <v>29555000</v>
      </c>
      <c r="J87" s="194">
        <v>0</v>
      </c>
      <c r="K87" s="194">
        <v>136436850</v>
      </c>
      <c r="L87" s="194">
        <v>136436850</v>
      </c>
      <c r="M87" s="194">
        <v>172108150</v>
      </c>
      <c r="N87" s="194">
        <v>66137362</v>
      </c>
      <c r="O87" s="94">
        <f t="shared" si="5"/>
        <v>0.40353992901508429</v>
      </c>
      <c r="P87" s="95">
        <f>+F87</f>
        <v>338100000</v>
      </c>
      <c r="Q87" s="95">
        <f>+K87</f>
        <v>136436850</v>
      </c>
      <c r="R87" s="94">
        <f>+Q87/P87</f>
        <v>0.40353992901508429</v>
      </c>
      <c r="S87" s="94"/>
    </row>
    <row r="88" spans="1:19" s="100" customFormat="1" x14ac:dyDescent="0.25">
      <c r="A88" s="135" t="s">
        <v>439</v>
      </c>
      <c r="B88" s="197" t="s">
        <v>433</v>
      </c>
      <c r="C88" s="135" t="s">
        <v>337</v>
      </c>
      <c r="D88" s="135" t="s">
        <v>338</v>
      </c>
      <c r="E88" s="194">
        <v>37400000</v>
      </c>
      <c r="F88" s="194">
        <v>37400000</v>
      </c>
      <c r="G88" s="194">
        <v>35400000</v>
      </c>
      <c r="H88" s="194">
        <v>0</v>
      </c>
      <c r="I88" s="194">
        <v>0</v>
      </c>
      <c r="J88" s="194">
        <v>0</v>
      </c>
      <c r="K88" s="194">
        <v>18071330.52</v>
      </c>
      <c r="L88" s="194">
        <v>18071330.52</v>
      </c>
      <c r="M88" s="194">
        <v>19328669.48</v>
      </c>
      <c r="N88" s="194">
        <v>17328669.48</v>
      </c>
      <c r="O88" s="94">
        <f t="shared" si="5"/>
        <v>0.48319065561497326</v>
      </c>
      <c r="P88" s="95">
        <f>+F88</f>
        <v>37400000</v>
      </c>
      <c r="Q88" s="95">
        <f>+K88</f>
        <v>18071330.52</v>
      </c>
      <c r="R88" s="94">
        <f>+Q88/P88</f>
        <v>0.48319065561497326</v>
      </c>
      <c r="S88" s="94"/>
    </row>
    <row r="89" spans="1:19" s="100" customFormat="1" x14ac:dyDescent="0.25">
      <c r="A89" s="135" t="s">
        <v>439</v>
      </c>
      <c r="B89" s="197" t="s">
        <v>433</v>
      </c>
      <c r="C89" s="135" t="s">
        <v>339</v>
      </c>
      <c r="D89" s="135" t="s">
        <v>340</v>
      </c>
      <c r="E89" s="194">
        <v>27000000</v>
      </c>
      <c r="F89" s="194">
        <v>27000000</v>
      </c>
      <c r="G89" s="194">
        <v>25000000</v>
      </c>
      <c r="H89" s="194">
        <v>0</v>
      </c>
      <c r="I89" s="194">
        <v>0</v>
      </c>
      <c r="J89" s="194">
        <v>0</v>
      </c>
      <c r="K89" s="194">
        <v>14914302.52</v>
      </c>
      <c r="L89" s="194">
        <v>14914302.52</v>
      </c>
      <c r="M89" s="194">
        <v>12085697.48</v>
      </c>
      <c r="N89" s="194">
        <v>10085697.48</v>
      </c>
      <c r="O89" s="94">
        <f t="shared" si="5"/>
        <v>0.55238157481481476</v>
      </c>
      <c r="P89" s="95">
        <f>+F89</f>
        <v>27000000</v>
      </c>
      <c r="Q89" s="95">
        <f>+K89</f>
        <v>14914302.52</v>
      </c>
      <c r="R89" s="94">
        <f>+Q89/P89</f>
        <v>0.55238157481481476</v>
      </c>
      <c r="S89" s="94"/>
    </row>
    <row r="90" spans="1:19" s="100" customFormat="1" x14ac:dyDescent="0.25">
      <c r="A90" s="135" t="s">
        <v>439</v>
      </c>
      <c r="B90" s="197" t="s">
        <v>433</v>
      </c>
      <c r="C90" s="135" t="s">
        <v>341</v>
      </c>
      <c r="D90" s="135" t="s">
        <v>342</v>
      </c>
      <c r="E90" s="194">
        <v>10400000</v>
      </c>
      <c r="F90" s="194">
        <v>10400000</v>
      </c>
      <c r="G90" s="194">
        <v>10400000</v>
      </c>
      <c r="H90" s="194">
        <v>0</v>
      </c>
      <c r="I90" s="194">
        <v>0</v>
      </c>
      <c r="J90" s="194">
        <v>0</v>
      </c>
      <c r="K90" s="194">
        <v>3157028</v>
      </c>
      <c r="L90" s="194">
        <v>3157028</v>
      </c>
      <c r="M90" s="194">
        <v>7242972</v>
      </c>
      <c r="N90" s="194">
        <v>7242972</v>
      </c>
      <c r="O90" s="94">
        <f t="shared" si="5"/>
        <v>0.30356038461538459</v>
      </c>
      <c r="P90" s="95">
        <f>+F90</f>
        <v>10400000</v>
      </c>
      <c r="Q90" s="95">
        <f>+K90</f>
        <v>3157028</v>
      </c>
      <c r="R90" s="94">
        <f>+Q90/P90</f>
        <v>0.30356038461538459</v>
      </c>
      <c r="S90" s="94"/>
    </row>
    <row r="91" spans="1:19" s="100" customFormat="1" x14ac:dyDescent="0.25">
      <c r="A91" s="135" t="s">
        <v>439</v>
      </c>
      <c r="B91" s="197" t="s">
        <v>433</v>
      </c>
      <c r="C91" s="135" t="s">
        <v>343</v>
      </c>
      <c r="D91" s="135" t="s">
        <v>344</v>
      </c>
      <c r="E91" s="194">
        <v>5160000</v>
      </c>
      <c r="F91" s="194">
        <v>5160000</v>
      </c>
      <c r="G91" s="194">
        <v>5160000</v>
      </c>
      <c r="H91" s="194">
        <v>0</v>
      </c>
      <c r="I91" s="194">
        <v>0</v>
      </c>
      <c r="J91" s="194">
        <v>0</v>
      </c>
      <c r="K91" s="194">
        <v>5160000</v>
      </c>
      <c r="L91" s="194">
        <v>5160000</v>
      </c>
      <c r="M91" s="194">
        <v>0</v>
      </c>
      <c r="N91" s="194">
        <v>0</v>
      </c>
      <c r="O91" s="94">
        <f t="shared" si="5"/>
        <v>1</v>
      </c>
      <c r="P91" s="95"/>
      <c r="Q91" s="95"/>
      <c r="R91" s="94"/>
    </row>
    <row r="92" spans="1:19" s="100" customFormat="1" x14ac:dyDescent="0.25">
      <c r="A92" s="135" t="s">
        <v>439</v>
      </c>
      <c r="B92" s="197" t="s">
        <v>433</v>
      </c>
      <c r="C92" s="135" t="s">
        <v>347</v>
      </c>
      <c r="D92" s="135" t="s">
        <v>394</v>
      </c>
      <c r="E92" s="194">
        <v>5160000</v>
      </c>
      <c r="F92" s="194">
        <v>5160000</v>
      </c>
      <c r="G92" s="194">
        <v>5160000</v>
      </c>
      <c r="H92" s="194">
        <v>0</v>
      </c>
      <c r="I92" s="194">
        <v>0</v>
      </c>
      <c r="J92" s="194">
        <v>0</v>
      </c>
      <c r="K92" s="194">
        <v>5160000</v>
      </c>
      <c r="L92" s="194">
        <v>5160000</v>
      </c>
      <c r="M92" s="194">
        <v>0</v>
      </c>
      <c r="N92" s="194">
        <v>0</v>
      </c>
      <c r="O92" s="94">
        <f t="shared" si="5"/>
        <v>1</v>
      </c>
      <c r="P92" s="95"/>
      <c r="Q92" s="95"/>
      <c r="R92" s="94"/>
    </row>
    <row r="93" spans="1:19" x14ac:dyDescent="0.25">
      <c r="A93" s="49" t="s">
        <v>439</v>
      </c>
      <c r="B93" s="198" t="s">
        <v>433</v>
      </c>
      <c r="C93" s="49" t="s">
        <v>358</v>
      </c>
      <c r="D93" s="49" t="s">
        <v>359</v>
      </c>
      <c r="E93" s="195">
        <v>14925000</v>
      </c>
      <c r="F93" s="195">
        <v>14925000</v>
      </c>
      <c r="G93" s="195">
        <v>14925000</v>
      </c>
      <c r="H93" s="195">
        <v>0</v>
      </c>
      <c r="I93" s="195">
        <v>0</v>
      </c>
      <c r="J93" s="195">
        <v>0</v>
      </c>
      <c r="K93" s="195">
        <v>14913280</v>
      </c>
      <c r="L93" s="195">
        <v>14913280</v>
      </c>
      <c r="M93" s="195">
        <v>11720</v>
      </c>
      <c r="N93" s="195">
        <v>11720</v>
      </c>
      <c r="O93" s="22">
        <f t="shared" si="5"/>
        <v>0.99921474036850921</v>
      </c>
      <c r="P93" s="95"/>
      <c r="Q93" s="95"/>
      <c r="R93" s="94"/>
    </row>
    <row r="94" spans="1:19" x14ac:dyDescent="0.25">
      <c r="A94" s="49" t="s">
        <v>439</v>
      </c>
      <c r="B94" s="198" t="s">
        <v>433</v>
      </c>
      <c r="C94" s="49" t="s">
        <v>361</v>
      </c>
      <c r="D94" s="49" t="s">
        <v>362</v>
      </c>
      <c r="E94" s="195">
        <v>14925000</v>
      </c>
      <c r="F94" s="195">
        <v>14925000</v>
      </c>
      <c r="G94" s="195">
        <v>14925000</v>
      </c>
      <c r="H94" s="195">
        <v>0</v>
      </c>
      <c r="I94" s="195">
        <v>0</v>
      </c>
      <c r="J94" s="195">
        <v>0</v>
      </c>
      <c r="K94" s="195">
        <v>14913280</v>
      </c>
      <c r="L94" s="195">
        <v>14913280</v>
      </c>
      <c r="M94" s="195">
        <v>11720</v>
      </c>
      <c r="N94" s="195">
        <v>11720</v>
      </c>
      <c r="O94" s="22">
        <f t="shared" si="5"/>
        <v>0.99921474036850921</v>
      </c>
      <c r="P94" s="95"/>
      <c r="Q94" s="95"/>
      <c r="R94" s="94"/>
    </row>
    <row r="95" spans="1:19" x14ac:dyDescent="0.25">
      <c r="A95" s="19"/>
      <c r="B95" s="109"/>
      <c r="C95" s="19"/>
      <c r="D95" s="19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22"/>
      <c r="P95" s="95"/>
      <c r="Q95" s="95"/>
      <c r="R95" s="94"/>
    </row>
    <row r="96" spans="1:19" x14ac:dyDescent="0.25">
      <c r="A96" s="19"/>
      <c r="B96" s="109"/>
      <c r="C96" s="19"/>
      <c r="D96" s="19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22"/>
      <c r="P96" s="95"/>
      <c r="Q96" s="95"/>
      <c r="R96" s="94"/>
    </row>
    <row r="97" spans="1:18" x14ac:dyDescent="0.25">
      <c r="A97" s="19"/>
      <c r="B97" s="109"/>
      <c r="C97" s="19"/>
      <c r="D97" s="19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22"/>
      <c r="P97" s="95"/>
      <c r="Q97" s="95"/>
      <c r="R97" s="94"/>
    </row>
    <row r="98" spans="1:18" x14ac:dyDescent="0.25">
      <c r="A98" s="19"/>
      <c r="B98" s="109"/>
      <c r="C98" s="19"/>
      <c r="D98" s="19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22"/>
      <c r="P98" s="95"/>
      <c r="Q98" s="95"/>
      <c r="R98" s="94"/>
    </row>
    <row r="99" spans="1:18" x14ac:dyDescent="0.25">
      <c r="A99" s="19"/>
      <c r="B99" s="109"/>
      <c r="C99" s="19"/>
      <c r="D99" s="19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22"/>
      <c r="P99" s="95"/>
      <c r="Q99" s="95"/>
      <c r="R99" s="94"/>
    </row>
    <row r="100" spans="1:18" x14ac:dyDescent="0.25">
      <c r="A100" s="19"/>
      <c r="B100" s="109"/>
      <c r="C100" s="19"/>
      <c r="D100" s="19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94"/>
      <c r="P100" s="95"/>
      <c r="Q100" s="95"/>
      <c r="R100" s="94"/>
    </row>
    <row r="101" spans="1:18" ht="15.6" customHeight="1" thickBot="1" x14ac:dyDescent="0.3">
      <c r="A101" s="19"/>
      <c r="B101" s="109"/>
      <c r="C101" s="211" t="s">
        <v>26</v>
      </c>
      <c r="D101" s="211"/>
      <c r="E101" s="211"/>
      <c r="F101" s="211"/>
      <c r="G101" s="211"/>
      <c r="H101" s="101"/>
      <c r="I101" s="101"/>
      <c r="J101" s="101"/>
      <c r="K101" s="101"/>
      <c r="L101" s="101"/>
      <c r="M101" s="101"/>
      <c r="N101" s="101"/>
      <c r="O101" s="94"/>
      <c r="P101" s="95"/>
      <c r="Q101" s="95"/>
      <c r="R101" s="94"/>
    </row>
    <row r="102" spans="1:18" s="65" customFormat="1" ht="31.5" thickTop="1" thickBot="1" x14ac:dyDescent="0.25">
      <c r="B102" s="108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928188416</v>
      </c>
      <c r="E103" s="30">
        <f>+K8</f>
        <v>455243008.72000003</v>
      </c>
      <c r="F103" s="8">
        <f>+D103-E103</f>
        <v>472945407.27999997</v>
      </c>
      <c r="G103" s="54">
        <f t="shared" ref="G103:G108" si="9">+E103/D103</f>
        <v>0.49046400587701366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505524962</v>
      </c>
      <c r="E104" s="26">
        <f>+K27</f>
        <v>228612032.22999999</v>
      </c>
      <c r="F104" s="8">
        <f>+D104-E104</f>
        <v>276912929.76999998</v>
      </c>
      <c r="G104" s="54">
        <f t="shared" si="9"/>
        <v>0.45222699058330573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+F61</f>
        <v>17871429</v>
      </c>
      <c r="E105" s="26">
        <f>+K61</f>
        <v>8683648.7100000009</v>
      </c>
      <c r="F105" s="8">
        <f>+D105-E105</f>
        <v>9187780.2899999991</v>
      </c>
      <c r="G105" s="54">
        <f t="shared" si="9"/>
        <v>0.48589559961881063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+F75</f>
        <v>18000000</v>
      </c>
      <c r="E106" s="26">
        <f>+K75</f>
        <v>0</v>
      </c>
      <c r="F106" s="8">
        <f>+D106-E106</f>
        <v>18000000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+E81</f>
        <v>534116178</v>
      </c>
      <c r="E107" s="26">
        <f>+K81</f>
        <v>239171881.99000001</v>
      </c>
      <c r="F107" s="8">
        <f>+D107-E107</f>
        <v>294944296.00999999</v>
      </c>
      <c r="G107" s="54">
        <f t="shared" si="9"/>
        <v>0.4477899974600657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2003700985</v>
      </c>
      <c r="E108" s="57">
        <f>SUM(E103:E107)</f>
        <v>931710571.6500001</v>
      </c>
      <c r="F108" s="57">
        <f>SUM(F103:F107)</f>
        <v>1071990413.3499999</v>
      </c>
      <c r="G108" s="47">
        <f t="shared" si="9"/>
        <v>0.46499481640470425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10" t="s">
        <v>27</v>
      </c>
      <c r="D110" s="210"/>
      <c r="E110" s="210"/>
      <c r="F110" s="210"/>
      <c r="G110" s="210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505524962</v>
      </c>
      <c r="E112" s="8">
        <f t="shared" si="10"/>
        <v>228612032.22999999</v>
      </c>
      <c r="F112" s="8">
        <f>+D112-E112</f>
        <v>276912929.76999998</v>
      </c>
      <c r="G112" s="54">
        <f>+E112/D112</f>
        <v>0.45222699058330573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17871429</v>
      </c>
      <c r="E113" s="8">
        <f t="shared" si="10"/>
        <v>8683648.7100000009</v>
      </c>
      <c r="F113" s="8">
        <f>+D113-E113</f>
        <v>9187780.2899999991</v>
      </c>
      <c r="G113" s="54">
        <f>+E113/D113</f>
        <v>0.48589559961881063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18000000</v>
      </c>
      <c r="E114" s="8">
        <f t="shared" si="10"/>
        <v>0</v>
      </c>
      <c r="F114" s="8">
        <f>+D114-E114</f>
        <v>18000000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+P81</f>
        <v>375500000</v>
      </c>
      <c r="E115" s="8">
        <f>+Q81</f>
        <v>154508180.52000001</v>
      </c>
      <c r="F115" s="8">
        <f>+D115-E115</f>
        <v>220991819.47999999</v>
      </c>
      <c r="G115" s="54">
        <f>+E115/D115</f>
        <v>0.4114731838082557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916896391</v>
      </c>
      <c r="E116" s="52">
        <f>SUM(E112:E115)</f>
        <v>391803861.46000004</v>
      </c>
      <c r="F116" s="52">
        <f>SUM(F112:F115)</f>
        <v>525092529.53999996</v>
      </c>
      <c r="G116" s="53">
        <f>+E116/D116</f>
        <v>0.42731530553052427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6" t="s">
        <v>51</v>
      </c>
      <c r="D125" s="87" t="s">
        <v>52</v>
      </c>
      <c r="E125" s="87" t="s">
        <v>53</v>
      </c>
      <c r="F125" s="86" t="s">
        <v>7</v>
      </c>
      <c r="G125" s="86" t="s">
        <v>19</v>
      </c>
      <c r="H125" s="10"/>
      <c r="I125" s="10"/>
      <c r="J125" s="10"/>
    </row>
    <row r="126" spans="1:10" x14ac:dyDescent="0.25">
      <c r="A126" s="10"/>
      <c r="C126" s="88" t="s">
        <v>22</v>
      </c>
      <c r="D126" s="89">
        <f>+G126/F126</f>
        <v>0.49046400587701366</v>
      </c>
      <c r="E126" s="89">
        <f>+(100%/12)*8</f>
        <v>0.66666666666666663</v>
      </c>
      <c r="F126" s="90">
        <f>+D103</f>
        <v>928188416</v>
      </c>
      <c r="G126" s="90">
        <f>+E103</f>
        <v>455243008.72000003</v>
      </c>
      <c r="H126" s="10"/>
      <c r="I126" s="10"/>
      <c r="J126" s="10"/>
    </row>
    <row r="127" spans="1:10" x14ac:dyDescent="0.25">
      <c r="A127" s="10"/>
      <c r="C127" s="88" t="s">
        <v>109</v>
      </c>
      <c r="D127" s="89">
        <f>+G127/F127</f>
        <v>0.45222699058330573</v>
      </c>
      <c r="E127" s="89">
        <f t="shared" ref="E127:E130" si="11">+(100%/12)*8</f>
        <v>0.66666666666666663</v>
      </c>
      <c r="F127" s="90">
        <f t="shared" ref="F127:G130" si="12">+D104</f>
        <v>505524962</v>
      </c>
      <c r="G127" s="90">
        <f t="shared" si="12"/>
        <v>228612032.22999999</v>
      </c>
      <c r="H127" s="10"/>
      <c r="I127" s="10"/>
      <c r="J127" s="10"/>
    </row>
    <row r="128" spans="1:10" x14ac:dyDescent="0.25">
      <c r="A128" s="10"/>
      <c r="C128" s="88" t="s">
        <v>23</v>
      </c>
      <c r="D128" s="89">
        <f>+G128/F128</f>
        <v>0.48589559961881063</v>
      </c>
      <c r="E128" s="89">
        <f t="shared" si="11"/>
        <v>0.66666666666666663</v>
      </c>
      <c r="F128" s="90">
        <f t="shared" si="12"/>
        <v>17871429</v>
      </c>
      <c r="G128" s="90">
        <f t="shared" si="12"/>
        <v>8683648.7100000009</v>
      </c>
      <c r="H128" s="10"/>
      <c r="I128" s="10"/>
      <c r="J128" s="10"/>
    </row>
    <row r="129" spans="1:10" x14ac:dyDescent="0.25">
      <c r="A129" s="10"/>
      <c r="C129" s="88" t="s">
        <v>24</v>
      </c>
      <c r="D129" s="89">
        <f>+G129/F129</f>
        <v>0</v>
      </c>
      <c r="E129" s="89">
        <f t="shared" si="11"/>
        <v>0.66666666666666663</v>
      </c>
      <c r="F129" s="90">
        <f t="shared" si="12"/>
        <v>18000000</v>
      </c>
      <c r="G129" s="90">
        <f t="shared" si="12"/>
        <v>0</v>
      </c>
      <c r="H129" s="10"/>
      <c r="I129" s="10"/>
      <c r="J129" s="10"/>
    </row>
    <row r="130" spans="1:10" x14ac:dyDescent="0.25">
      <c r="A130" s="10"/>
      <c r="C130" s="88" t="s">
        <v>25</v>
      </c>
      <c r="D130" s="89">
        <f>+G130/F130</f>
        <v>0.4477899974600657</v>
      </c>
      <c r="E130" s="89">
        <f t="shared" si="11"/>
        <v>0.66666666666666663</v>
      </c>
      <c r="F130" s="90">
        <f t="shared" si="12"/>
        <v>534116178</v>
      </c>
      <c r="G130" s="90">
        <f t="shared" si="12"/>
        <v>239171881.99000001</v>
      </c>
      <c r="H130" s="10"/>
      <c r="I130" s="10"/>
      <c r="J130" s="10"/>
    </row>
    <row r="131" spans="1:10" x14ac:dyDescent="0.25">
      <c r="A131" s="10"/>
      <c r="C131" s="88"/>
      <c r="D131" s="89"/>
      <c r="E131" s="89"/>
      <c r="F131" s="90"/>
      <c r="G131" s="90"/>
      <c r="H131" s="10"/>
      <c r="I131" s="10"/>
      <c r="J131" s="10"/>
    </row>
    <row r="132" spans="1:10" x14ac:dyDescent="0.25">
      <c r="A132" s="10"/>
      <c r="C132" s="88"/>
      <c r="D132" s="89"/>
      <c r="E132" s="89"/>
      <c r="F132" s="90"/>
      <c r="G132" s="90"/>
      <c r="H132" s="10"/>
      <c r="I132" s="10"/>
      <c r="J132" s="10"/>
    </row>
    <row r="133" spans="1:10" x14ac:dyDescent="0.25">
      <c r="A133" s="10"/>
      <c r="C133" s="88"/>
      <c r="D133" s="89"/>
      <c r="E133" s="89"/>
      <c r="F133" s="90"/>
      <c r="G133" s="90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7" activePane="bottomLeft" state="frozen"/>
      <selection pane="bottomLeft" activeCell="A5" sqref="A5"/>
    </sheetView>
  </sheetViews>
  <sheetFormatPr baseColWidth="10" defaultColWidth="12" defaultRowHeight="12.75" x14ac:dyDescent="0.2"/>
  <cols>
    <col min="1" max="1" width="10.42578125" style="21" customWidth="1"/>
    <col min="2" max="2" width="10.42578125" style="109" customWidth="1"/>
    <col min="3" max="3" width="14.5703125" style="21" customWidth="1"/>
    <col min="4" max="4" width="21.5703125" style="104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4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4" customWidth="1"/>
    <col min="17" max="17" width="21.42578125" style="104" customWidth="1"/>
    <col min="18" max="18" width="15.42578125" style="21" customWidth="1"/>
    <col min="19" max="16384" width="12" style="21"/>
  </cols>
  <sheetData>
    <row r="1" spans="1:18" s="120" customForma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8" s="120" customFormat="1" x14ac:dyDescent="0.2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8" s="120" customFormat="1" x14ac:dyDescent="0.2">
      <c r="A3" s="204" t="s">
        <v>38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8" s="17" customFormat="1" x14ac:dyDescent="0.2">
      <c r="A4" s="203" t="s">
        <v>444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8" s="17" customFormat="1" x14ac:dyDescent="0.2">
      <c r="A5" s="120"/>
      <c r="B5" s="106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</row>
    <row r="6" spans="1:18" s="127" customFormat="1" ht="39" thickBot="1" x14ac:dyDescent="0.25">
      <c r="A6" s="121" t="s">
        <v>12</v>
      </c>
      <c r="B6" s="122" t="s">
        <v>432</v>
      </c>
      <c r="C6" s="121" t="s">
        <v>41</v>
      </c>
      <c r="D6" s="123" t="s">
        <v>40</v>
      </c>
      <c r="E6" s="123" t="s">
        <v>13</v>
      </c>
      <c r="F6" s="123" t="s">
        <v>14</v>
      </c>
      <c r="G6" s="123" t="s">
        <v>15</v>
      </c>
      <c r="H6" s="123" t="s">
        <v>16</v>
      </c>
      <c r="I6" s="123" t="s">
        <v>17</v>
      </c>
      <c r="J6" s="123" t="s">
        <v>18</v>
      </c>
      <c r="K6" s="123" t="s">
        <v>19</v>
      </c>
      <c r="L6" s="124" t="s">
        <v>20</v>
      </c>
      <c r="M6" s="124" t="s">
        <v>42</v>
      </c>
      <c r="N6" s="124" t="s">
        <v>43</v>
      </c>
      <c r="O6" s="125" t="s">
        <v>34</v>
      </c>
      <c r="P6" s="126" t="s">
        <v>30</v>
      </c>
      <c r="Q6" s="126" t="s">
        <v>28</v>
      </c>
      <c r="R6" s="126" t="s">
        <v>29</v>
      </c>
    </row>
    <row r="7" spans="1:18" s="93" customFormat="1" ht="13.5" thickTop="1" x14ac:dyDescent="0.2">
      <c r="A7" s="134" t="s">
        <v>440</v>
      </c>
      <c r="B7" s="196" t="s">
        <v>433</v>
      </c>
      <c r="C7" s="134" t="s">
        <v>437</v>
      </c>
      <c r="D7" s="134" t="s">
        <v>437</v>
      </c>
      <c r="E7" s="193">
        <v>4238942013</v>
      </c>
      <c r="F7" s="193">
        <v>4338915133</v>
      </c>
      <c r="G7" s="193">
        <v>4133280650</v>
      </c>
      <c r="H7" s="193">
        <v>160652308.5</v>
      </c>
      <c r="I7" s="193">
        <v>305005799.13</v>
      </c>
      <c r="J7" s="193">
        <v>2447769.0099999998</v>
      </c>
      <c r="K7" s="193">
        <v>2320897455.4200001</v>
      </c>
      <c r="L7" s="193">
        <v>2280833063.0700002</v>
      </c>
      <c r="M7" s="193">
        <v>1549911800.9400001</v>
      </c>
      <c r="N7" s="193">
        <v>1344277317.9400001</v>
      </c>
      <c r="O7" s="94">
        <f>+K7/F7</f>
        <v>0.53490270822957808</v>
      </c>
      <c r="P7" s="28">
        <f>+P27+P72+P95+P106</f>
        <v>1004168989</v>
      </c>
      <c r="Q7" s="28">
        <f>+Q27+Q72+Q95+Q106</f>
        <v>548888842.99000001</v>
      </c>
      <c r="R7" s="98">
        <f>+Q7/P7</f>
        <v>0.54661003178021861</v>
      </c>
    </row>
    <row r="8" spans="1:18" s="105" customFormat="1" x14ac:dyDescent="0.2">
      <c r="A8" s="134" t="s">
        <v>440</v>
      </c>
      <c r="B8" s="196" t="s">
        <v>433</v>
      </c>
      <c r="C8" s="134" t="s">
        <v>54</v>
      </c>
      <c r="D8" s="134" t="s">
        <v>22</v>
      </c>
      <c r="E8" s="193">
        <v>3257231948</v>
      </c>
      <c r="F8" s="193">
        <v>3231699948</v>
      </c>
      <c r="G8" s="193">
        <v>3231699948</v>
      </c>
      <c r="H8" s="193">
        <v>0</v>
      </c>
      <c r="I8" s="193">
        <v>203700429.49000001</v>
      </c>
      <c r="J8" s="193">
        <v>0</v>
      </c>
      <c r="K8" s="193">
        <v>1762546027.4200001</v>
      </c>
      <c r="L8" s="193">
        <v>1762546027.4200001</v>
      </c>
      <c r="M8" s="193">
        <v>1265453491.0899999</v>
      </c>
      <c r="N8" s="193">
        <v>1265453491.0899999</v>
      </c>
      <c r="O8" s="94">
        <f t="shared" ref="O8:O71" si="0">+K8/F8</f>
        <v>0.54539284456491255</v>
      </c>
      <c r="P8" s="28"/>
      <c r="Q8" s="28"/>
      <c r="R8" s="98"/>
    </row>
    <row r="9" spans="1:18" s="105" customFormat="1" x14ac:dyDescent="0.2">
      <c r="A9" s="135" t="s">
        <v>440</v>
      </c>
      <c r="B9" s="197" t="s">
        <v>433</v>
      </c>
      <c r="C9" s="135" t="s">
        <v>55</v>
      </c>
      <c r="D9" s="135" t="s">
        <v>56</v>
      </c>
      <c r="E9" s="194">
        <v>1219195000</v>
      </c>
      <c r="F9" s="194">
        <v>1197395000</v>
      </c>
      <c r="G9" s="194">
        <v>1197395000</v>
      </c>
      <c r="H9" s="194">
        <v>0</v>
      </c>
      <c r="I9" s="194">
        <v>0</v>
      </c>
      <c r="J9" s="194">
        <v>0</v>
      </c>
      <c r="K9" s="194">
        <v>734152020.84000003</v>
      </c>
      <c r="L9" s="194">
        <v>734152020.84000003</v>
      </c>
      <c r="M9" s="194">
        <v>463242979.16000003</v>
      </c>
      <c r="N9" s="194">
        <v>463242979.16000003</v>
      </c>
      <c r="O9" s="94">
        <f t="shared" si="0"/>
        <v>0.61312434145791495</v>
      </c>
      <c r="P9" s="95"/>
      <c r="Q9" s="95"/>
      <c r="R9" s="94"/>
    </row>
    <row r="10" spans="1:18" s="104" customFormat="1" x14ac:dyDescent="0.2">
      <c r="A10" s="135" t="s">
        <v>440</v>
      </c>
      <c r="B10" s="197" t="s">
        <v>433</v>
      </c>
      <c r="C10" s="135" t="s">
        <v>57</v>
      </c>
      <c r="D10" s="135" t="s">
        <v>58</v>
      </c>
      <c r="E10" s="194">
        <v>1211790000</v>
      </c>
      <c r="F10" s="194">
        <v>1189990000</v>
      </c>
      <c r="G10" s="194">
        <v>1189990000</v>
      </c>
      <c r="H10" s="194">
        <v>0</v>
      </c>
      <c r="I10" s="194">
        <v>0</v>
      </c>
      <c r="J10" s="194">
        <v>0</v>
      </c>
      <c r="K10" s="194">
        <v>729717679.15999997</v>
      </c>
      <c r="L10" s="194">
        <v>729717679.15999997</v>
      </c>
      <c r="M10" s="194">
        <v>460272320.83999997</v>
      </c>
      <c r="N10" s="194">
        <v>460272320.83999997</v>
      </c>
      <c r="O10" s="94">
        <f t="shared" si="0"/>
        <v>0.6132132868007294</v>
      </c>
      <c r="P10" s="95"/>
      <c r="Q10" s="95"/>
      <c r="R10" s="94"/>
    </row>
    <row r="11" spans="1:18" s="104" customFormat="1" x14ac:dyDescent="0.2">
      <c r="A11" s="135" t="s">
        <v>440</v>
      </c>
      <c r="B11" s="197" t="s">
        <v>433</v>
      </c>
      <c r="C11" s="135" t="s">
        <v>59</v>
      </c>
      <c r="D11" s="135" t="s">
        <v>60</v>
      </c>
      <c r="E11" s="194">
        <v>7405000</v>
      </c>
      <c r="F11" s="194">
        <v>7405000</v>
      </c>
      <c r="G11" s="194">
        <v>7405000</v>
      </c>
      <c r="H11" s="194">
        <v>0</v>
      </c>
      <c r="I11" s="194">
        <v>0</v>
      </c>
      <c r="J11" s="194">
        <v>0</v>
      </c>
      <c r="K11" s="194">
        <v>4434341.68</v>
      </c>
      <c r="L11" s="194">
        <v>4434341.68</v>
      </c>
      <c r="M11" s="194">
        <v>2970658.32</v>
      </c>
      <c r="N11" s="194">
        <v>2970658.32</v>
      </c>
      <c r="O11" s="94">
        <f t="shared" si="0"/>
        <v>0.59883074679270754</v>
      </c>
      <c r="P11" s="95"/>
      <c r="Q11" s="95"/>
      <c r="R11" s="94"/>
    </row>
    <row r="12" spans="1:18" s="104" customFormat="1" x14ac:dyDescent="0.2">
      <c r="A12" s="135" t="s">
        <v>440</v>
      </c>
      <c r="B12" s="197" t="s">
        <v>433</v>
      </c>
      <c r="C12" s="135" t="s">
        <v>61</v>
      </c>
      <c r="D12" s="135" t="s">
        <v>62</v>
      </c>
      <c r="E12" s="194">
        <v>6039131</v>
      </c>
      <c r="F12" s="194">
        <v>7839131</v>
      </c>
      <c r="G12" s="194">
        <v>7839131</v>
      </c>
      <c r="H12" s="194">
        <v>0</v>
      </c>
      <c r="I12" s="194">
        <v>0</v>
      </c>
      <c r="J12" s="194">
        <v>0</v>
      </c>
      <c r="K12" s="194">
        <v>1937870</v>
      </c>
      <c r="L12" s="194">
        <v>1937870</v>
      </c>
      <c r="M12" s="194">
        <v>5901261</v>
      </c>
      <c r="N12" s="194">
        <v>5901261</v>
      </c>
      <c r="O12" s="94">
        <f t="shared" si="0"/>
        <v>0.2472046965409814</v>
      </c>
      <c r="P12" s="95"/>
      <c r="Q12" s="95"/>
      <c r="R12" s="94"/>
    </row>
    <row r="13" spans="1:18" s="104" customFormat="1" x14ac:dyDescent="0.2">
      <c r="A13" s="135" t="s">
        <v>440</v>
      </c>
      <c r="B13" s="197" t="s">
        <v>433</v>
      </c>
      <c r="C13" s="135" t="s">
        <v>63</v>
      </c>
      <c r="D13" s="135" t="s">
        <v>64</v>
      </c>
      <c r="E13" s="194">
        <v>6039131</v>
      </c>
      <c r="F13" s="194">
        <v>7839131</v>
      </c>
      <c r="G13" s="194">
        <v>7839131</v>
      </c>
      <c r="H13" s="194">
        <v>0</v>
      </c>
      <c r="I13" s="194">
        <v>0</v>
      </c>
      <c r="J13" s="194">
        <v>0</v>
      </c>
      <c r="K13" s="194">
        <v>1937870</v>
      </c>
      <c r="L13" s="194">
        <v>1937870</v>
      </c>
      <c r="M13" s="194">
        <v>5901261</v>
      </c>
      <c r="N13" s="194">
        <v>5901261</v>
      </c>
      <c r="O13" s="94">
        <f t="shared" si="0"/>
        <v>0.2472046965409814</v>
      </c>
      <c r="P13" s="95"/>
      <c r="Q13" s="95"/>
      <c r="R13" s="94"/>
    </row>
    <row r="14" spans="1:18" s="104" customFormat="1" x14ac:dyDescent="0.2">
      <c r="A14" s="135" t="s">
        <v>440</v>
      </c>
      <c r="B14" s="197" t="s">
        <v>433</v>
      </c>
      <c r="C14" s="135" t="s">
        <v>65</v>
      </c>
      <c r="D14" s="135" t="s">
        <v>66</v>
      </c>
      <c r="E14" s="194">
        <v>1539183941</v>
      </c>
      <c r="F14" s="194">
        <v>1537517941</v>
      </c>
      <c r="G14" s="194">
        <v>1537517941</v>
      </c>
      <c r="H14" s="194">
        <v>0</v>
      </c>
      <c r="I14" s="194">
        <v>0</v>
      </c>
      <c r="J14" s="194">
        <v>0</v>
      </c>
      <c r="K14" s="194">
        <v>741208690.07000005</v>
      </c>
      <c r="L14" s="194">
        <v>741208690.07000005</v>
      </c>
      <c r="M14" s="194">
        <v>796309250.92999995</v>
      </c>
      <c r="N14" s="194">
        <v>796309250.92999995</v>
      </c>
      <c r="O14" s="94">
        <f t="shared" si="0"/>
        <v>0.48208132751148175</v>
      </c>
      <c r="P14" s="95"/>
      <c r="Q14" s="95"/>
      <c r="R14" s="94"/>
    </row>
    <row r="15" spans="1:18" s="104" customFormat="1" x14ac:dyDescent="0.2">
      <c r="A15" s="135" t="s">
        <v>440</v>
      </c>
      <c r="B15" s="197" t="s">
        <v>433</v>
      </c>
      <c r="C15" s="135" t="s">
        <v>67</v>
      </c>
      <c r="D15" s="135" t="s">
        <v>68</v>
      </c>
      <c r="E15" s="194">
        <v>566508408</v>
      </c>
      <c r="F15" s="194">
        <v>566508408</v>
      </c>
      <c r="G15" s="194">
        <v>566508408</v>
      </c>
      <c r="H15" s="194">
        <v>0</v>
      </c>
      <c r="I15" s="194">
        <v>0</v>
      </c>
      <c r="J15" s="194">
        <v>0</v>
      </c>
      <c r="K15" s="194">
        <v>272578927.27999997</v>
      </c>
      <c r="L15" s="194">
        <v>272578927.27999997</v>
      </c>
      <c r="M15" s="194">
        <v>293929480.72000003</v>
      </c>
      <c r="N15" s="194">
        <v>293929480.72000003</v>
      </c>
      <c r="O15" s="94">
        <f t="shared" si="0"/>
        <v>0.48115601362795657</v>
      </c>
      <c r="P15" s="95"/>
      <c r="Q15" s="95"/>
      <c r="R15" s="94"/>
    </row>
    <row r="16" spans="1:18" s="104" customFormat="1" x14ac:dyDescent="0.2">
      <c r="A16" s="135" t="s">
        <v>440</v>
      </c>
      <c r="B16" s="197" t="s">
        <v>433</v>
      </c>
      <c r="C16" s="135" t="s">
        <v>69</v>
      </c>
      <c r="D16" s="135" t="s">
        <v>70</v>
      </c>
      <c r="E16" s="194">
        <v>452790120</v>
      </c>
      <c r="F16" s="194">
        <v>452790120</v>
      </c>
      <c r="G16" s="194">
        <v>452790120</v>
      </c>
      <c r="H16" s="194">
        <v>0</v>
      </c>
      <c r="I16" s="194">
        <v>0</v>
      </c>
      <c r="J16" s="194">
        <v>0</v>
      </c>
      <c r="K16" s="194">
        <v>237519788.90000001</v>
      </c>
      <c r="L16" s="194">
        <v>237519788.90000001</v>
      </c>
      <c r="M16" s="194">
        <v>215270331.09999999</v>
      </c>
      <c r="N16" s="194">
        <v>215270331.09999999</v>
      </c>
      <c r="O16" s="94">
        <f t="shared" si="0"/>
        <v>0.52456928366723199</v>
      </c>
      <c r="P16" s="95"/>
      <c r="Q16" s="95"/>
      <c r="R16" s="94"/>
    </row>
    <row r="17" spans="1:18" s="104" customFormat="1" x14ac:dyDescent="0.2">
      <c r="A17" s="135" t="s">
        <v>440</v>
      </c>
      <c r="B17" s="197" t="s">
        <v>433</v>
      </c>
      <c r="C17" s="135" t="s">
        <v>73</v>
      </c>
      <c r="D17" s="135" t="s">
        <v>74</v>
      </c>
      <c r="E17" s="194">
        <v>172383331</v>
      </c>
      <c r="F17" s="194">
        <v>172383331</v>
      </c>
      <c r="G17" s="194">
        <v>172383331</v>
      </c>
      <c r="H17" s="194">
        <v>0</v>
      </c>
      <c r="I17" s="194">
        <v>0</v>
      </c>
      <c r="J17" s="194">
        <v>0</v>
      </c>
      <c r="K17" s="194">
        <v>169140964.44</v>
      </c>
      <c r="L17" s="194">
        <v>169140964.44</v>
      </c>
      <c r="M17" s="194">
        <v>3242366.56</v>
      </c>
      <c r="N17" s="194">
        <v>3242366.56</v>
      </c>
      <c r="O17" s="94">
        <f t="shared" si="0"/>
        <v>0.9811909507654194</v>
      </c>
      <c r="P17" s="95"/>
      <c r="Q17" s="95"/>
      <c r="R17" s="94"/>
    </row>
    <row r="18" spans="1:18" s="104" customFormat="1" x14ac:dyDescent="0.2">
      <c r="A18" s="135" t="s">
        <v>440</v>
      </c>
      <c r="B18" s="197" t="s">
        <v>433</v>
      </c>
      <c r="C18" s="135" t="s">
        <v>75</v>
      </c>
      <c r="D18" s="135" t="s">
        <v>76</v>
      </c>
      <c r="E18" s="194">
        <v>138000000</v>
      </c>
      <c r="F18" s="194">
        <v>138000000</v>
      </c>
      <c r="G18" s="194">
        <v>138000000</v>
      </c>
      <c r="H18" s="194">
        <v>0</v>
      </c>
      <c r="I18" s="194">
        <v>0</v>
      </c>
      <c r="J18" s="194">
        <v>0</v>
      </c>
      <c r="K18" s="194">
        <v>61969009.450000003</v>
      </c>
      <c r="L18" s="194">
        <v>61969009.450000003</v>
      </c>
      <c r="M18" s="194">
        <v>76030990.549999997</v>
      </c>
      <c r="N18" s="194">
        <v>76030990.549999997</v>
      </c>
      <c r="O18" s="94">
        <f t="shared" si="0"/>
        <v>0.44905079311594204</v>
      </c>
      <c r="P18" s="95"/>
      <c r="Q18" s="95"/>
      <c r="R18" s="94"/>
    </row>
    <row r="19" spans="1:18" s="104" customFormat="1" x14ac:dyDescent="0.2">
      <c r="A19" s="135" t="s">
        <v>440</v>
      </c>
      <c r="B19" s="197" t="s">
        <v>434</v>
      </c>
      <c r="C19" s="135" t="s">
        <v>71</v>
      </c>
      <c r="D19" s="135" t="s">
        <v>72</v>
      </c>
      <c r="E19" s="194">
        <v>209502082</v>
      </c>
      <c r="F19" s="194">
        <v>207836082</v>
      </c>
      <c r="G19" s="194">
        <v>207836082</v>
      </c>
      <c r="H19" s="194">
        <v>0</v>
      </c>
      <c r="I19" s="194">
        <v>0</v>
      </c>
      <c r="J19" s="194">
        <v>0</v>
      </c>
      <c r="K19" s="194">
        <v>0</v>
      </c>
      <c r="L19" s="194">
        <v>0</v>
      </c>
      <c r="M19" s="194">
        <v>207836082</v>
      </c>
      <c r="N19" s="194">
        <v>207836082</v>
      </c>
      <c r="O19" s="94">
        <f t="shared" si="0"/>
        <v>0</v>
      </c>
      <c r="P19" s="95"/>
      <c r="Q19" s="95"/>
      <c r="R19" s="94"/>
    </row>
    <row r="20" spans="1:18" s="104" customFormat="1" x14ac:dyDescent="0.2">
      <c r="A20" s="135" t="s">
        <v>440</v>
      </c>
      <c r="B20" s="197" t="s">
        <v>433</v>
      </c>
      <c r="C20" s="135" t="s">
        <v>77</v>
      </c>
      <c r="D20" s="135" t="s">
        <v>78</v>
      </c>
      <c r="E20" s="194">
        <v>248573993</v>
      </c>
      <c r="F20" s="194">
        <v>246623993</v>
      </c>
      <c r="G20" s="194">
        <v>246623993</v>
      </c>
      <c r="H20" s="194">
        <v>0</v>
      </c>
      <c r="I20" s="194">
        <v>102471896.45</v>
      </c>
      <c r="J20" s="194">
        <v>0</v>
      </c>
      <c r="K20" s="194">
        <v>144152096.55000001</v>
      </c>
      <c r="L20" s="194">
        <v>144152096.55000001</v>
      </c>
      <c r="M20" s="194">
        <v>0</v>
      </c>
      <c r="N20" s="194">
        <v>0</v>
      </c>
      <c r="O20" s="94">
        <f t="shared" si="0"/>
        <v>0.58450151097018377</v>
      </c>
      <c r="P20" s="95"/>
      <c r="Q20" s="95"/>
      <c r="R20" s="94"/>
    </row>
    <row r="21" spans="1:18" s="104" customFormat="1" x14ac:dyDescent="0.2">
      <c r="A21" s="135" t="s">
        <v>440</v>
      </c>
      <c r="B21" s="197" t="s">
        <v>433</v>
      </c>
      <c r="C21" s="135" t="s">
        <v>82</v>
      </c>
      <c r="D21" s="135" t="s">
        <v>401</v>
      </c>
      <c r="E21" s="194">
        <v>235826609</v>
      </c>
      <c r="F21" s="194">
        <v>233976609</v>
      </c>
      <c r="G21" s="194">
        <v>233976609</v>
      </c>
      <c r="H21" s="194">
        <v>0</v>
      </c>
      <c r="I21" s="194">
        <v>97214571.75</v>
      </c>
      <c r="J21" s="194">
        <v>0</v>
      </c>
      <c r="K21" s="194">
        <v>136762037.25</v>
      </c>
      <c r="L21" s="194">
        <v>136762037.25</v>
      </c>
      <c r="M21" s="194">
        <v>0</v>
      </c>
      <c r="N21" s="194">
        <v>0</v>
      </c>
      <c r="O21" s="94">
        <f t="shared" si="0"/>
        <v>0.58451157931774278</v>
      </c>
      <c r="P21" s="95"/>
      <c r="Q21" s="95"/>
      <c r="R21" s="94"/>
    </row>
    <row r="22" spans="1:18" s="104" customFormat="1" x14ac:dyDescent="0.2">
      <c r="A22" s="135" t="s">
        <v>440</v>
      </c>
      <c r="B22" s="197" t="s">
        <v>433</v>
      </c>
      <c r="C22" s="135" t="s">
        <v>87</v>
      </c>
      <c r="D22" s="135" t="s">
        <v>388</v>
      </c>
      <c r="E22" s="194">
        <v>12747384</v>
      </c>
      <c r="F22" s="194">
        <v>12647384</v>
      </c>
      <c r="G22" s="194">
        <v>12647384</v>
      </c>
      <c r="H22" s="194">
        <v>0</v>
      </c>
      <c r="I22" s="194">
        <v>5257324.7</v>
      </c>
      <c r="J22" s="194">
        <v>0</v>
      </c>
      <c r="K22" s="194">
        <v>7390059.2999999998</v>
      </c>
      <c r="L22" s="194">
        <v>7390059.2999999998</v>
      </c>
      <c r="M22" s="194">
        <v>0</v>
      </c>
      <c r="N22" s="194">
        <v>0</v>
      </c>
      <c r="O22" s="94">
        <f t="shared" si="0"/>
        <v>0.5843152465363588</v>
      </c>
      <c r="P22" s="95"/>
      <c r="Q22" s="95"/>
      <c r="R22" s="94"/>
    </row>
    <row r="23" spans="1:18" s="104" customFormat="1" x14ac:dyDescent="0.2">
      <c r="A23" s="135" t="s">
        <v>440</v>
      </c>
      <c r="B23" s="197" t="s">
        <v>433</v>
      </c>
      <c r="C23" s="135" t="s">
        <v>89</v>
      </c>
      <c r="D23" s="135" t="s">
        <v>90</v>
      </c>
      <c r="E23" s="194">
        <v>244239883</v>
      </c>
      <c r="F23" s="194">
        <v>242323883</v>
      </c>
      <c r="G23" s="194">
        <v>242323883</v>
      </c>
      <c r="H23" s="194">
        <v>0</v>
      </c>
      <c r="I23" s="194">
        <v>101228533.04000001</v>
      </c>
      <c r="J23" s="194">
        <v>0</v>
      </c>
      <c r="K23" s="194">
        <v>141095349.96000001</v>
      </c>
      <c r="L23" s="194">
        <v>141095349.96000001</v>
      </c>
      <c r="M23" s="194">
        <v>0</v>
      </c>
      <c r="N23" s="194">
        <v>0</v>
      </c>
      <c r="O23" s="94">
        <f t="shared" si="0"/>
        <v>0.58225936384487531</v>
      </c>
      <c r="P23" s="95"/>
      <c r="Q23" s="95"/>
      <c r="R23" s="94"/>
    </row>
    <row r="24" spans="1:18" s="104" customFormat="1" x14ac:dyDescent="0.2">
      <c r="A24" s="135" t="s">
        <v>440</v>
      </c>
      <c r="B24" s="197" t="s">
        <v>433</v>
      </c>
      <c r="C24" s="135" t="s">
        <v>94</v>
      </c>
      <c r="D24" s="135" t="s">
        <v>402</v>
      </c>
      <c r="E24" s="194">
        <v>129513424</v>
      </c>
      <c r="F24" s="194">
        <v>128497424</v>
      </c>
      <c r="G24" s="194">
        <v>128497424</v>
      </c>
      <c r="H24" s="194">
        <v>0</v>
      </c>
      <c r="I24" s="194">
        <v>53912188.609999999</v>
      </c>
      <c r="J24" s="194">
        <v>0</v>
      </c>
      <c r="K24" s="194">
        <v>74585235.390000001</v>
      </c>
      <c r="L24" s="194">
        <v>74585235.390000001</v>
      </c>
      <c r="M24" s="194">
        <v>0</v>
      </c>
      <c r="N24" s="194">
        <v>0</v>
      </c>
      <c r="O24" s="94">
        <f t="shared" si="0"/>
        <v>0.58044148332498868</v>
      </c>
      <c r="P24" s="95"/>
      <c r="Q24" s="95"/>
      <c r="R24" s="94"/>
    </row>
    <row r="25" spans="1:18" s="104" customFormat="1" x14ac:dyDescent="0.2">
      <c r="A25" s="135" t="s">
        <v>440</v>
      </c>
      <c r="B25" s="197" t="s">
        <v>433</v>
      </c>
      <c r="C25" s="135" t="s">
        <v>99</v>
      </c>
      <c r="D25" s="135" t="s">
        <v>403</v>
      </c>
      <c r="E25" s="194">
        <v>38242153</v>
      </c>
      <c r="F25" s="194">
        <v>37942153</v>
      </c>
      <c r="G25" s="194">
        <v>37942153</v>
      </c>
      <c r="H25" s="194">
        <v>0</v>
      </c>
      <c r="I25" s="194">
        <v>15772086.960000001</v>
      </c>
      <c r="J25" s="194">
        <v>0</v>
      </c>
      <c r="K25" s="194">
        <v>22170066.039999999</v>
      </c>
      <c r="L25" s="194">
        <v>22170066.039999999</v>
      </c>
      <c r="M25" s="194">
        <v>0</v>
      </c>
      <c r="N25" s="194">
        <v>0</v>
      </c>
      <c r="O25" s="94">
        <f t="shared" si="0"/>
        <v>0.58431228296401627</v>
      </c>
      <c r="P25" s="95"/>
      <c r="Q25" s="95"/>
      <c r="R25" s="94"/>
    </row>
    <row r="26" spans="1:18" s="104" customFormat="1" x14ac:dyDescent="0.2">
      <c r="A26" s="135" t="s">
        <v>440</v>
      </c>
      <c r="B26" s="197" t="s">
        <v>433</v>
      </c>
      <c r="C26" s="135" t="s">
        <v>104</v>
      </c>
      <c r="D26" s="135" t="s">
        <v>404</v>
      </c>
      <c r="E26" s="194">
        <v>76484306</v>
      </c>
      <c r="F26" s="194">
        <v>75884306</v>
      </c>
      <c r="G26" s="194">
        <v>75884306</v>
      </c>
      <c r="H26" s="194">
        <v>0</v>
      </c>
      <c r="I26" s="194">
        <v>31544257.469999999</v>
      </c>
      <c r="J26" s="194">
        <v>0</v>
      </c>
      <c r="K26" s="194">
        <v>44340048.530000001</v>
      </c>
      <c r="L26" s="194">
        <v>44340048.530000001</v>
      </c>
      <c r="M26" s="194">
        <v>0</v>
      </c>
      <c r="N26" s="194">
        <v>0</v>
      </c>
      <c r="O26" s="94">
        <f t="shared" si="0"/>
        <v>0.58431118194584264</v>
      </c>
      <c r="P26" s="95"/>
      <c r="Q26" s="95"/>
      <c r="R26" s="94"/>
    </row>
    <row r="27" spans="1:18" s="105" customFormat="1" x14ac:dyDescent="0.2">
      <c r="A27" s="134" t="s">
        <v>440</v>
      </c>
      <c r="B27" s="196" t="s">
        <v>433</v>
      </c>
      <c r="C27" s="134" t="s">
        <v>108</v>
      </c>
      <c r="D27" s="134" t="s">
        <v>109</v>
      </c>
      <c r="E27" s="193">
        <v>610711344</v>
      </c>
      <c r="F27" s="193">
        <v>614711344</v>
      </c>
      <c r="G27" s="193">
        <v>484851353</v>
      </c>
      <c r="H27" s="193">
        <v>102518779.87</v>
      </c>
      <c r="I27" s="193">
        <v>48343304.649999999</v>
      </c>
      <c r="J27" s="193">
        <v>2447769.0099999998</v>
      </c>
      <c r="K27" s="193">
        <v>281040638.91000003</v>
      </c>
      <c r="L27" s="193">
        <v>240987322.56</v>
      </c>
      <c r="M27" s="193">
        <v>180360851.56</v>
      </c>
      <c r="N27" s="193">
        <v>50500860.560000002</v>
      </c>
      <c r="O27" s="94">
        <f t="shared" si="0"/>
        <v>0.45719123561513453</v>
      </c>
      <c r="P27" s="28">
        <f>+F27</f>
        <v>614711344</v>
      </c>
      <c r="Q27" s="28">
        <f t="shared" ref="Q27:Q36" si="1">+K27</f>
        <v>281040638.91000003</v>
      </c>
      <c r="R27" s="98">
        <f t="shared" ref="R27:R36" si="2">+Q27/P27</f>
        <v>0.45719123561513453</v>
      </c>
    </row>
    <row r="28" spans="1:18" s="104" customFormat="1" x14ac:dyDescent="0.2">
      <c r="A28" s="135" t="s">
        <v>440</v>
      </c>
      <c r="B28" s="197" t="s">
        <v>433</v>
      </c>
      <c r="C28" s="135" t="s">
        <v>110</v>
      </c>
      <c r="D28" s="135" t="s">
        <v>111</v>
      </c>
      <c r="E28" s="194">
        <v>500000</v>
      </c>
      <c r="F28" s="194">
        <v>500000</v>
      </c>
      <c r="G28" s="194">
        <v>250000</v>
      </c>
      <c r="H28" s="194">
        <v>0</v>
      </c>
      <c r="I28" s="194">
        <v>0</v>
      </c>
      <c r="J28" s="194">
        <v>0</v>
      </c>
      <c r="K28" s="194">
        <v>0</v>
      </c>
      <c r="L28" s="194">
        <v>0</v>
      </c>
      <c r="M28" s="194">
        <v>500000</v>
      </c>
      <c r="N28" s="194">
        <v>250000</v>
      </c>
      <c r="O28" s="94">
        <f t="shared" si="0"/>
        <v>0</v>
      </c>
      <c r="P28" s="95">
        <f t="shared" ref="P28:P36" si="3">+F28</f>
        <v>500000</v>
      </c>
      <c r="Q28" s="95">
        <f t="shared" si="1"/>
        <v>0</v>
      </c>
      <c r="R28" s="94">
        <f t="shared" si="2"/>
        <v>0</v>
      </c>
    </row>
    <row r="29" spans="1:18" s="105" customFormat="1" x14ac:dyDescent="0.2">
      <c r="A29" s="135" t="s">
        <v>440</v>
      </c>
      <c r="B29" s="197" t="s">
        <v>433</v>
      </c>
      <c r="C29" s="135" t="s">
        <v>118</v>
      </c>
      <c r="D29" s="135" t="s">
        <v>119</v>
      </c>
      <c r="E29" s="194">
        <v>500000</v>
      </c>
      <c r="F29" s="194">
        <v>500000</v>
      </c>
      <c r="G29" s="194">
        <v>250000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500000</v>
      </c>
      <c r="N29" s="194">
        <v>250000</v>
      </c>
      <c r="O29" s="94">
        <f t="shared" si="0"/>
        <v>0</v>
      </c>
      <c r="P29" s="95">
        <f t="shared" si="3"/>
        <v>500000</v>
      </c>
      <c r="Q29" s="95">
        <f t="shared" si="1"/>
        <v>0</v>
      </c>
      <c r="R29" s="94">
        <f t="shared" si="2"/>
        <v>0</v>
      </c>
    </row>
    <row r="30" spans="1:18" s="104" customFormat="1" x14ac:dyDescent="0.2">
      <c r="A30" s="135" t="s">
        <v>440</v>
      </c>
      <c r="B30" s="197" t="s">
        <v>433</v>
      </c>
      <c r="C30" s="135" t="s">
        <v>120</v>
      </c>
      <c r="D30" s="135" t="s">
        <v>121</v>
      </c>
      <c r="E30" s="194">
        <v>95922173</v>
      </c>
      <c r="F30" s="194">
        <v>96422173</v>
      </c>
      <c r="G30" s="194">
        <v>83866628</v>
      </c>
      <c r="H30" s="194">
        <v>0</v>
      </c>
      <c r="I30" s="194">
        <v>7924513.3399999999</v>
      </c>
      <c r="J30" s="194">
        <v>0</v>
      </c>
      <c r="K30" s="194">
        <v>69396905.909999996</v>
      </c>
      <c r="L30" s="194">
        <v>69391587.909999996</v>
      </c>
      <c r="M30" s="194">
        <v>19100753.75</v>
      </c>
      <c r="N30" s="194">
        <v>6545208.75</v>
      </c>
      <c r="O30" s="94">
        <f t="shared" si="0"/>
        <v>0.71971937315704337</v>
      </c>
      <c r="P30" s="95">
        <f t="shared" si="3"/>
        <v>96422173</v>
      </c>
      <c r="Q30" s="95">
        <f t="shared" si="1"/>
        <v>69396905.909999996</v>
      </c>
      <c r="R30" s="94">
        <f t="shared" si="2"/>
        <v>0.71971937315704337</v>
      </c>
    </row>
    <row r="31" spans="1:18" s="104" customFormat="1" x14ac:dyDescent="0.2">
      <c r="A31" s="135" t="s">
        <v>440</v>
      </c>
      <c r="B31" s="197" t="s">
        <v>433</v>
      </c>
      <c r="C31" s="135" t="s">
        <v>122</v>
      </c>
      <c r="D31" s="135" t="s">
        <v>123</v>
      </c>
      <c r="E31" s="194">
        <v>21661539</v>
      </c>
      <c r="F31" s="194">
        <v>21661539</v>
      </c>
      <c r="G31" s="194">
        <v>21246154</v>
      </c>
      <c r="H31" s="194">
        <v>0</v>
      </c>
      <c r="I31" s="194">
        <v>3775287.02</v>
      </c>
      <c r="J31" s="194">
        <v>0</v>
      </c>
      <c r="K31" s="194">
        <v>14025732.48</v>
      </c>
      <c r="L31" s="194">
        <v>14025732.48</v>
      </c>
      <c r="M31" s="194">
        <v>3860519.5</v>
      </c>
      <c r="N31" s="194">
        <v>3445134.5</v>
      </c>
      <c r="O31" s="94">
        <f t="shared" si="0"/>
        <v>0.64749473617733255</v>
      </c>
      <c r="P31" s="95">
        <f t="shared" si="3"/>
        <v>21661539</v>
      </c>
      <c r="Q31" s="95">
        <f t="shared" si="1"/>
        <v>14025732.48</v>
      </c>
      <c r="R31" s="94">
        <f t="shared" si="2"/>
        <v>0.64749473617733255</v>
      </c>
    </row>
    <row r="32" spans="1:18" s="104" customFormat="1" x14ac:dyDescent="0.2">
      <c r="A32" s="135" t="s">
        <v>440</v>
      </c>
      <c r="B32" s="197" t="s">
        <v>433</v>
      </c>
      <c r="C32" s="135" t="s">
        <v>124</v>
      </c>
      <c r="D32" s="135" t="s">
        <v>125</v>
      </c>
      <c r="E32" s="194">
        <v>46727273</v>
      </c>
      <c r="F32" s="194">
        <v>46727273</v>
      </c>
      <c r="G32" s="194">
        <v>39045454</v>
      </c>
      <c r="H32" s="194">
        <v>0</v>
      </c>
      <c r="I32" s="194">
        <v>3112532.29</v>
      </c>
      <c r="J32" s="194">
        <v>0</v>
      </c>
      <c r="K32" s="194">
        <v>33337777.25</v>
      </c>
      <c r="L32" s="194">
        <v>33332459.25</v>
      </c>
      <c r="M32" s="194">
        <v>10276963.460000001</v>
      </c>
      <c r="N32" s="194">
        <v>2595144.46</v>
      </c>
      <c r="O32" s="94">
        <f t="shared" si="0"/>
        <v>0.71345437278139467</v>
      </c>
      <c r="P32" s="95">
        <f t="shared" si="3"/>
        <v>46727273</v>
      </c>
      <c r="Q32" s="95">
        <f t="shared" si="1"/>
        <v>33337777.25</v>
      </c>
      <c r="R32" s="94">
        <f t="shared" si="2"/>
        <v>0.71345437278139467</v>
      </c>
    </row>
    <row r="33" spans="1:18" s="105" customFormat="1" x14ac:dyDescent="0.2">
      <c r="A33" s="135" t="s">
        <v>440</v>
      </c>
      <c r="B33" s="197" t="s">
        <v>433</v>
      </c>
      <c r="C33" s="135" t="s">
        <v>126</v>
      </c>
      <c r="D33" s="135" t="s">
        <v>127</v>
      </c>
      <c r="E33" s="194">
        <v>72000</v>
      </c>
      <c r="F33" s="194">
        <v>72000</v>
      </c>
      <c r="G33" s="194">
        <v>54000</v>
      </c>
      <c r="H33" s="194">
        <v>0</v>
      </c>
      <c r="I33" s="194">
        <v>0</v>
      </c>
      <c r="J33" s="194">
        <v>0</v>
      </c>
      <c r="K33" s="194">
        <v>16400</v>
      </c>
      <c r="L33" s="194">
        <v>16400</v>
      </c>
      <c r="M33" s="194">
        <v>55600</v>
      </c>
      <c r="N33" s="194">
        <v>37600</v>
      </c>
      <c r="O33" s="94">
        <f t="shared" si="0"/>
        <v>0.22777777777777777</v>
      </c>
      <c r="P33" s="95">
        <f t="shared" si="3"/>
        <v>72000</v>
      </c>
      <c r="Q33" s="95">
        <f t="shared" si="1"/>
        <v>16400</v>
      </c>
      <c r="R33" s="94">
        <f t="shared" si="2"/>
        <v>0.22777777777777777</v>
      </c>
    </row>
    <row r="34" spans="1:18" s="104" customFormat="1" x14ac:dyDescent="0.2">
      <c r="A34" s="135" t="s">
        <v>440</v>
      </c>
      <c r="B34" s="197" t="s">
        <v>433</v>
      </c>
      <c r="C34" s="135" t="s">
        <v>128</v>
      </c>
      <c r="D34" s="135" t="s">
        <v>129</v>
      </c>
      <c r="E34" s="194">
        <v>24976745</v>
      </c>
      <c r="F34" s="194">
        <v>24976745</v>
      </c>
      <c r="G34" s="194">
        <v>20757558</v>
      </c>
      <c r="H34" s="194">
        <v>0</v>
      </c>
      <c r="I34" s="194">
        <v>222011.34</v>
      </c>
      <c r="J34" s="194">
        <v>0</v>
      </c>
      <c r="K34" s="194">
        <v>20147431.52</v>
      </c>
      <c r="L34" s="194">
        <v>20147431.52</v>
      </c>
      <c r="M34" s="194">
        <v>4607302.1399999997</v>
      </c>
      <c r="N34" s="194">
        <v>388115.14</v>
      </c>
      <c r="O34" s="94">
        <f t="shared" si="0"/>
        <v>0.80664760440161432</v>
      </c>
      <c r="P34" s="95">
        <f t="shared" si="3"/>
        <v>24976745</v>
      </c>
      <c r="Q34" s="95">
        <f t="shared" si="1"/>
        <v>20147431.52</v>
      </c>
      <c r="R34" s="94">
        <f t="shared" si="2"/>
        <v>0.80664760440161432</v>
      </c>
    </row>
    <row r="35" spans="1:18" s="104" customFormat="1" x14ac:dyDescent="0.2">
      <c r="A35" s="135" t="s">
        <v>440</v>
      </c>
      <c r="B35" s="197" t="s">
        <v>433</v>
      </c>
      <c r="C35" s="135" t="s">
        <v>130</v>
      </c>
      <c r="D35" s="135" t="s">
        <v>131</v>
      </c>
      <c r="E35" s="194">
        <v>2484616</v>
      </c>
      <c r="F35" s="194">
        <v>2984616</v>
      </c>
      <c r="G35" s="194">
        <v>2763462</v>
      </c>
      <c r="H35" s="194">
        <v>0</v>
      </c>
      <c r="I35" s="194">
        <v>814682.69</v>
      </c>
      <c r="J35" s="194">
        <v>0</v>
      </c>
      <c r="K35" s="194">
        <v>1869564.66</v>
      </c>
      <c r="L35" s="194">
        <v>1869564.66</v>
      </c>
      <c r="M35" s="194">
        <v>300368.65000000002</v>
      </c>
      <c r="N35" s="194">
        <v>79214.649999999994</v>
      </c>
      <c r="O35" s="94">
        <f t="shared" si="0"/>
        <v>0.62640040125764918</v>
      </c>
      <c r="P35" s="95">
        <f t="shared" si="3"/>
        <v>2984616</v>
      </c>
      <c r="Q35" s="95">
        <f t="shared" si="1"/>
        <v>1869564.66</v>
      </c>
      <c r="R35" s="94">
        <f t="shared" si="2"/>
        <v>0.62640040125764918</v>
      </c>
    </row>
    <row r="36" spans="1:18" s="104" customFormat="1" x14ac:dyDescent="0.2">
      <c r="A36" s="135" t="s">
        <v>440</v>
      </c>
      <c r="B36" s="197" t="s">
        <v>433</v>
      </c>
      <c r="C36" s="135" t="s">
        <v>132</v>
      </c>
      <c r="D36" s="135" t="s">
        <v>133</v>
      </c>
      <c r="E36" s="194">
        <v>29064483</v>
      </c>
      <c r="F36" s="194">
        <v>21064483</v>
      </c>
      <c r="G36" s="194">
        <v>19936120</v>
      </c>
      <c r="H36" s="194">
        <v>28000</v>
      </c>
      <c r="I36" s="194">
        <v>0</v>
      </c>
      <c r="J36" s="194">
        <v>0</v>
      </c>
      <c r="K36" s="194">
        <v>4836311.55</v>
      </c>
      <c r="L36" s="194">
        <v>0</v>
      </c>
      <c r="M36" s="194">
        <v>16200171.449999999</v>
      </c>
      <c r="N36" s="194">
        <v>15071808.449999999</v>
      </c>
      <c r="O36" s="94">
        <f t="shared" si="0"/>
        <v>0.22959554953235736</v>
      </c>
      <c r="P36" s="95">
        <f t="shared" si="3"/>
        <v>21064483</v>
      </c>
      <c r="Q36" s="95">
        <f t="shared" si="1"/>
        <v>4836311.55</v>
      </c>
      <c r="R36" s="94">
        <f t="shared" si="2"/>
        <v>0.22959554953235736</v>
      </c>
    </row>
    <row r="37" spans="1:18" s="104" customFormat="1" x14ac:dyDescent="0.2">
      <c r="A37" s="135" t="s">
        <v>440</v>
      </c>
      <c r="B37" s="197" t="s">
        <v>433</v>
      </c>
      <c r="C37" s="135" t="s">
        <v>134</v>
      </c>
      <c r="D37" s="135" t="s">
        <v>135</v>
      </c>
      <c r="E37" s="194">
        <v>4560000</v>
      </c>
      <c r="F37" s="194">
        <v>1560000</v>
      </c>
      <c r="G37" s="194">
        <v>690000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1560000</v>
      </c>
      <c r="N37" s="194">
        <v>690000</v>
      </c>
      <c r="O37" s="94">
        <f t="shared" si="0"/>
        <v>0</v>
      </c>
      <c r="P37" s="95">
        <f t="shared" ref="P37:P56" si="4">+F37</f>
        <v>1560000</v>
      </c>
      <c r="Q37" s="95">
        <f t="shared" ref="Q37:Q56" si="5">+K37</f>
        <v>0</v>
      </c>
      <c r="R37" s="94">
        <f t="shared" ref="R37:R56" si="6">+Q37/P37</f>
        <v>0</v>
      </c>
    </row>
    <row r="38" spans="1:18" s="104" customFormat="1" x14ac:dyDescent="0.2">
      <c r="A38" s="135" t="s">
        <v>440</v>
      </c>
      <c r="B38" s="197" t="s">
        <v>433</v>
      </c>
      <c r="C38" s="135" t="s">
        <v>136</v>
      </c>
      <c r="D38" s="135" t="s">
        <v>137</v>
      </c>
      <c r="E38" s="194">
        <v>0</v>
      </c>
      <c r="F38" s="194">
        <v>0</v>
      </c>
      <c r="G38" s="194">
        <v>0</v>
      </c>
      <c r="H38" s="194">
        <v>0</v>
      </c>
      <c r="I38" s="194">
        <v>0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94">
        <v>0</v>
      </c>
      <c r="P38" s="95">
        <f t="shared" si="4"/>
        <v>0</v>
      </c>
      <c r="Q38" s="95">
        <f t="shared" si="5"/>
        <v>0</v>
      </c>
      <c r="R38" s="94">
        <v>0</v>
      </c>
    </row>
    <row r="39" spans="1:18" s="104" customFormat="1" x14ac:dyDescent="0.2">
      <c r="A39" s="135" t="s">
        <v>440</v>
      </c>
      <c r="B39" s="197" t="s">
        <v>433</v>
      </c>
      <c r="C39" s="135" t="s">
        <v>138</v>
      </c>
      <c r="D39" s="135" t="s">
        <v>139</v>
      </c>
      <c r="E39" s="194">
        <v>420000</v>
      </c>
      <c r="F39" s="194">
        <v>420000</v>
      </c>
      <c r="G39" s="194">
        <v>315000</v>
      </c>
      <c r="H39" s="194">
        <v>28000</v>
      </c>
      <c r="I39" s="194">
        <v>0</v>
      </c>
      <c r="J39" s="194">
        <v>0</v>
      </c>
      <c r="K39" s="194">
        <v>0</v>
      </c>
      <c r="L39" s="194">
        <v>0</v>
      </c>
      <c r="M39" s="194">
        <v>392000</v>
      </c>
      <c r="N39" s="194">
        <v>287000</v>
      </c>
      <c r="O39" s="94">
        <f t="shared" si="0"/>
        <v>0</v>
      </c>
      <c r="P39" s="95">
        <f t="shared" si="4"/>
        <v>420000</v>
      </c>
      <c r="Q39" s="95">
        <f t="shared" si="5"/>
        <v>0</v>
      </c>
      <c r="R39" s="94">
        <f t="shared" si="6"/>
        <v>0</v>
      </c>
    </row>
    <row r="40" spans="1:18" s="104" customFormat="1" x14ac:dyDescent="0.2">
      <c r="A40" s="135" t="s">
        <v>440</v>
      </c>
      <c r="B40" s="197" t="s">
        <v>433</v>
      </c>
      <c r="C40" s="135" t="s">
        <v>140</v>
      </c>
      <c r="D40" s="135" t="s">
        <v>141</v>
      </c>
      <c r="E40" s="194">
        <v>300000</v>
      </c>
      <c r="F40" s="194">
        <v>300000</v>
      </c>
      <c r="G40" s="194">
        <v>225000</v>
      </c>
      <c r="H40" s="194">
        <v>0</v>
      </c>
      <c r="I40" s="194">
        <v>0</v>
      </c>
      <c r="J40" s="194">
        <v>0</v>
      </c>
      <c r="K40" s="194">
        <v>0</v>
      </c>
      <c r="L40" s="194">
        <v>0</v>
      </c>
      <c r="M40" s="194">
        <v>300000</v>
      </c>
      <c r="N40" s="194">
        <v>225000</v>
      </c>
      <c r="O40" s="94">
        <f t="shared" si="0"/>
        <v>0</v>
      </c>
      <c r="P40" s="95">
        <f t="shared" si="4"/>
        <v>300000</v>
      </c>
      <c r="Q40" s="95">
        <f t="shared" si="5"/>
        <v>0</v>
      </c>
      <c r="R40" s="94">
        <f t="shared" si="6"/>
        <v>0</v>
      </c>
    </row>
    <row r="41" spans="1:18" s="104" customFormat="1" x14ac:dyDescent="0.2">
      <c r="A41" s="135" t="s">
        <v>440</v>
      </c>
      <c r="B41" s="197" t="s">
        <v>433</v>
      </c>
      <c r="C41" s="135" t="s">
        <v>142</v>
      </c>
      <c r="D41" s="135" t="s">
        <v>143</v>
      </c>
      <c r="E41" s="194">
        <v>300000</v>
      </c>
      <c r="F41" s="194">
        <v>300000</v>
      </c>
      <c r="G41" s="194">
        <v>225000</v>
      </c>
      <c r="H41" s="194">
        <v>0</v>
      </c>
      <c r="I41" s="194">
        <v>0</v>
      </c>
      <c r="J41" s="194">
        <v>0</v>
      </c>
      <c r="K41" s="194">
        <v>0</v>
      </c>
      <c r="L41" s="194">
        <v>0</v>
      </c>
      <c r="M41" s="194">
        <v>300000</v>
      </c>
      <c r="N41" s="194">
        <v>225000</v>
      </c>
      <c r="O41" s="94">
        <f t="shared" si="0"/>
        <v>0</v>
      </c>
      <c r="P41" s="95">
        <f t="shared" si="4"/>
        <v>300000</v>
      </c>
      <c r="Q41" s="95">
        <f t="shared" si="5"/>
        <v>0</v>
      </c>
      <c r="R41" s="94">
        <f t="shared" si="6"/>
        <v>0</v>
      </c>
    </row>
    <row r="42" spans="1:18" s="104" customFormat="1" x14ac:dyDescent="0.2">
      <c r="A42" s="135" t="s">
        <v>440</v>
      </c>
      <c r="B42" s="197" t="s">
        <v>433</v>
      </c>
      <c r="C42" s="135" t="s">
        <v>144</v>
      </c>
      <c r="D42" s="135" t="s">
        <v>145</v>
      </c>
      <c r="E42" s="194">
        <v>23484483</v>
      </c>
      <c r="F42" s="194">
        <v>18484483</v>
      </c>
      <c r="G42" s="194">
        <v>18481120</v>
      </c>
      <c r="H42" s="194">
        <v>0</v>
      </c>
      <c r="I42" s="194">
        <v>0</v>
      </c>
      <c r="J42" s="194">
        <v>0</v>
      </c>
      <c r="K42" s="194">
        <v>4836311.55</v>
      </c>
      <c r="L42" s="194">
        <v>0</v>
      </c>
      <c r="M42" s="194">
        <v>13648171.449999999</v>
      </c>
      <c r="N42" s="194">
        <v>13644808.449999999</v>
      </c>
      <c r="O42" s="94">
        <f t="shared" si="0"/>
        <v>0.26164169968940976</v>
      </c>
      <c r="P42" s="95">
        <f t="shared" si="4"/>
        <v>18484483</v>
      </c>
      <c r="Q42" s="95">
        <f t="shared" si="5"/>
        <v>4836311.55</v>
      </c>
      <c r="R42" s="94">
        <f t="shared" si="6"/>
        <v>0.26164169968940976</v>
      </c>
    </row>
    <row r="43" spans="1:18" s="104" customFormat="1" x14ac:dyDescent="0.2">
      <c r="A43" s="135" t="s">
        <v>440</v>
      </c>
      <c r="B43" s="197" t="s">
        <v>433</v>
      </c>
      <c r="C43" s="135" t="s">
        <v>146</v>
      </c>
      <c r="D43" s="135" t="s">
        <v>147</v>
      </c>
      <c r="E43" s="194">
        <v>162311760</v>
      </c>
      <c r="F43" s="194">
        <v>187111760</v>
      </c>
      <c r="G43" s="194">
        <v>124792667</v>
      </c>
      <c r="H43" s="194">
        <v>0</v>
      </c>
      <c r="I43" s="194">
        <v>10811884.93</v>
      </c>
      <c r="J43" s="194">
        <v>1280830</v>
      </c>
      <c r="K43" s="194">
        <v>94701185.129999995</v>
      </c>
      <c r="L43" s="194">
        <v>85249985.129999995</v>
      </c>
      <c r="M43" s="194">
        <v>80317859.939999998</v>
      </c>
      <c r="N43" s="194">
        <v>17998766.940000001</v>
      </c>
      <c r="O43" s="94">
        <f t="shared" si="0"/>
        <v>0.50612096818500341</v>
      </c>
      <c r="P43" s="95">
        <f t="shared" si="4"/>
        <v>187111760</v>
      </c>
      <c r="Q43" s="95">
        <f t="shared" si="5"/>
        <v>94701185.129999995</v>
      </c>
      <c r="R43" s="94">
        <f t="shared" si="6"/>
        <v>0.50612096818500341</v>
      </c>
    </row>
    <row r="44" spans="1:18" s="104" customFormat="1" x14ac:dyDescent="0.2">
      <c r="A44" s="135" t="s">
        <v>440</v>
      </c>
      <c r="B44" s="197" t="s">
        <v>433</v>
      </c>
      <c r="C44" s="135" t="s">
        <v>150</v>
      </c>
      <c r="D44" s="135" t="s">
        <v>409</v>
      </c>
      <c r="E44" s="194">
        <v>25000000</v>
      </c>
      <c r="F44" s="194">
        <v>5000000</v>
      </c>
      <c r="G44" s="194">
        <v>0</v>
      </c>
      <c r="H44" s="194">
        <v>0</v>
      </c>
      <c r="I44" s="194">
        <v>0</v>
      </c>
      <c r="J44" s="194">
        <v>0</v>
      </c>
      <c r="K44" s="194">
        <v>0</v>
      </c>
      <c r="L44" s="194">
        <v>0</v>
      </c>
      <c r="M44" s="194">
        <v>5000000</v>
      </c>
      <c r="N44" s="194">
        <v>0</v>
      </c>
      <c r="O44" s="94">
        <f t="shared" si="0"/>
        <v>0</v>
      </c>
      <c r="P44" s="95">
        <f t="shared" si="4"/>
        <v>5000000</v>
      </c>
      <c r="Q44" s="95">
        <f t="shared" si="5"/>
        <v>0</v>
      </c>
      <c r="R44" s="94">
        <f t="shared" si="6"/>
        <v>0</v>
      </c>
    </row>
    <row r="45" spans="1:18" s="104" customFormat="1" x14ac:dyDescent="0.2">
      <c r="A45" s="135" t="s">
        <v>440</v>
      </c>
      <c r="B45" s="197" t="s">
        <v>433</v>
      </c>
      <c r="C45" s="135" t="s">
        <v>153</v>
      </c>
      <c r="D45" s="135" t="s">
        <v>410</v>
      </c>
      <c r="E45" s="194">
        <v>14266305</v>
      </c>
      <c r="F45" s="194">
        <v>14266305</v>
      </c>
      <c r="G45" s="194">
        <v>14200576</v>
      </c>
      <c r="H45" s="194">
        <v>0</v>
      </c>
      <c r="I45" s="194">
        <v>5200000</v>
      </c>
      <c r="J45" s="194">
        <v>0</v>
      </c>
      <c r="K45" s="194">
        <v>3000000</v>
      </c>
      <c r="L45" s="194">
        <v>3000000</v>
      </c>
      <c r="M45" s="194">
        <v>6066305</v>
      </c>
      <c r="N45" s="194">
        <v>6000576</v>
      </c>
      <c r="O45" s="94">
        <f t="shared" si="0"/>
        <v>0.21028570467265351</v>
      </c>
      <c r="P45" s="95">
        <f t="shared" si="4"/>
        <v>14266305</v>
      </c>
      <c r="Q45" s="95">
        <f t="shared" si="5"/>
        <v>3000000</v>
      </c>
      <c r="R45" s="94">
        <f t="shared" si="6"/>
        <v>0.21028570467265351</v>
      </c>
    </row>
    <row r="46" spans="1:18" s="104" customFormat="1" x14ac:dyDescent="0.2">
      <c r="A46" s="135" t="s">
        <v>440</v>
      </c>
      <c r="B46" s="197" t="s">
        <v>433</v>
      </c>
      <c r="C46" s="135" t="s">
        <v>154</v>
      </c>
      <c r="D46" s="135" t="s">
        <v>155</v>
      </c>
      <c r="E46" s="194">
        <v>100000000</v>
      </c>
      <c r="F46" s="194">
        <v>140800000</v>
      </c>
      <c r="G46" s="194">
        <v>91735000</v>
      </c>
      <c r="H46" s="194">
        <v>0</v>
      </c>
      <c r="I46" s="194">
        <v>622150</v>
      </c>
      <c r="J46" s="194">
        <v>0</v>
      </c>
      <c r="K46" s="194">
        <v>80201850</v>
      </c>
      <c r="L46" s="194">
        <v>70750650</v>
      </c>
      <c r="M46" s="194">
        <v>59976000</v>
      </c>
      <c r="N46" s="194">
        <v>10911000</v>
      </c>
      <c r="O46" s="94">
        <f t="shared" si="0"/>
        <v>0.56961541193181819</v>
      </c>
      <c r="P46" s="95">
        <f t="shared" si="4"/>
        <v>140800000</v>
      </c>
      <c r="Q46" s="95">
        <f t="shared" si="5"/>
        <v>80201850</v>
      </c>
      <c r="R46" s="94">
        <f t="shared" si="6"/>
        <v>0.56961541193181819</v>
      </c>
    </row>
    <row r="47" spans="1:18" s="104" customFormat="1" x14ac:dyDescent="0.2">
      <c r="A47" s="135" t="s">
        <v>440</v>
      </c>
      <c r="B47" s="197" t="s">
        <v>433</v>
      </c>
      <c r="C47" s="135" t="s">
        <v>156</v>
      </c>
      <c r="D47" s="135" t="s">
        <v>157</v>
      </c>
      <c r="E47" s="194">
        <v>23045455</v>
      </c>
      <c r="F47" s="194">
        <v>27045455</v>
      </c>
      <c r="G47" s="194">
        <v>18857091</v>
      </c>
      <c r="H47" s="194">
        <v>0</v>
      </c>
      <c r="I47" s="194">
        <v>4989734.93</v>
      </c>
      <c r="J47" s="194">
        <v>1280830</v>
      </c>
      <c r="K47" s="194">
        <v>11499335.130000001</v>
      </c>
      <c r="L47" s="194">
        <v>11499335.130000001</v>
      </c>
      <c r="M47" s="194">
        <v>9275554.9399999995</v>
      </c>
      <c r="N47" s="194">
        <v>1087190.94</v>
      </c>
      <c r="O47" s="94">
        <f t="shared" si="0"/>
        <v>0.42518549345906737</v>
      </c>
      <c r="P47" s="95">
        <f t="shared" si="4"/>
        <v>27045455</v>
      </c>
      <c r="Q47" s="95">
        <f t="shared" si="5"/>
        <v>11499335.130000001</v>
      </c>
      <c r="R47" s="94">
        <f t="shared" si="6"/>
        <v>0.42518549345906737</v>
      </c>
    </row>
    <row r="48" spans="1:18" s="104" customFormat="1" x14ac:dyDescent="0.2">
      <c r="A48" s="135" t="s">
        <v>440</v>
      </c>
      <c r="B48" s="197" t="s">
        <v>433</v>
      </c>
      <c r="C48" s="135" t="s">
        <v>158</v>
      </c>
      <c r="D48" s="135" t="s">
        <v>159</v>
      </c>
      <c r="E48" s="194">
        <v>19720000</v>
      </c>
      <c r="F48" s="194">
        <v>19720000</v>
      </c>
      <c r="G48" s="194">
        <v>13505000</v>
      </c>
      <c r="H48" s="194">
        <v>0</v>
      </c>
      <c r="I48" s="194">
        <v>4599078.82</v>
      </c>
      <c r="J48" s="194">
        <v>0</v>
      </c>
      <c r="K48" s="194">
        <v>6784601.1799999997</v>
      </c>
      <c r="L48" s="194">
        <v>6784601.1799999997</v>
      </c>
      <c r="M48" s="194">
        <v>8336320</v>
      </c>
      <c r="N48" s="194">
        <v>2121320</v>
      </c>
      <c r="O48" s="94">
        <f t="shared" si="0"/>
        <v>0.34404671298174438</v>
      </c>
      <c r="P48" s="95">
        <f t="shared" si="4"/>
        <v>19720000</v>
      </c>
      <c r="Q48" s="95">
        <f t="shared" si="5"/>
        <v>6784601.1799999997</v>
      </c>
      <c r="R48" s="94">
        <f t="shared" si="6"/>
        <v>0.34404671298174438</v>
      </c>
    </row>
    <row r="49" spans="1:18" s="104" customFormat="1" x14ac:dyDescent="0.2">
      <c r="A49" s="135" t="s">
        <v>440</v>
      </c>
      <c r="B49" s="197" t="s">
        <v>433</v>
      </c>
      <c r="C49" s="135" t="s">
        <v>160</v>
      </c>
      <c r="D49" s="135" t="s">
        <v>161</v>
      </c>
      <c r="E49" s="194">
        <v>800000</v>
      </c>
      <c r="F49" s="194">
        <v>800000</v>
      </c>
      <c r="G49" s="194">
        <v>700000</v>
      </c>
      <c r="H49" s="194">
        <v>0</v>
      </c>
      <c r="I49" s="194">
        <v>29157.3</v>
      </c>
      <c r="J49" s="194">
        <v>0</v>
      </c>
      <c r="K49" s="194">
        <v>663972.69999999995</v>
      </c>
      <c r="L49" s="194">
        <v>663972.69999999995</v>
      </c>
      <c r="M49" s="194">
        <v>106870</v>
      </c>
      <c r="N49" s="194">
        <v>6870</v>
      </c>
      <c r="O49" s="94">
        <f t="shared" si="0"/>
        <v>0.82996587499999996</v>
      </c>
      <c r="P49" s="95">
        <f t="shared" si="4"/>
        <v>800000</v>
      </c>
      <c r="Q49" s="95">
        <f t="shared" si="5"/>
        <v>663972.69999999995</v>
      </c>
      <c r="R49" s="94">
        <f t="shared" si="6"/>
        <v>0.82996587499999996</v>
      </c>
    </row>
    <row r="50" spans="1:18" s="104" customFormat="1" x14ac:dyDescent="0.2">
      <c r="A50" s="135" t="s">
        <v>440</v>
      </c>
      <c r="B50" s="197" t="s">
        <v>433</v>
      </c>
      <c r="C50" s="135" t="s">
        <v>162</v>
      </c>
      <c r="D50" s="135" t="s">
        <v>163</v>
      </c>
      <c r="E50" s="194">
        <v>9920000</v>
      </c>
      <c r="F50" s="194">
        <v>9920000</v>
      </c>
      <c r="G50" s="194">
        <v>8440000</v>
      </c>
      <c r="H50" s="194">
        <v>0</v>
      </c>
      <c r="I50" s="194">
        <v>2188500</v>
      </c>
      <c r="J50" s="194">
        <v>0</v>
      </c>
      <c r="K50" s="194">
        <v>4902050</v>
      </c>
      <c r="L50" s="194">
        <v>4902050</v>
      </c>
      <c r="M50" s="194">
        <v>2829450</v>
      </c>
      <c r="N50" s="194">
        <v>1349450</v>
      </c>
      <c r="O50" s="94">
        <f t="shared" si="0"/>
        <v>0.49415826612903224</v>
      </c>
      <c r="P50" s="95">
        <f t="shared" si="4"/>
        <v>9920000</v>
      </c>
      <c r="Q50" s="95">
        <f t="shared" si="5"/>
        <v>4902050</v>
      </c>
      <c r="R50" s="94">
        <f t="shared" si="6"/>
        <v>0.49415826612903224</v>
      </c>
    </row>
    <row r="51" spans="1:18" s="104" customFormat="1" x14ac:dyDescent="0.2">
      <c r="A51" s="135" t="s">
        <v>440</v>
      </c>
      <c r="B51" s="197" t="s">
        <v>433</v>
      </c>
      <c r="C51" s="135" t="s">
        <v>164</v>
      </c>
      <c r="D51" s="135" t="s">
        <v>165</v>
      </c>
      <c r="E51" s="194">
        <v>6000000</v>
      </c>
      <c r="F51" s="194">
        <v>6000000</v>
      </c>
      <c r="G51" s="194">
        <v>3000000</v>
      </c>
      <c r="H51" s="194">
        <v>0</v>
      </c>
      <c r="I51" s="194">
        <v>1781421.52</v>
      </c>
      <c r="J51" s="194">
        <v>0</v>
      </c>
      <c r="K51" s="194">
        <v>1218578.48</v>
      </c>
      <c r="L51" s="194">
        <v>1218578.48</v>
      </c>
      <c r="M51" s="194">
        <v>3000000</v>
      </c>
      <c r="N51" s="194">
        <v>0</v>
      </c>
      <c r="O51" s="94">
        <f t="shared" si="0"/>
        <v>0.20309641333333334</v>
      </c>
      <c r="P51" s="95">
        <f t="shared" si="4"/>
        <v>6000000</v>
      </c>
      <c r="Q51" s="95">
        <f t="shared" si="5"/>
        <v>1218578.48</v>
      </c>
      <c r="R51" s="94">
        <f t="shared" si="6"/>
        <v>0.20309641333333334</v>
      </c>
    </row>
    <row r="52" spans="1:18" s="104" customFormat="1" x14ac:dyDescent="0.2">
      <c r="A52" s="135" t="s">
        <v>440</v>
      </c>
      <c r="B52" s="197" t="s">
        <v>433</v>
      </c>
      <c r="C52" s="135" t="s">
        <v>166</v>
      </c>
      <c r="D52" s="135" t="s">
        <v>167</v>
      </c>
      <c r="E52" s="194">
        <v>3000000</v>
      </c>
      <c r="F52" s="194">
        <v>3000000</v>
      </c>
      <c r="G52" s="194">
        <v>1365000</v>
      </c>
      <c r="H52" s="194">
        <v>0</v>
      </c>
      <c r="I52" s="194">
        <v>600000</v>
      </c>
      <c r="J52" s="194">
        <v>0</v>
      </c>
      <c r="K52" s="194">
        <v>0</v>
      </c>
      <c r="L52" s="194">
        <v>0</v>
      </c>
      <c r="M52" s="194">
        <v>2400000</v>
      </c>
      <c r="N52" s="194">
        <v>765000</v>
      </c>
      <c r="O52" s="94">
        <f t="shared" si="0"/>
        <v>0</v>
      </c>
      <c r="P52" s="95">
        <f t="shared" si="4"/>
        <v>3000000</v>
      </c>
      <c r="Q52" s="95">
        <f t="shared" si="5"/>
        <v>0</v>
      </c>
      <c r="R52" s="94">
        <f t="shared" si="6"/>
        <v>0</v>
      </c>
    </row>
    <row r="53" spans="1:18" s="104" customFormat="1" x14ac:dyDescent="0.2">
      <c r="A53" s="135" t="s">
        <v>440</v>
      </c>
      <c r="B53" s="197" t="s">
        <v>433</v>
      </c>
      <c r="C53" s="135" t="s">
        <v>168</v>
      </c>
      <c r="D53" s="135" t="s">
        <v>169</v>
      </c>
      <c r="E53" s="194">
        <v>16000000</v>
      </c>
      <c r="F53" s="194">
        <v>9500000</v>
      </c>
      <c r="G53" s="194">
        <v>7899000</v>
      </c>
      <c r="H53" s="194">
        <v>0</v>
      </c>
      <c r="I53" s="194">
        <v>0</v>
      </c>
      <c r="J53" s="194">
        <v>0</v>
      </c>
      <c r="K53" s="194">
        <v>5641143</v>
      </c>
      <c r="L53" s="194">
        <v>5641143</v>
      </c>
      <c r="M53" s="194">
        <v>3858857</v>
      </c>
      <c r="N53" s="194">
        <v>2257857</v>
      </c>
      <c r="O53" s="94">
        <f t="shared" si="0"/>
        <v>0.5938045263157895</v>
      </c>
      <c r="P53" s="95">
        <f t="shared" si="4"/>
        <v>9500000</v>
      </c>
      <c r="Q53" s="95">
        <f t="shared" si="5"/>
        <v>5641143</v>
      </c>
      <c r="R53" s="94">
        <f t="shared" si="6"/>
        <v>0.5938045263157895</v>
      </c>
    </row>
    <row r="54" spans="1:18" s="104" customFormat="1" x14ac:dyDescent="0.2">
      <c r="A54" s="135" t="s">
        <v>440</v>
      </c>
      <c r="B54" s="197" t="s">
        <v>433</v>
      </c>
      <c r="C54" s="135" t="s">
        <v>170</v>
      </c>
      <c r="D54" s="135" t="s">
        <v>171</v>
      </c>
      <c r="E54" s="194">
        <v>16000000</v>
      </c>
      <c r="F54" s="194">
        <v>9500000</v>
      </c>
      <c r="G54" s="194">
        <v>7899000</v>
      </c>
      <c r="H54" s="194">
        <v>0</v>
      </c>
      <c r="I54" s="194">
        <v>0</v>
      </c>
      <c r="J54" s="194">
        <v>0</v>
      </c>
      <c r="K54" s="194">
        <v>5641143</v>
      </c>
      <c r="L54" s="194">
        <v>5641143</v>
      </c>
      <c r="M54" s="194">
        <v>3858857</v>
      </c>
      <c r="N54" s="194">
        <v>2257857</v>
      </c>
      <c r="O54" s="94">
        <f t="shared" si="0"/>
        <v>0.5938045263157895</v>
      </c>
      <c r="P54" s="95">
        <f t="shared" si="4"/>
        <v>9500000</v>
      </c>
      <c r="Q54" s="95">
        <f t="shared" si="5"/>
        <v>5641143</v>
      </c>
      <c r="R54" s="94">
        <f t="shared" si="6"/>
        <v>0.5938045263157895</v>
      </c>
    </row>
    <row r="55" spans="1:18" s="104" customFormat="1" x14ac:dyDescent="0.2">
      <c r="A55" s="135" t="s">
        <v>440</v>
      </c>
      <c r="B55" s="197" t="s">
        <v>433</v>
      </c>
      <c r="C55" s="135" t="s">
        <v>172</v>
      </c>
      <c r="D55" s="135" t="s">
        <v>173</v>
      </c>
      <c r="E55" s="194">
        <v>3507883</v>
      </c>
      <c r="F55" s="194">
        <v>3507883</v>
      </c>
      <c r="G55" s="194">
        <v>3353941</v>
      </c>
      <c r="H55" s="194">
        <v>160000</v>
      </c>
      <c r="I55" s="194">
        <v>174000</v>
      </c>
      <c r="J55" s="194">
        <v>185000</v>
      </c>
      <c r="K55" s="194">
        <v>1935000</v>
      </c>
      <c r="L55" s="194">
        <v>500000</v>
      </c>
      <c r="M55" s="194">
        <v>1053883</v>
      </c>
      <c r="N55" s="194">
        <v>899941</v>
      </c>
      <c r="O55" s="94">
        <f t="shared" si="0"/>
        <v>0.55161474883854456</v>
      </c>
      <c r="P55" s="95">
        <f t="shared" si="4"/>
        <v>3507883</v>
      </c>
      <c r="Q55" s="95">
        <f t="shared" si="5"/>
        <v>1935000</v>
      </c>
      <c r="R55" s="94">
        <f t="shared" si="6"/>
        <v>0.55161474883854456</v>
      </c>
    </row>
    <row r="56" spans="1:18" s="104" customFormat="1" x14ac:dyDescent="0.2">
      <c r="A56" s="135" t="s">
        <v>440</v>
      </c>
      <c r="B56" s="197" t="s">
        <v>433</v>
      </c>
      <c r="C56" s="135" t="s">
        <v>174</v>
      </c>
      <c r="D56" s="135" t="s">
        <v>175</v>
      </c>
      <c r="E56" s="194">
        <v>3200000</v>
      </c>
      <c r="F56" s="194">
        <v>3200000</v>
      </c>
      <c r="G56" s="194">
        <v>3100000</v>
      </c>
      <c r="H56" s="194">
        <v>160000</v>
      </c>
      <c r="I56" s="194">
        <v>0</v>
      </c>
      <c r="J56" s="194">
        <v>185000</v>
      </c>
      <c r="K56" s="194">
        <v>1935000</v>
      </c>
      <c r="L56" s="194">
        <v>500000</v>
      </c>
      <c r="M56" s="194">
        <v>920000</v>
      </c>
      <c r="N56" s="194">
        <v>820000</v>
      </c>
      <c r="O56" s="94">
        <f t="shared" si="0"/>
        <v>0.60468750000000004</v>
      </c>
      <c r="P56" s="95">
        <f t="shared" si="4"/>
        <v>3200000</v>
      </c>
      <c r="Q56" s="95">
        <f t="shared" si="5"/>
        <v>1935000</v>
      </c>
      <c r="R56" s="94">
        <f t="shared" si="6"/>
        <v>0.60468750000000004</v>
      </c>
    </row>
    <row r="57" spans="1:18" s="104" customFormat="1" x14ac:dyDescent="0.2">
      <c r="A57" s="135" t="s">
        <v>440</v>
      </c>
      <c r="B57" s="197" t="s">
        <v>433</v>
      </c>
      <c r="C57" s="135" t="s">
        <v>176</v>
      </c>
      <c r="D57" s="135" t="s">
        <v>177</v>
      </c>
      <c r="E57" s="194">
        <v>307883</v>
      </c>
      <c r="F57" s="194">
        <v>307883</v>
      </c>
      <c r="G57" s="194">
        <v>253941</v>
      </c>
      <c r="H57" s="194">
        <v>0</v>
      </c>
      <c r="I57" s="194">
        <v>174000</v>
      </c>
      <c r="J57" s="194">
        <v>0</v>
      </c>
      <c r="K57" s="194">
        <v>0</v>
      </c>
      <c r="L57" s="194">
        <v>0</v>
      </c>
      <c r="M57" s="194">
        <v>133883</v>
      </c>
      <c r="N57" s="194">
        <v>79941</v>
      </c>
      <c r="O57" s="94">
        <f t="shared" si="0"/>
        <v>0</v>
      </c>
      <c r="P57" s="95">
        <f t="shared" ref="P57:P90" si="7">+F57</f>
        <v>307883</v>
      </c>
      <c r="Q57" s="95">
        <f t="shared" ref="Q57:Q90" si="8">+K57</f>
        <v>0</v>
      </c>
      <c r="R57" s="94">
        <f t="shared" ref="R57:R90" si="9">+Q57/P57</f>
        <v>0</v>
      </c>
    </row>
    <row r="58" spans="1:18" s="104" customFormat="1" x14ac:dyDescent="0.2">
      <c r="A58" s="135" t="s">
        <v>440</v>
      </c>
      <c r="B58" s="197" t="s">
        <v>433</v>
      </c>
      <c r="C58" s="135" t="s">
        <v>180</v>
      </c>
      <c r="D58" s="135" t="s">
        <v>181</v>
      </c>
      <c r="E58" s="194">
        <v>282115045</v>
      </c>
      <c r="F58" s="194">
        <v>275315045</v>
      </c>
      <c r="G58" s="194">
        <v>230153497</v>
      </c>
      <c r="H58" s="194">
        <v>102330779.87</v>
      </c>
      <c r="I58" s="194">
        <v>24833827.559999999</v>
      </c>
      <c r="J58" s="194">
        <v>981939.01</v>
      </c>
      <c r="K58" s="194">
        <v>97548894.140000001</v>
      </c>
      <c r="L58" s="194">
        <v>73223407.340000004</v>
      </c>
      <c r="M58" s="194">
        <v>49619604.420000002</v>
      </c>
      <c r="N58" s="194">
        <v>4458056.42</v>
      </c>
      <c r="O58" s="94">
        <f t="shared" si="0"/>
        <v>0.35431733903245283</v>
      </c>
      <c r="P58" s="95">
        <f t="shared" si="7"/>
        <v>275315045</v>
      </c>
      <c r="Q58" s="95">
        <f t="shared" si="8"/>
        <v>97548894.140000001</v>
      </c>
      <c r="R58" s="94">
        <f t="shared" si="9"/>
        <v>0.35431733903245283</v>
      </c>
    </row>
    <row r="59" spans="1:18" s="104" customFormat="1" x14ac:dyDescent="0.2">
      <c r="A59" s="135" t="s">
        <v>440</v>
      </c>
      <c r="B59" s="197" t="s">
        <v>433</v>
      </c>
      <c r="C59" s="135" t="s">
        <v>182</v>
      </c>
      <c r="D59" s="135" t="s">
        <v>183</v>
      </c>
      <c r="E59" s="194">
        <v>270000000</v>
      </c>
      <c r="F59" s="194">
        <v>255000000</v>
      </c>
      <c r="G59" s="194">
        <v>212421000</v>
      </c>
      <c r="H59" s="194">
        <v>102330779.87</v>
      </c>
      <c r="I59" s="194">
        <v>22737411.510000002</v>
      </c>
      <c r="J59" s="194">
        <v>280000</v>
      </c>
      <c r="K59" s="194">
        <v>84785718.120000005</v>
      </c>
      <c r="L59" s="194">
        <v>60866540.32</v>
      </c>
      <c r="M59" s="194">
        <v>44866090.5</v>
      </c>
      <c r="N59" s="194">
        <v>2287090.5</v>
      </c>
      <c r="O59" s="94">
        <f t="shared" si="0"/>
        <v>0.33249301223529415</v>
      </c>
      <c r="P59" s="95">
        <f t="shared" si="7"/>
        <v>255000000</v>
      </c>
      <c r="Q59" s="95">
        <f t="shared" si="8"/>
        <v>84785718.120000005</v>
      </c>
      <c r="R59" s="94">
        <f t="shared" si="9"/>
        <v>0.33249301223529415</v>
      </c>
    </row>
    <row r="60" spans="1:18" s="104" customFormat="1" x14ac:dyDescent="0.2">
      <c r="A60" s="135" t="s">
        <v>440</v>
      </c>
      <c r="B60" s="197" t="s">
        <v>433</v>
      </c>
      <c r="C60" s="135" t="s">
        <v>184</v>
      </c>
      <c r="D60" s="135" t="s">
        <v>185</v>
      </c>
      <c r="E60" s="194">
        <v>457143</v>
      </c>
      <c r="F60" s="194">
        <v>1957143</v>
      </c>
      <c r="G60" s="194">
        <v>1414571</v>
      </c>
      <c r="H60" s="194">
        <v>0</v>
      </c>
      <c r="I60" s="194">
        <v>241932</v>
      </c>
      <c r="J60" s="194">
        <v>246939.01</v>
      </c>
      <c r="K60" s="194">
        <v>810417</v>
      </c>
      <c r="L60" s="194">
        <v>456538</v>
      </c>
      <c r="M60" s="194">
        <v>657854.99</v>
      </c>
      <c r="N60" s="194">
        <v>115282.99</v>
      </c>
      <c r="O60" s="94">
        <f t="shared" si="0"/>
        <v>0.41408164860717894</v>
      </c>
      <c r="P60" s="95">
        <f t="shared" si="7"/>
        <v>1957143</v>
      </c>
      <c r="Q60" s="95">
        <f t="shared" si="8"/>
        <v>810417</v>
      </c>
      <c r="R60" s="94">
        <f t="shared" si="9"/>
        <v>0.41408164860717894</v>
      </c>
    </row>
    <row r="61" spans="1:18" s="104" customFormat="1" x14ac:dyDescent="0.2">
      <c r="A61" s="135" t="s">
        <v>440</v>
      </c>
      <c r="B61" s="197" t="s">
        <v>433</v>
      </c>
      <c r="C61" s="135" t="s">
        <v>186</v>
      </c>
      <c r="D61" s="135" t="s">
        <v>187</v>
      </c>
      <c r="E61" s="194">
        <v>2357143</v>
      </c>
      <c r="F61" s="194">
        <v>2357143</v>
      </c>
      <c r="G61" s="194">
        <v>1767857</v>
      </c>
      <c r="H61" s="194">
        <v>0</v>
      </c>
      <c r="I61" s="194">
        <v>521151.05</v>
      </c>
      <c r="J61" s="194">
        <v>0</v>
      </c>
      <c r="K61" s="194">
        <v>1010664.02</v>
      </c>
      <c r="L61" s="194">
        <v>958234.02</v>
      </c>
      <c r="M61" s="194">
        <v>825327.93</v>
      </c>
      <c r="N61" s="194">
        <v>236041.93</v>
      </c>
      <c r="O61" s="94">
        <f t="shared" si="0"/>
        <v>0.42876652795354375</v>
      </c>
      <c r="P61" s="95">
        <f t="shared" si="7"/>
        <v>2357143</v>
      </c>
      <c r="Q61" s="95">
        <f t="shared" si="8"/>
        <v>1010664.02</v>
      </c>
      <c r="R61" s="94">
        <f t="shared" si="9"/>
        <v>0.42876652795354375</v>
      </c>
    </row>
    <row r="62" spans="1:18" s="104" customFormat="1" x14ac:dyDescent="0.2">
      <c r="A62" s="135" t="s">
        <v>440</v>
      </c>
      <c r="B62" s="197" t="s">
        <v>433</v>
      </c>
      <c r="C62" s="135" t="s">
        <v>188</v>
      </c>
      <c r="D62" s="135" t="s">
        <v>189</v>
      </c>
      <c r="E62" s="194">
        <v>768000</v>
      </c>
      <c r="F62" s="194">
        <v>768000</v>
      </c>
      <c r="G62" s="194">
        <v>384000</v>
      </c>
      <c r="H62" s="194">
        <v>0</v>
      </c>
      <c r="I62" s="194">
        <v>0</v>
      </c>
      <c r="J62" s="194">
        <v>0</v>
      </c>
      <c r="K62" s="194">
        <v>0</v>
      </c>
      <c r="L62" s="194">
        <v>0</v>
      </c>
      <c r="M62" s="194">
        <v>768000</v>
      </c>
      <c r="N62" s="194">
        <v>384000</v>
      </c>
      <c r="O62" s="94">
        <f t="shared" si="0"/>
        <v>0</v>
      </c>
      <c r="P62" s="95">
        <f t="shared" si="7"/>
        <v>768000</v>
      </c>
      <c r="Q62" s="95">
        <f t="shared" si="8"/>
        <v>0</v>
      </c>
      <c r="R62" s="94">
        <f t="shared" si="9"/>
        <v>0</v>
      </c>
    </row>
    <row r="63" spans="1:18" s="104" customFormat="1" x14ac:dyDescent="0.2">
      <c r="A63" s="135" t="s">
        <v>440</v>
      </c>
      <c r="B63" s="197" t="s">
        <v>433</v>
      </c>
      <c r="C63" s="135" t="s">
        <v>190</v>
      </c>
      <c r="D63" s="135" t="s">
        <v>191</v>
      </c>
      <c r="E63" s="194">
        <v>3282759</v>
      </c>
      <c r="F63" s="194">
        <v>3282759</v>
      </c>
      <c r="G63" s="194">
        <v>2614069</v>
      </c>
      <c r="H63" s="194">
        <v>0</v>
      </c>
      <c r="I63" s="194">
        <v>0</v>
      </c>
      <c r="J63" s="194">
        <v>455000</v>
      </c>
      <c r="K63" s="194">
        <v>915700</v>
      </c>
      <c r="L63" s="194">
        <v>915700</v>
      </c>
      <c r="M63" s="194">
        <v>1912059</v>
      </c>
      <c r="N63" s="194">
        <v>1243369</v>
      </c>
      <c r="O63" s="94">
        <f t="shared" si="0"/>
        <v>0.27894219466004055</v>
      </c>
      <c r="P63" s="95">
        <f t="shared" si="7"/>
        <v>3282759</v>
      </c>
      <c r="Q63" s="95">
        <f t="shared" si="8"/>
        <v>915700</v>
      </c>
      <c r="R63" s="94">
        <f t="shared" si="9"/>
        <v>0.27894219466004055</v>
      </c>
    </row>
    <row r="64" spans="1:18" s="104" customFormat="1" x14ac:dyDescent="0.2">
      <c r="A64" s="135" t="s">
        <v>440</v>
      </c>
      <c r="B64" s="197" t="s">
        <v>433</v>
      </c>
      <c r="C64" s="135" t="s">
        <v>192</v>
      </c>
      <c r="D64" s="135" t="s">
        <v>193</v>
      </c>
      <c r="E64" s="194">
        <v>5000000</v>
      </c>
      <c r="F64" s="194">
        <v>11700000</v>
      </c>
      <c r="G64" s="194">
        <v>11427000</v>
      </c>
      <c r="H64" s="194">
        <v>0</v>
      </c>
      <c r="I64" s="194">
        <v>1333333</v>
      </c>
      <c r="J64" s="194">
        <v>0</v>
      </c>
      <c r="K64" s="194">
        <v>10026395</v>
      </c>
      <c r="L64" s="194">
        <v>10026395</v>
      </c>
      <c r="M64" s="194">
        <v>340272</v>
      </c>
      <c r="N64" s="194">
        <v>67272</v>
      </c>
      <c r="O64" s="94">
        <f t="shared" si="0"/>
        <v>0.85695683760683761</v>
      </c>
      <c r="P64" s="95">
        <f t="shared" si="7"/>
        <v>11700000</v>
      </c>
      <c r="Q64" s="95">
        <f t="shared" si="8"/>
        <v>10026395</v>
      </c>
      <c r="R64" s="94">
        <f t="shared" si="9"/>
        <v>0.85695683760683761</v>
      </c>
    </row>
    <row r="65" spans="1:18" s="104" customFormat="1" x14ac:dyDescent="0.2">
      <c r="A65" s="135" t="s">
        <v>440</v>
      </c>
      <c r="B65" s="197" t="s">
        <v>433</v>
      </c>
      <c r="C65" s="135" t="s">
        <v>194</v>
      </c>
      <c r="D65" s="135" t="s">
        <v>195</v>
      </c>
      <c r="E65" s="194">
        <v>250000</v>
      </c>
      <c r="F65" s="194">
        <v>250000</v>
      </c>
      <c r="G65" s="194">
        <v>125000</v>
      </c>
      <c r="H65" s="194">
        <v>0</v>
      </c>
      <c r="I65" s="194">
        <v>0</v>
      </c>
      <c r="J65" s="194">
        <v>0</v>
      </c>
      <c r="K65" s="194">
        <v>0</v>
      </c>
      <c r="L65" s="194">
        <v>0</v>
      </c>
      <c r="M65" s="194">
        <v>250000</v>
      </c>
      <c r="N65" s="194">
        <v>125000</v>
      </c>
      <c r="O65" s="94">
        <f t="shared" si="0"/>
        <v>0</v>
      </c>
      <c r="P65" s="95">
        <f t="shared" si="7"/>
        <v>250000</v>
      </c>
      <c r="Q65" s="95">
        <f t="shared" si="8"/>
        <v>0</v>
      </c>
      <c r="R65" s="94">
        <f t="shared" si="9"/>
        <v>0</v>
      </c>
    </row>
    <row r="66" spans="1:18" s="104" customFormat="1" x14ac:dyDescent="0.2">
      <c r="A66" s="135" t="s">
        <v>440</v>
      </c>
      <c r="B66" s="197" t="s">
        <v>433</v>
      </c>
      <c r="C66" s="135" t="s">
        <v>196</v>
      </c>
      <c r="D66" s="135" t="s">
        <v>197</v>
      </c>
      <c r="E66" s="194">
        <v>500000</v>
      </c>
      <c r="F66" s="194">
        <v>500000</v>
      </c>
      <c r="G66" s="194">
        <v>417000</v>
      </c>
      <c r="H66" s="194">
        <v>0</v>
      </c>
      <c r="I66" s="194">
        <v>0</v>
      </c>
      <c r="J66" s="194">
        <v>0</v>
      </c>
      <c r="K66" s="194">
        <v>166598</v>
      </c>
      <c r="L66" s="194">
        <v>166598</v>
      </c>
      <c r="M66" s="194">
        <v>333402</v>
      </c>
      <c r="N66" s="194">
        <v>250402</v>
      </c>
      <c r="O66" s="94">
        <f t="shared" si="0"/>
        <v>0.33319599999999999</v>
      </c>
      <c r="P66" s="95">
        <f t="shared" si="7"/>
        <v>500000</v>
      </c>
      <c r="Q66" s="95">
        <f t="shared" si="8"/>
        <v>166598</v>
      </c>
      <c r="R66" s="94">
        <f t="shared" si="9"/>
        <v>0.33319599999999999</v>
      </c>
    </row>
    <row r="67" spans="1:18" s="104" customFormat="1" x14ac:dyDescent="0.2">
      <c r="A67" s="135" t="s">
        <v>440</v>
      </c>
      <c r="B67" s="197" t="s">
        <v>433</v>
      </c>
      <c r="C67" s="135" t="s">
        <v>200</v>
      </c>
      <c r="D67" s="135" t="s">
        <v>201</v>
      </c>
      <c r="E67" s="194">
        <v>500000</v>
      </c>
      <c r="F67" s="194">
        <v>500000</v>
      </c>
      <c r="G67" s="194">
        <v>417000</v>
      </c>
      <c r="H67" s="194">
        <v>0</v>
      </c>
      <c r="I67" s="194">
        <v>0</v>
      </c>
      <c r="J67" s="194">
        <v>0</v>
      </c>
      <c r="K67" s="194">
        <v>166598</v>
      </c>
      <c r="L67" s="194">
        <v>166598</v>
      </c>
      <c r="M67" s="194">
        <v>333402</v>
      </c>
      <c r="N67" s="194">
        <v>250402</v>
      </c>
      <c r="O67" s="94">
        <f t="shared" si="0"/>
        <v>0.33319599999999999</v>
      </c>
      <c r="P67" s="95">
        <f t="shared" si="7"/>
        <v>500000</v>
      </c>
      <c r="Q67" s="95">
        <f t="shared" si="8"/>
        <v>166598</v>
      </c>
      <c r="R67" s="94">
        <f t="shared" si="9"/>
        <v>0.33319599999999999</v>
      </c>
    </row>
    <row r="68" spans="1:18" s="104" customFormat="1" x14ac:dyDescent="0.2">
      <c r="A68" s="135" t="s">
        <v>440</v>
      </c>
      <c r="B68" s="197" t="s">
        <v>433</v>
      </c>
      <c r="C68" s="135" t="s">
        <v>202</v>
      </c>
      <c r="D68" s="135" t="s">
        <v>203</v>
      </c>
      <c r="E68" s="194">
        <v>1070000</v>
      </c>
      <c r="F68" s="194">
        <v>1070000</v>
      </c>
      <c r="G68" s="194">
        <v>677500</v>
      </c>
      <c r="H68" s="194">
        <v>0</v>
      </c>
      <c r="I68" s="194">
        <v>0</v>
      </c>
      <c r="J68" s="194">
        <v>0</v>
      </c>
      <c r="K68" s="194">
        <v>30000</v>
      </c>
      <c r="L68" s="194">
        <v>30000</v>
      </c>
      <c r="M68" s="194">
        <v>1040000</v>
      </c>
      <c r="N68" s="194">
        <v>647500</v>
      </c>
      <c r="O68" s="94">
        <f t="shared" si="0"/>
        <v>2.8037383177570093E-2</v>
      </c>
      <c r="P68" s="95">
        <f t="shared" si="7"/>
        <v>1070000</v>
      </c>
      <c r="Q68" s="95">
        <f t="shared" si="8"/>
        <v>30000</v>
      </c>
      <c r="R68" s="94">
        <f t="shared" si="9"/>
        <v>2.8037383177570093E-2</v>
      </c>
    </row>
    <row r="69" spans="1:18" s="104" customFormat="1" x14ac:dyDescent="0.2">
      <c r="A69" s="135" t="s">
        <v>440</v>
      </c>
      <c r="B69" s="197" t="s">
        <v>433</v>
      </c>
      <c r="C69" s="135" t="s">
        <v>204</v>
      </c>
      <c r="D69" s="135" t="s">
        <v>205</v>
      </c>
      <c r="E69" s="194">
        <v>300000</v>
      </c>
      <c r="F69" s="194">
        <v>300000</v>
      </c>
      <c r="G69" s="194">
        <v>150000</v>
      </c>
      <c r="H69" s="194">
        <v>0</v>
      </c>
      <c r="I69" s="194">
        <v>0</v>
      </c>
      <c r="J69" s="194">
        <v>0</v>
      </c>
      <c r="K69" s="194">
        <v>0</v>
      </c>
      <c r="L69" s="194">
        <v>0</v>
      </c>
      <c r="M69" s="194">
        <v>300000</v>
      </c>
      <c r="N69" s="194">
        <v>150000</v>
      </c>
      <c r="O69" s="94">
        <f t="shared" si="0"/>
        <v>0</v>
      </c>
      <c r="P69" s="95">
        <f t="shared" si="7"/>
        <v>300000</v>
      </c>
      <c r="Q69" s="95">
        <f t="shared" si="8"/>
        <v>0</v>
      </c>
      <c r="R69" s="94">
        <f t="shared" si="9"/>
        <v>0</v>
      </c>
    </row>
    <row r="70" spans="1:18" s="104" customFormat="1" x14ac:dyDescent="0.2">
      <c r="A70" s="135" t="s">
        <v>440</v>
      </c>
      <c r="B70" s="197" t="s">
        <v>433</v>
      </c>
      <c r="C70" s="135" t="s">
        <v>206</v>
      </c>
      <c r="D70" s="135" t="s">
        <v>207</v>
      </c>
      <c r="E70" s="194">
        <v>570000</v>
      </c>
      <c r="F70" s="194">
        <v>570000</v>
      </c>
      <c r="G70" s="194">
        <v>427500</v>
      </c>
      <c r="H70" s="194">
        <v>0</v>
      </c>
      <c r="I70" s="194">
        <v>0</v>
      </c>
      <c r="J70" s="194">
        <v>0</v>
      </c>
      <c r="K70" s="194">
        <v>0</v>
      </c>
      <c r="L70" s="194">
        <v>0</v>
      </c>
      <c r="M70" s="194">
        <v>570000</v>
      </c>
      <c r="N70" s="194">
        <v>427500</v>
      </c>
      <c r="O70" s="94">
        <f t="shared" si="0"/>
        <v>0</v>
      </c>
      <c r="P70" s="95">
        <f>+F70</f>
        <v>570000</v>
      </c>
      <c r="Q70" s="95">
        <f>+K70</f>
        <v>0</v>
      </c>
      <c r="R70" s="94">
        <f t="shared" si="9"/>
        <v>0</v>
      </c>
    </row>
    <row r="71" spans="1:18" s="105" customFormat="1" x14ac:dyDescent="0.2">
      <c r="A71" s="135" t="s">
        <v>440</v>
      </c>
      <c r="B71" s="197" t="s">
        <v>433</v>
      </c>
      <c r="C71" s="135" t="s">
        <v>208</v>
      </c>
      <c r="D71" s="135" t="s">
        <v>209</v>
      </c>
      <c r="E71" s="194">
        <v>200000</v>
      </c>
      <c r="F71" s="194">
        <v>200000</v>
      </c>
      <c r="G71" s="194">
        <v>100000</v>
      </c>
      <c r="H71" s="194">
        <v>0</v>
      </c>
      <c r="I71" s="194">
        <v>0</v>
      </c>
      <c r="J71" s="194">
        <v>0</v>
      </c>
      <c r="K71" s="194">
        <v>30000</v>
      </c>
      <c r="L71" s="194">
        <v>30000</v>
      </c>
      <c r="M71" s="194">
        <v>170000</v>
      </c>
      <c r="N71" s="194">
        <v>70000</v>
      </c>
      <c r="O71" s="94">
        <f t="shared" si="0"/>
        <v>0.15</v>
      </c>
      <c r="P71" s="95">
        <f t="shared" si="7"/>
        <v>200000</v>
      </c>
      <c r="Q71" s="95">
        <f t="shared" si="8"/>
        <v>30000</v>
      </c>
      <c r="R71" s="94">
        <f t="shared" si="9"/>
        <v>0.15</v>
      </c>
    </row>
    <row r="72" spans="1:18" s="105" customFormat="1" x14ac:dyDescent="0.2">
      <c r="A72" s="134" t="s">
        <v>440</v>
      </c>
      <c r="B72" s="196" t="s">
        <v>433</v>
      </c>
      <c r="C72" s="134" t="s">
        <v>210</v>
      </c>
      <c r="D72" s="134" t="s">
        <v>211</v>
      </c>
      <c r="E72" s="193">
        <v>77864162</v>
      </c>
      <c r="F72" s="193">
        <v>73739162</v>
      </c>
      <c r="G72" s="193">
        <v>28581670</v>
      </c>
      <c r="H72" s="193">
        <v>3519290</v>
      </c>
      <c r="I72" s="193">
        <v>1014207.73</v>
      </c>
      <c r="J72" s="193">
        <v>0</v>
      </c>
      <c r="K72" s="193">
        <v>9462443.8000000007</v>
      </c>
      <c r="L72" s="193">
        <v>9451367.8000000007</v>
      </c>
      <c r="M72" s="193">
        <v>59743220.469999999</v>
      </c>
      <c r="N72" s="193">
        <v>14585728.470000001</v>
      </c>
      <c r="O72" s="94">
        <f t="shared" ref="O72:O90" si="10">+K72/F72</f>
        <v>0.12832318056448758</v>
      </c>
      <c r="P72" s="28">
        <f t="shared" si="7"/>
        <v>73739162</v>
      </c>
      <c r="Q72" s="28">
        <f t="shared" si="8"/>
        <v>9462443.8000000007</v>
      </c>
      <c r="R72" s="98">
        <f t="shared" si="9"/>
        <v>0.12832318056448758</v>
      </c>
    </row>
    <row r="73" spans="1:18" s="104" customFormat="1" x14ac:dyDescent="0.2">
      <c r="A73" s="135" t="s">
        <v>440</v>
      </c>
      <c r="B73" s="197" t="s">
        <v>433</v>
      </c>
      <c r="C73" s="135" t="s">
        <v>212</v>
      </c>
      <c r="D73" s="135" t="s">
        <v>213</v>
      </c>
      <c r="E73" s="194">
        <v>13625000</v>
      </c>
      <c r="F73" s="194">
        <v>13625000</v>
      </c>
      <c r="G73" s="194">
        <v>6719799</v>
      </c>
      <c r="H73" s="194">
        <v>0</v>
      </c>
      <c r="I73" s="194">
        <v>248685</v>
      </c>
      <c r="J73" s="194">
        <v>0</v>
      </c>
      <c r="K73" s="194">
        <v>2030066.54</v>
      </c>
      <c r="L73" s="194">
        <v>2018990.54</v>
      </c>
      <c r="M73" s="194">
        <v>11346248.460000001</v>
      </c>
      <c r="N73" s="194">
        <v>4441047.46</v>
      </c>
      <c r="O73" s="94">
        <f t="shared" si="10"/>
        <v>0.14899570935779816</v>
      </c>
      <c r="P73" s="95">
        <f t="shared" si="7"/>
        <v>13625000</v>
      </c>
      <c r="Q73" s="95">
        <f t="shared" si="8"/>
        <v>2030066.54</v>
      </c>
      <c r="R73" s="94">
        <f t="shared" si="9"/>
        <v>0.14899570935779816</v>
      </c>
    </row>
    <row r="74" spans="1:18" s="104" customFormat="1" x14ac:dyDescent="0.2">
      <c r="A74" s="135" t="s">
        <v>440</v>
      </c>
      <c r="B74" s="197" t="s">
        <v>433</v>
      </c>
      <c r="C74" s="135" t="s">
        <v>214</v>
      </c>
      <c r="D74" s="135" t="s">
        <v>215</v>
      </c>
      <c r="E74" s="194">
        <v>3025000</v>
      </c>
      <c r="F74" s="194">
        <v>3025000</v>
      </c>
      <c r="G74" s="194">
        <v>2669799</v>
      </c>
      <c r="H74" s="194">
        <v>0</v>
      </c>
      <c r="I74" s="194">
        <v>58650</v>
      </c>
      <c r="J74" s="194">
        <v>0</v>
      </c>
      <c r="K74" s="194">
        <v>1747166</v>
      </c>
      <c r="L74" s="194">
        <v>1747166</v>
      </c>
      <c r="M74" s="194">
        <v>1219184</v>
      </c>
      <c r="N74" s="194">
        <v>863983</v>
      </c>
      <c r="O74" s="94">
        <f t="shared" si="10"/>
        <v>0.5775755371900827</v>
      </c>
      <c r="P74" s="95">
        <f t="shared" si="7"/>
        <v>3025000</v>
      </c>
      <c r="Q74" s="95">
        <f t="shared" si="8"/>
        <v>1747166</v>
      </c>
      <c r="R74" s="94">
        <f t="shared" si="9"/>
        <v>0.5775755371900827</v>
      </c>
    </row>
    <row r="75" spans="1:18" s="105" customFormat="1" x14ac:dyDescent="0.2">
      <c r="A75" s="135" t="s">
        <v>440</v>
      </c>
      <c r="B75" s="197" t="s">
        <v>433</v>
      </c>
      <c r="C75" s="135" t="s">
        <v>216</v>
      </c>
      <c r="D75" s="135" t="s">
        <v>217</v>
      </c>
      <c r="E75" s="194">
        <v>350000</v>
      </c>
      <c r="F75" s="194">
        <v>350000</v>
      </c>
      <c r="G75" s="194">
        <v>262500</v>
      </c>
      <c r="H75" s="194">
        <v>0</v>
      </c>
      <c r="I75" s="194">
        <v>0</v>
      </c>
      <c r="J75" s="194">
        <v>0</v>
      </c>
      <c r="K75" s="194">
        <v>0</v>
      </c>
      <c r="L75" s="194">
        <v>0</v>
      </c>
      <c r="M75" s="194">
        <v>350000</v>
      </c>
      <c r="N75" s="194">
        <v>262500</v>
      </c>
      <c r="O75" s="94">
        <f t="shared" si="10"/>
        <v>0</v>
      </c>
      <c r="P75" s="95">
        <f t="shared" si="7"/>
        <v>350000</v>
      </c>
      <c r="Q75" s="95">
        <f t="shared" si="8"/>
        <v>0</v>
      </c>
      <c r="R75" s="94">
        <f t="shared" si="9"/>
        <v>0</v>
      </c>
    </row>
    <row r="76" spans="1:18" s="104" customFormat="1" x14ac:dyDescent="0.2">
      <c r="A76" s="135" t="s">
        <v>440</v>
      </c>
      <c r="B76" s="197" t="s">
        <v>433</v>
      </c>
      <c r="C76" s="135" t="s">
        <v>218</v>
      </c>
      <c r="D76" s="135" t="s">
        <v>219</v>
      </c>
      <c r="E76" s="194">
        <v>8250000</v>
      </c>
      <c r="F76" s="194">
        <v>8250000</v>
      </c>
      <c r="G76" s="194">
        <v>2387500</v>
      </c>
      <c r="H76" s="194">
        <v>0</v>
      </c>
      <c r="I76" s="194">
        <v>190035</v>
      </c>
      <c r="J76" s="194">
        <v>0</v>
      </c>
      <c r="K76" s="194">
        <v>85797.54</v>
      </c>
      <c r="L76" s="194">
        <v>85797.54</v>
      </c>
      <c r="M76" s="194">
        <v>7974167.46</v>
      </c>
      <c r="N76" s="194">
        <v>2111667.46</v>
      </c>
      <c r="O76" s="94">
        <f t="shared" si="10"/>
        <v>1.0399701818181818E-2</v>
      </c>
      <c r="P76" s="95">
        <f t="shared" si="7"/>
        <v>8250000</v>
      </c>
      <c r="Q76" s="95">
        <f t="shared" si="8"/>
        <v>85797.54</v>
      </c>
      <c r="R76" s="94">
        <f t="shared" si="9"/>
        <v>1.0399701818181818E-2</v>
      </c>
    </row>
    <row r="77" spans="1:18" s="104" customFormat="1" x14ac:dyDescent="0.2">
      <c r="A77" s="135" t="s">
        <v>440</v>
      </c>
      <c r="B77" s="197" t="s">
        <v>433</v>
      </c>
      <c r="C77" s="135" t="s">
        <v>220</v>
      </c>
      <c r="D77" s="135" t="s">
        <v>221</v>
      </c>
      <c r="E77" s="194">
        <v>2000000</v>
      </c>
      <c r="F77" s="194">
        <v>2000000</v>
      </c>
      <c r="G77" s="194">
        <v>1400000</v>
      </c>
      <c r="H77" s="194">
        <v>0</v>
      </c>
      <c r="I77" s="194">
        <v>0</v>
      </c>
      <c r="J77" s="194">
        <v>0</v>
      </c>
      <c r="K77" s="194">
        <v>197103</v>
      </c>
      <c r="L77" s="194">
        <v>186027</v>
      </c>
      <c r="M77" s="194">
        <v>1802897</v>
      </c>
      <c r="N77" s="194">
        <v>1202897</v>
      </c>
      <c r="O77" s="94">
        <f t="shared" si="10"/>
        <v>9.85515E-2</v>
      </c>
      <c r="P77" s="95">
        <f t="shared" si="7"/>
        <v>2000000</v>
      </c>
      <c r="Q77" s="95">
        <f t="shared" si="8"/>
        <v>197103</v>
      </c>
      <c r="R77" s="94">
        <f t="shared" si="9"/>
        <v>9.85515E-2</v>
      </c>
    </row>
    <row r="78" spans="1:18" s="104" customFormat="1" x14ac:dyDescent="0.2">
      <c r="A78" s="135" t="s">
        <v>440</v>
      </c>
      <c r="B78" s="197" t="s">
        <v>433</v>
      </c>
      <c r="C78" s="135" t="s">
        <v>228</v>
      </c>
      <c r="D78" s="135" t="s">
        <v>229</v>
      </c>
      <c r="E78" s="194">
        <v>10000000</v>
      </c>
      <c r="F78" s="194">
        <v>11800000</v>
      </c>
      <c r="G78" s="194">
        <v>5096000</v>
      </c>
      <c r="H78" s="194">
        <v>0</v>
      </c>
      <c r="I78" s="194">
        <v>485085</v>
      </c>
      <c r="J78" s="194">
        <v>0</v>
      </c>
      <c r="K78" s="194">
        <v>16415</v>
      </c>
      <c r="L78" s="194">
        <v>16415</v>
      </c>
      <c r="M78" s="194">
        <v>11298500</v>
      </c>
      <c r="N78" s="194">
        <v>4594500</v>
      </c>
      <c r="O78" s="94">
        <f t="shared" si="10"/>
        <v>1.3911016949152543E-3</v>
      </c>
      <c r="P78" s="95">
        <f t="shared" si="7"/>
        <v>11800000</v>
      </c>
      <c r="Q78" s="95">
        <f t="shared" si="8"/>
        <v>16415</v>
      </c>
      <c r="R78" s="94">
        <f t="shared" si="9"/>
        <v>1.3911016949152543E-3</v>
      </c>
    </row>
    <row r="79" spans="1:18" s="104" customFormat="1" x14ac:dyDescent="0.2">
      <c r="A79" s="135" t="s">
        <v>440</v>
      </c>
      <c r="B79" s="197" t="s">
        <v>433</v>
      </c>
      <c r="C79" s="135" t="s">
        <v>230</v>
      </c>
      <c r="D79" s="135" t="s">
        <v>231</v>
      </c>
      <c r="E79" s="194">
        <v>1500000</v>
      </c>
      <c r="F79" s="194">
        <v>1500000</v>
      </c>
      <c r="G79" s="194">
        <v>1216000</v>
      </c>
      <c r="H79" s="194">
        <v>0</v>
      </c>
      <c r="I79" s="194">
        <v>449285</v>
      </c>
      <c r="J79" s="194">
        <v>0</v>
      </c>
      <c r="K79" s="194">
        <v>16415</v>
      </c>
      <c r="L79" s="194">
        <v>16415</v>
      </c>
      <c r="M79" s="194">
        <v>1034300</v>
      </c>
      <c r="N79" s="194">
        <v>750300</v>
      </c>
      <c r="O79" s="94">
        <f t="shared" si="10"/>
        <v>1.0943333333333333E-2</v>
      </c>
      <c r="P79" s="95">
        <f t="shared" si="7"/>
        <v>1500000</v>
      </c>
      <c r="Q79" s="95">
        <f t="shared" si="8"/>
        <v>16415</v>
      </c>
      <c r="R79" s="94">
        <f t="shared" si="9"/>
        <v>1.0943333333333333E-2</v>
      </c>
    </row>
    <row r="80" spans="1:18" s="104" customFormat="1" x14ac:dyDescent="0.2">
      <c r="A80" s="135" t="s">
        <v>440</v>
      </c>
      <c r="B80" s="197" t="s">
        <v>433</v>
      </c>
      <c r="C80" s="135" t="s">
        <v>234</v>
      </c>
      <c r="D80" s="135" t="s">
        <v>235</v>
      </c>
      <c r="E80" s="194">
        <v>500000</v>
      </c>
      <c r="F80" s="194">
        <v>500000</v>
      </c>
      <c r="G80" s="194">
        <v>375000</v>
      </c>
      <c r="H80" s="194">
        <v>0</v>
      </c>
      <c r="I80" s="194">
        <v>35800</v>
      </c>
      <c r="J80" s="194">
        <v>0</v>
      </c>
      <c r="K80" s="194">
        <v>0</v>
      </c>
      <c r="L80" s="194">
        <v>0</v>
      </c>
      <c r="M80" s="194">
        <v>464200</v>
      </c>
      <c r="N80" s="194">
        <v>339200</v>
      </c>
      <c r="O80" s="94">
        <f t="shared" si="10"/>
        <v>0</v>
      </c>
      <c r="P80" s="95">
        <f t="shared" si="7"/>
        <v>500000</v>
      </c>
      <c r="Q80" s="95">
        <f t="shared" si="8"/>
        <v>0</v>
      </c>
      <c r="R80" s="94">
        <f t="shared" si="9"/>
        <v>0</v>
      </c>
    </row>
    <row r="81" spans="1:18" s="104" customFormat="1" x14ac:dyDescent="0.2">
      <c r="A81" s="135" t="s">
        <v>440</v>
      </c>
      <c r="B81" s="197" t="s">
        <v>433</v>
      </c>
      <c r="C81" s="135" t="s">
        <v>236</v>
      </c>
      <c r="D81" s="135" t="s">
        <v>237</v>
      </c>
      <c r="E81" s="194">
        <v>4500000</v>
      </c>
      <c r="F81" s="194">
        <v>6300000</v>
      </c>
      <c r="G81" s="194">
        <v>1125000</v>
      </c>
      <c r="H81" s="194">
        <v>0</v>
      </c>
      <c r="I81" s="194">
        <v>0</v>
      </c>
      <c r="J81" s="194">
        <v>0</v>
      </c>
      <c r="K81" s="194">
        <v>0</v>
      </c>
      <c r="L81" s="194">
        <v>0</v>
      </c>
      <c r="M81" s="194">
        <v>6300000</v>
      </c>
      <c r="N81" s="194">
        <v>1125000</v>
      </c>
      <c r="O81" s="94">
        <f t="shared" si="10"/>
        <v>0</v>
      </c>
      <c r="P81" s="95">
        <f t="shared" si="7"/>
        <v>6300000</v>
      </c>
      <c r="Q81" s="95">
        <f t="shared" si="8"/>
        <v>0</v>
      </c>
      <c r="R81" s="94">
        <f t="shared" si="9"/>
        <v>0</v>
      </c>
    </row>
    <row r="82" spans="1:18" s="104" customFormat="1" x14ac:dyDescent="0.2">
      <c r="A82" s="135" t="s">
        <v>440</v>
      </c>
      <c r="B82" s="197" t="s">
        <v>433</v>
      </c>
      <c r="C82" s="135" t="s">
        <v>238</v>
      </c>
      <c r="D82" s="135" t="s">
        <v>239</v>
      </c>
      <c r="E82" s="194">
        <v>1500000</v>
      </c>
      <c r="F82" s="194">
        <v>1500000</v>
      </c>
      <c r="G82" s="194">
        <v>1125000</v>
      </c>
      <c r="H82" s="194">
        <v>0</v>
      </c>
      <c r="I82" s="194">
        <v>0</v>
      </c>
      <c r="J82" s="194">
        <v>0</v>
      </c>
      <c r="K82" s="194">
        <v>0</v>
      </c>
      <c r="L82" s="194">
        <v>0</v>
      </c>
      <c r="M82" s="194">
        <v>1500000</v>
      </c>
      <c r="N82" s="194">
        <v>1125000</v>
      </c>
      <c r="O82" s="94">
        <f t="shared" si="10"/>
        <v>0</v>
      </c>
      <c r="P82" s="95">
        <f t="shared" si="7"/>
        <v>1500000</v>
      </c>
      <c r="Q82" s="95">
        <f t="shared" si="8"/>
        <v>0</v>
      </c>
      <c r="R82" s="94">
        <f t="shared" si="9"/>
        <v>0</v>
      </c>
    </row>
    <row r="83" spans="1:18" s="104" customFormat="1" x14ac:dyDescent="0.2">
      <c r="A83" s="135" t="s">
        <v>440</v>
      </c>
      <c r="B83" s="197" t="s">
        <v>433</v>
      </c>
      <c r="C83" s="135" t="s">
        <v>240</v>
      </c>
      <c r="D83" s="135" t="s">
        <v>241</v>
      </c>
      <c r="E83" s="194">
        <v>2000000</v>
      </c>
      <c r="F83" s="194">
        <v>2000000</v>
      </c>
      <c r="G83" s="194">
        <v>1255000</v>
      </c>
      <c r="H83" s="194">
        <v>0</v>
      </c>
      <c r="I83" s="194">
        <v>0</v>
      </c>
      <c r="J83" s="194">
        <v>0</v>
      </c>
      <c r="K83" s="194">
        <v>0</v>
      </c>
      <c r="L83" s="194">
        <v>0</v>
      </c>
      <c r="M83" s="194">
        <v>2000000</v>
      </c>
      <c r="N83" s="194">
        <v>1255000</v>
      </c>
      <c r="O83" s="94">
        <f t="shared" si="10"/>
        <v>0</v>
      </c>
      <c r="P83" s="95">
        <f t="shared" si="7"/>
        <v>2000000</v>
      </c>
      <c r="Q83" s="95">
        <f t="shared" si="8"/>
        <v>0</v>
      </c>
      <c r="R83" s="94">
        <f t="shared" si="9"/>
        <v>0</v>
      </c>
    </row>
    <row r="84" spans="1:18" s="104" customFormat="1" x14ac:dyDescent="0.2">
      <c r="A84" s="135" t="s">
        <v>440</v>
      </c>
      <c r="B84" s="197" t="s">
        <v>433</v>
      </c>
      <c r="C84" s="135" t="s">
        <v>242</v>
      </c>
      <c r="D84" s="135" t="s">
        <v>243</v>
      </c>
      <c r="E84" s="194">
        <v>3300000</v>
      </c>
      <c r="F84" s="194">
        <v>1500000</v>
      </c>
      <c r="G84" s="194">
        <v>1362500</v>
      </c>
      <c r="H84" s="194">
        <v>0</v>
      </c>
      <c r="I84" s="194">
        <v>2.73</v>
      </c>
      <c r="J84" s="194">
        <v>0</v>
      </c>
      <c r="K84" s="194">
        <v>840059.73</v>
      </c>
      <c r="L84" s="194">
        <v>840059.73</v>
      </c>
      <c r="M84" s="194">
        <v>659937.54</v>
      </c>
      <c r="N84" s="194">
        <v>522437.54</v>
      </c>
      <c r="O84" s="94">
        <f t="shared" si="10"/>
        <v>0.56003981999999997</v>
      </c>
      <c r="P84" s="95">
        <f t="shared" si="7"/>
        <v>1500000</v>
      </c>
      <c r="Q84" s="95">
        <f t="shared" si="8"/>
        <v>840059.73</v>
      </c>
      <c r="R84" s="94">
        <f t="shared" si="9"/>
        <v>0.56003981999999997</v>
      </c>
    </row>
    <row r="85" spans="1:18" s="104" customFormat="1" x14ac:dyDescent="0.2">
      <c r="A85" s="135" t="s">
        <v>440</v>
      </c>
      <c r="B85" s="197" t="s">
        <v>433</v>
      </c>
      <c r="C85" s="135" t="s">
        <v>244</v>
      </c>
      <c r="D85" s="135" t="s">
        <v>245</v>
      </c>
      <c r="E85" s="194">
        <v>550000</v>
      </c>
      <c r="F85" s="194">
        <v>550000</v>
      </c>
      <c r="G85" s="194">
        <v>412500</v>
      </c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4">
        <v>550000</v>
      </c>
      <c r="N85" s="194">
        <v>412500</v>
      </c>
      <c r="O85" s="94">
        <f t="shared" si="10"/>
        <v>0</v>
      </c>
      <c r="P85" s="95">
        <f t="shared" si="7"/>
        <v>550000</v>
      </c>
      <c r="Q85" s="95">
        <f t="shared" si="8"/>
        <v>0</v>
      </c>
      <c r="R85" s="94">
        <f t="shared" si="9"/>
        <v>0</v>
      </c>
    </row>
    <row r="86" spans="1:18" s="104" customFormat="1" x14ac:dyDescent="0.2">
      <c r="A86" s="135" t="s">
        <v>440</v>
      </c>
      <c r="B86" s="197" t="s">
        <v>433</v>
      </c>
      <c r="C86" s="135" t="s">
        <v>246</v>
      </c>
      <c r="D86" s="135" t="s">
        <v>247</v>
      </c>
      <c r="E86" s="194">
        <v>2750000</v>
      </c>
      <c r="F86" s="194">
        <v>950000</v>
      </c>
      <c r="G86" s="194">
        <v>950000</v>
      </c>
      <c r="H86" s="194">
        <v>0</v>
      </c>
      <c r="I86" s="194">
        <v>2.73</v>
      </c>
      <c r="J86" s="194">
        <v>0</v>
      </c>
      <c r="K86" s="194">
        <v>840059.73</v>
      </c>
      <c r="L86" s="194">
        <v>840059.73</v>
      </c>
      <c r="M86" s="194">
        <v>109937.54</v>
      </c>
      <c r="N86" s="194">
        <v>109937.54</v>
      </c>
      <c r="O86" s="94">
        <f t="shared" si="10"/>
        <v>0.88427339999999999</v>
      </c>
      <c r="P86" s="95">
        <f t="shared" si="7"/>
        <v>950000</v>
      </c>
      <c r="Q86" s="95">
        <f t="shared" si="8"/>
        <v>840059.73</v>
      </c>
      <c r="R86" s="94">
        <f t="shared" si="9"/>
        <v>0.88427339999999999</v>
      </c>
    </row>
    <row r="87" spans="1:18" s="104" customFormat="1" x14ac:dyDescent="0.2">
      <c r="A87" s="135" t="s">
        <v>440</v>
      </c>
      <c r="B87" s="197" t="s">
        <v>433</v>
      </c>
      <c r="C87" s="135" t="s">
        <v>248</v>
      </c>
      <c r="D87" s="135" t="s">
        <v>413</v>
      </c>
      <c r="E87" s="194">
        <v>50939162</v>
      </c>
      <c r="F87" s="194">
        <v>46814162</v>
      </c>
      <c r="G87" s="194">
        <v>15403371</v>
      </c>
      <c r="H87" s="194">
        <v>3519290</v>
      </c>
      <c r="I87" s="194">
        <v>280435</v>
      </c>
      <c r="J87" s="194">
        <v>0</v>
      </c>
      <c r="K87" s="194">
        <v>6575902.5300000003</v>
      </c>
      <c r="L87" s="194">
        <v>6575902.5300000003</v>
      </c>
      <c r="M87" s="194">
        <v>36438534.469999999</v>
      </c>
      <c r="N87" s="194">
        <v>5027743.47</v>
      </c>
      <c r="O87" s="94">
        <f t="shared" si="10"/>
        <v>0.14046823117329324</v>
      </c>
      <c r="P87" s="95">
        <f t="shared" si="7"/>
        <v>46814162</v>
      </c>
      <c r="Q87" s="95">
        <f t="shared" si="8"/>
        <v>6575902.5300000003</v>
      </c>
      <c r="R87" s="94">
        <f t="shared" si="9"/>
        <v>0.14046823117329324</v>
      </c>
    </row>
    <row r="88" spans="1:18" s="104" customFormat="1" x14ac:dyDescent="0.2">
      <c r="A88" s="135" t="s">
        <v>440</v>
      </c>
      <c r="B88" s="197" t="s">
        <v>433</v>
      </c>
      <c r="C88" s="135" t="s">
        <v>249</v>
      </c>
      <c r="D88" s="135" t="s">
        <v>250</v>
      </c>
      <c r="E88" s="194">
        <v>2000000</v>
      </c>
      <c r="F88" s="194">
        <v>2000000</v>
      </c>
      <c r="G88" s="194">
        <v>1500000</v>
      </c>
      <c r="H88" s="194">
        <v>0</v>
      </c>
      <c r="I88" s="194">
        <v>0</v>
      </c>
      <c r="J88" s="194">
        <v>0</v>
      </c>
      <c r="K88" s="194">
        <v>238608.49</v>
      </c>
      <c r="L88" s="194">
        <v>238608.49</v>
      </c>
      <c r="M88" s="194">
        <v>1761391.51</v>
      </c>
      <c r="N88" s="194">
        <v>1261391.51</v>
      </c>
      <c r="O88" s="94">
        <f t="shared" si="10"/>
        <v>0.11930424499999999</v>
      </c>
      <c r="P88" s="95">
        <f t="shared" si="7"/>
        <v>2000000</v>
      </c>
      <c r="Q88" s="95">
        <f t="shared" si="8"/>
        <v>238608.49</v>
      </c>
      <c r="R88" s="94">
        <f t="shared" si="9"/>
        <v>0.11930424499999999</v>
      </c>
    </row>
    <row r="89" spans="1:18" s="104" customFormat="1" x14ac:dyDescent="0.2">
      <c r="A89" s="135" t="s">
        <v>440</v>
      </c>
      <c r="B89" s="197" t="s">
        <v>433</v>
      </c>
      <c r="C89" s="135" t="s">
        <v>251</v>
      </c>
      <c r="D89" s="135" t="s">
        <v>252</v>
      </c>
      <c r="E89" s="194">
        <v>750000</v>
      </c>
      <c r="F89" s="194">
        <v>750000</v>
      </c>
      <c r="G89" s="194">
        <v>562500</v>
      </c>
      <c r="H89" s="194">
        <v>0</v>
      </c>
      <c r="I89" s="194">
        <v>0</v>
      </c>
      <c r="J89" s="194">
        <v>0</v>
      </c>
      <c r="K89" s="194">
        <v>0</v>
      </c>
      <c r="L89" s="194">
        <v>0</v>
      </c>
      <c r="M89" s="194">
        <v>750000</v>
      </c>
      <c r="N89" s="194">
        <v>562500</v>
      </c>
      <c r="O89" s="94">
        <f t="shared" si="10"/>
        <v>0</v>
      </c>
      <c r="P89" s="95">
        <f t="shared" si="7"/>
        <v>750000</v>
      </c>
      <c r="Q89" s="95">
        <f t="shared" si="8"/>
        <v>0</v>
      </c>
      <c r="R89" s="94">
        <f t="shared" si="9"/>
        <v>0</v>
      </c>
    </row>
    <row r="90" spans="1:18" s="104" customFormat="1" x14ac:dyDescent="0.2">
      <c r="A90" s="135" t="s">
        <v>440</v>
      </c>
      <c r="B90" s="197" t="s">
        <v>433</v>
      </c>
      <c r="C90" s="135" t="s">
        <v>253</v>
      </c>
      <c r="D90" s="135" t="s">
        <v>254</v>
      </c>
      <c r="E90" s="194">
        <v>42654546</v>
      </c>
      <c r="F90" s="194">
        <v>38529546</v>
      </c>
      <c r="G90" s="194">
        <v>11077809</v>
      </c>
      <c r="H90" s="194">
        <v>3519290</v>
      </c>
      <c r="I90" s="194">
        <v>0</v>
      </c>
      <c r="J90" s="194">
        <v>0</v>
      </c>
      <c r="K90" s="194">
        <v>6124766.54</v>
      </c>
      <c r="L90" s="194">
        <v>6124766.54</v>
      </c>
      <c r="M90" s="194">
        <v>28885489.460000001</v>
      </c>
      <c r="N90" s="194">
        <v>1433752.46</v>
      </c>
      <c r="O90" s="94">
        <f t="shared" si="10"/>
        <v>0.1589628525599549</v>
      </c>
      <c r="P90" s="95">
        <f t="shared" si="7"/>
        <v>38529546</v>
      </c>
      <c r="Q90" s="95">
        <f t="shared" si="8"/>
        <v>6124766.54</v>
      </c>
      <c r="R90" s="94">
        <f t="shared" si="9"/>
        <v>0.1589628525599549</v>
      </c>
    </row>
    <row r="91" spans="1:18" s="104" customFormat="1" x14ac:dyDescent="0.2">
      <c r="A91" s="135" t="s">
        <v>440</v>
      </c>
      <c r="B91" s="197" t="s">
        <v>433</v>
      </c>
      <c r="C91" s="135" t="s">
        <v>255</v>
      </c>
      <c r="D91" s="135" t="s">
        <v>256</v>
      </c>
      <c r="E91" s="194">
        <v>2000000</v>
      </c>
      <c r="F91" s="194">
        <v>2000000</v>
      </c>
      <c r="G91" s="194">
        <v>500000</v>
      </c>
      <c r="H91" s="194">
        <v>0</v>
      </c>
      <c r="I91" s="194">
        <v>0</v>
      </c>
      <c r="J91" s="194">
        <v>0</v>
      </c>
      <c r="K91" s="194">
        <v>0</v>
      </c>
      <c r="L91" s="194">
        <v>0</v>
      </c>
      <c r="M91" s="194">
        <v>2000000</v>
      </c>
      <c r="N91" s="194">
        <v>500000</v>
      </c>
      <c r="O91" s="94">
        <f>+K91/F91</f>
        <v>0</v>
      </c>
      <c r="P91" s="95">
        <f t="shared" ref="P91:P105" si="11">+F91</f>
        <v>2000000</v>
      </c>
      <c r="Q91" s="95">
        <f t="shared" ref="Q91:Q105" si="12">+K91</f>
        <v>0</v>
      </c>
      <c r="R91" s="94">
        <f t="shared" ref="R91:R106" si="13">+Q91/P91</f>
        <v>0</v>
      </c>
    </row>
    <row r="92" spans="1:18" s="104" customFormat="1" x14ac:dyDescent="0.2">
      <c r="A92" s="135" t="s">
        <v>440</v>
      </c>
      <c r="B92" s="197" t="s">
        <v>433</v>
      </c>
      <c r="C92" s="135" t="s">
        <v>257</v>
      </c>
      <c r="D92" s="135" t="s">
        <v>258</v>
      </c>
      <c r="E92" s="194">
        <v>2584616</v>
      </c>
      <c r="F92" s="194">
        <v>2584616</v>
      </c>
      <c r="G92" s="194">
        <v>938462</v>
      </c>
      <c r="H92" s="194">
        <v>0</v>
      </c>
      <c r="I92" s="194">
        <v>40000</v>
      </c>
      <c r="J92" s="194">
        <v>0</v>
      </c>
      <c r="K92" s="194">
        <v>96000</v>
      </c>
      <c r="L92" s="194">
        <v>96000</v>
      </c>
      <c r="M92" s="194">
        <v>2448616</v>
      </c>
      <c r="N92" s="194">
        <v>802462</v>
      </c>
      <c r="O92" s="94">
        <f t="shared" ref="O92:O122" si="14">+K92/F92</f>
        <v>3.714284829932183E-2</v>
      </c>
      <c r="P92" s="95">
        <f t="shared" si="11"/>
        <v>2584616</v>
      </c>
      <c r="Q92" s="95">
        <f t="shared" si="12"/>
        <v>96000</v>
      </c>
      <c r="R92" s="94">
        <f t="shared" si="13"/>
        <v>3.714284829932183E-2</v>
      </c>
    </row>
    <row r="93" spans="1:18" s="104" customFormat="1" x14ac:dyDescent="0.2">
      <c r="A93" s="135" t="s">
        <v>440</v>
      </c>
      <c r="B93" s="197" t="s">
        <v>433</v>
      </c>
      <c r="C93" s="135" t="s">
        <v>259</v>
      </c>
      <c r="D93" s="135" t="s">
        <v>260</v>
      </c>
      <c r="E93" s="194">
        <v>750000</v>
      </c>
      <c r="F93" s="194">
        <v>750000</v>
      </c>
      <c r="G93" s="194">
        <v>624600</v>
      </c>
      <c r="H93" s="194">
        <v>0</v>
      </c>
      <c r="I93" s="194">
        <v>240435</v>
      </c>
      <c r="J93" s="194">
        <v>0</v>
      </c>
      <c r="K93" s="194">
        <v>9165</v>
      </c>
      <c r="L93" s="194">
        <v>9165</v>
      </c>
      <c r="M93" s="194">
        <v>500400</v>
      </c>
      <c r="N93" s="194">
        <v>375000</v>
      </c>
      <c r="O93" s="94">
        <f t="shared" si="14"/>
        <v>1.222E-2</v>
      </c>
      <c r="P93" s="95">
        <f t="shared" si="11"/>
        <v>750000</v>
      </c>
      <c r="Q93" s="95">
        <f t="shared" si="12"/>
        <v>9165</v>
      </c>
      <c r="R93" s="94">
        <f t="shared" si="13"/>
        <v>1.222E-2</v>
      </c>
    </row>
    <row r="94" spans="1:18" s="104" customFormat="1" x14ac:dyDescent="0.2">
      <c r="A94" s="135" t="s">
        <v>440</v>
      </c>
      <c r="B94" s="197" t="s">
        <v>433</v>
      </c>
      <c r="C94" s="135" t="s">
        <v>263</v>
      </c>
      <c r="D94" s="135" t="s">
        <v>264</v>
      </c>
      <c r="E94" s="194">
        <v>200000</v>
      </c>
      <c r="F94" s="194">
        <v>200000</v>
      </c>
      <c r="G94" s="194">
        <v>200000</v>
      </c>
      <c r="H94" s="194">
        <v>0</v>
      </c>
      <c r="I94" s="194">
        <v>0</v>
      </c>
      <c r="J94" s="194">
        <v>0</v>
      </c>
      <c r="K94" s="194">
        <v>107362.5</v>
      </c>
      <c r="L94" s="194">
        <v>107362.5</v>
      </c>
      <c r="M94" s="194">
        <v>92637.5</v>
      </c>
      <c r="N94" s="194">
        <v>92637.5</v>
      </c>
      <c r="O94" s="94">
        <f t="shared" si="14"/>
        <v>0.53681250000000003</v>
      </c>
      <c r="P94" s="95">
        <f t="shared" si="11"/>
        <v>200000</v>
      </c>
      <c r="Q94" s="95">
        <f t="shared" si="12"/>
        <v>107362.5</v>
      </c>
      <c r="R94" s="94">
        <f t="shared" si="13"/>
        <v>0.53681250000000003</v>
      </c>
    </row>
    <row r="95" spans="1:18" s="105" customFormat="1" x14ac:dyDescent="0.2">
      <c r="A95" s="134" t="s">
        <v>440</v>
      </c>
      <c r="B95" s="196" t="s">
        <v>433</v>
      </c>
      <c r="C95" s="134" t="s">
        <v>289</v>
      </c>
      <c r="D95" s="134" t="s">
        <v>290</v>
      </c>
      <c r="E95" s="193">
        <v>189634559</v>
      </c>
      <c r="F95" s="193">
        <v>315264679</v>
      </c>
      <c r="G95" s="193">
        <v>299689679</v>
      </c>
      <c r="H95" s="193">
        <v>0</v>
      </c>
      <c r="I95" s="193">
        <v>41303345.359999999</v>
      </c>
      <c r="J95" s="193">
        <v>0</v>
      </c>
      <c r="K95" s="193">
        <v>257943448.63999999</v>
      </c>
      <c r="L95" s="193">
        <v>257943448.63999999</v>
      </c>
      <c r="M95" s="193">
        <v>16017885</v>
      </c>
      <c r="N95" s="193">
        <v>442885</v>
      </c>
      <c r="O95" s="94">
        <f t="shared" si="14"/>
        <v>0.81818061401036302</v>
      </c>
      <c r="P95" s="95">
        <f t="shared" si="11"/>
        <v>315264679</v>
      </c>
      <c r="Q95" s="95">
        <f t="shared" si="12"/>
        <v>257943448.63999999</v>
      </c>
      <c r="R95" s="94">
        <f t="shared" si="13"/>
        <v>0.81818061401036302</v>
      </c>
    </row>
    <row r="96" spans="1:18" s="104" customFormat="1" x14ac:dyDescent="0.2">
      <c r="A96" s="135" t="s">
        <v>440</v>
      </c>
      <c r="B96" s="197" t="s">
        <v>433</v>
      </c>
      <c r="C96" s="135" t="s">
        <v>291</v>
      </c>
      <c r="D96" s="135" t="s">
        <v>292</v>
      </c>
      <c r="E96" s="194">
        <v>37987205</v>
      </c>
      <c r="F96" s="194">
        <v>37821205</v>
      </c>
      <c r="G96" s="194">
        <v>37821205</v>
      </c>
      <c r="H96" s="194">
        <v>0</v>
      </c>
      <c r="I96" s="194">
        <v>25553696.140000001</v>
      </c>
      <c r="J96" s="194">
        <v>0</v>
      </c>
      <c r="K96" s="194">
        <v>12267508.859999999</v>
      </c>
      <c r="L96" s="194">
        <v>12267508.859999999</v>
      </c>
      <c r="M96" s="194">
        <v>0</v>
      </c>
      <c r="N96" s="194">
        <v>0</v>
      </c>
      <c r="O96" s="94">
        <f t="shared" si="14"/>
        <v>0.32435531496154074</v>
      </c>
      <c r="P96" s="95">
        <f t="shared" si="11"/>
        <v>37821205</v>
      </c>
      <c r="Q96" s="95">
        <f t="shared" si="12"/>
        <v>12267508.859999999</v>
      </c>
      <c r="R96" s="94">
        <f t="shared" si="13"/>
        <v>0.32435531496154074</v>
      </c>
    </row>
    <row r="97" spans="1:18" s="104" customFormat="1" x14ac:dyDescent="0.2">
      <c r="A97" s="135" t="s">
        <v>440</v>
      </c>
      <c r="B97" s="197" t="s">
        <v>433</v>
      </c>
      <c r="C97" s="135" t="s">
        <v>322</v>
      </c>
      <c r="D97" s="135" t="s">
        <v>421</v>
      </c>
      <c r="E97" s="194">
        <v>31613513</v>
      </c>
      <c r="F97" s="194">
        <v>31497513</v>
      </c>
      <c r="G97" s="194">
        <v>31497513</v>
      </c>
      <c r="H97" s="194">
        <v>0</v>
      </c>
      <c r="I97" s="194">
        <v>22925036.940000001</v>
      </c>
      <c r="J97" s="194">
        <v>0</v>
      </c>
      <c r="K97" s="194">
        <v>8572476.0600000005</v>
      </c>
      <c r="L97" s="194">
        <v>8572476.0600000005</v>
      </c>
      <c r="M97" s="194">
        <v>0</v>
      </c>
      <c r="N97" s="194">
        <v>0</v>
      </c>
      <c r="O97" s="94">
        <f t="shared" si="14"/>
        <v>0.27216358510590982</v>
      </c>
      <c r="P97" s="95">
        <f t="shared" si="11"/>
        <v>31497513</v>
      </c>
      <c r="Q97" s="95">
        <f t="shared" si="12"/>
        <v>8572476.0600000005</v>
      </c>
      <c r="R97" s="94">
        <f t="shared" si="13"/>
        <v>0.27216358510590982</v>
      </c>
    </row>
    <row r="98" spans="1:18" s="104" customFormat="1" x14ac:dyDescent="0.2">
      <c r="A98" s="135" t="s">
        <v>440</v>
      </c>
      <c r="B98" s="197" t="s">
        <v>433</v>
      </c>
      <c r="C98" s="135" t="s">
        <v>327</v>
      </c>
      <c r="D98" s="135" t="s">
        <v>422</v>
      </c>
      <c r="E98" s="194">
        <v>6373692</v>
      </c>
      <c r="F98" s="194">
        <v>6323692</v>
      </c>
      <c r="G98" s="194">
        <v>6323692</v>
      </c>
      <c r="H98" s="194">
        <v>0</v>
      </c>
      <c r="I98" s="194">
        <v>2628659.2000000002</v>
      </c>
      <c r="J98" s="194">
        <v>0</v>
      </c>
      <c r="K98" s="194">
        <v>3695032.8</v>
      </c>
      <c r="L98" s="194">
        <v>3695032.8</v>
      </c>
      <c r="M98" s="194">
        <v>0</v>
      </c>
      <c r="N98" s="194">
        <v>0</v>
      </c>
      <c r="O98" s="94">
        <f t="shared" si="14"/>
        <v>0.584315744663086</v>
      </c>
      <c r="P98" s="95">
        <f t="shared" si="11"/>
        <v>6323692</v>
      </c>
      <c r="Q98" s="95">
        <f t="shared" si="12"/>
        <v>3695032.8</v>
      </c>
      <c r="R98" s="94">
        <f t="shared" si="13"/>
        <v>0.584315744663086</v>
      </c>
    </row>
    <row r="99" spans="1:18" s="104" customFormat="1" x14ac:dyDescent="0.2">
      <c r="A99" s="135" t="s">
        <v>440</v>
      </c>
      <c r="B99" s="197" t="s">
        <v>433</v>
      </c>
      <c r="C99" s="135" t="s">
        <v>337</v>
      </c>
      <c r="D99" s="135" t="s">
        <v>338</v>
      </c>
      <c r="E99" s="194">
        <v>132000000</v>
      </c>
      <c r="F99" s="194">
        <v>132000000</v>
      </c>
      <c r="G99" s="194">
        <v>116550000</v>
      </c>
      <c r="H99" s="194">
        <v>0</v>
      </c>
      <c r="I99" s="194">
        <v>15498890.689999999</v>
      </c>
      <c r="J99" s="194">
        <v>0</v>
      </c>
      <c r="K99" s="194">
        <v>100608224.31</v>
      </c>
      <c r="L99" s="194">
        <v>100608224.31</v>
      </c>
      <c r="M99" s="194">
        <v>15892885</v>
      </c>
      <c r="N99" s="194">
        <v>442885</v>
      </c>
      <c r="O99" s="94">
        <f t="shared" si="14"/>
        <v>0.76218351750000002</v>
      </c>
      <c r="P99" s="95">
        <f t="shared" si="11"/>
        <v>132000000</v>
      </c>
      <c r="Q99" s="95">
        <f t="shared" si="12"/>
        <v>100608224.31</v>
      </c>
      <c r="R99" s="94">
        <f t="shared" si="13"/>
        <v>0.76218351750000002</v>
      </c>
    </row>
    <row r="100" spans="1:18" s="104" customFormat="1" x14ac:dyDescent="0.2">
      <c r="A100" s="135" t="s">
        <v>440</v>
      </c>
      <c r="B100" s="197" t="s">
        <v>433</v>
      </c>
      <c r="C100" s="135" t="s">
        <v>339</v>
      </c>
      <c r="D100" s="135" t="s">
        <v>340</v>
      </c>
      <c r="E100" s="194">
        <v>125000000</v>
      </c>
      <c r="F100" s="194">
        <v>125000000</v>
      </c>
      <c r="G100" s="194">
        <v>109550000</v>
      </c>
      <c r="H100" s="194">
        <v>0</v>
      </c>
      <c r="I100" s="194">
        <v>15498890.689999999</v>
      </c>
      <c r="J100" s="194">
        <v>0</v>
      </c>
      <c r="K100" s="194">
        <v>94051109.310000002</v>
      </c>
      <c r="L100" s="194">
        <v>94051109.310000002</v>
      </c>
      <c r="M100" s="194">
        <v>15450000</v>
      </c>
      <c r="N100" s="194">
        <v>0</v>
      </c>
      <c r="O100" s="94">
        <f t="shared" si="14"/>
        <v>0.75240887448000005</v>
      </c>
      <c r="P100" s="95">
        <f t="shared" si="11"/>
        <v>125000000</v>
      </c>
      <c r="Q100" s="95">
        <f t="shared" si="12"/>
        <v>94051109.310000002</v>
      </c>
      <c r="R100" s="94">
        <f t="shared" si="13"/>
        <v>0.75240887448000005</v>
      </c>
    </row>
    <row r="101" spans="1:18" s="104" customFormat="1" x14ac:dyDescent="0.2">
      <c r="A101" s="135" t="s">
        <v>440</v>
      </c>
      <c r="B101" s="197" t="s">
        <v>433</v>
      </c>
      <c r="C101" s="135" t="s">
        <v>341</v>
      </c>
      <c r="D101" s="135" t="s">
        <v>342</v>
      </c>
      <c r="E101" s="194">
        <v>7000000</v>
      </c>
      <c r="F101" s="194">
        <v>7000000</v>
      </c>
      <c r="G101" s="194">
        <v>7000000</v>
      </c>
      <c r="H101" s="194">
        <v>0</v>
      </c>
      <c r="I101" s="194">
        <v>0</v>
      </c>
      <c r="J101" s="194">
        <v>0</v>
      </c>
      <c r="K101" s="194">
        <v>6557115</v>
      </c>
      <c r="L101" s="194">
        <v>6557115</v>
      </c>
      <c r="M101" s="194">
        <v>442885</v>
      </c>
      <c r="N101" s="194">
        <v>442885</v>
      </c>
      <c r="O101" s="94">
        <f t="shared" si="14"/>
        <v>0.93673071428571431</v>
      </c>
      <c r="P101" s="95">
        <f t="shared" si="11"/>
        <v>7000000</v>
      </c>
      <c r="Q101" s="95">
        <f t="shared" si="12"/>
        <v>6557115</v>
      </c>
      <c r="R101" s="94">
        <f t="shared" si="13"/>
        <v>0.93673071428571431</v>
      </c>
    </row>
    <row r="102" spans="1:18" s="104" customFormat="1" x14ac:dyDescent="0.2">
      <c r="A102" s="135" t="s">
        <v>440</v>
      </c>
      <c r="B102" s="197" t="s">
        <v>433</v>
      </c>
      <c r="C102" s="135" t="s">
        <v>384</v>
      </c>
      <c r="D102" s="135" t="s">
        <v>385</v>
      </c>
      <c r="E102" s="194">
        <v>0</v>
      </c>
      <c r="F102" s="194">
        <v>125671120</v>
      </c>
      <c r="G102" s="194">
        <v>125671120</v>
      </c>
      <c r="H102" s="194">
        <v>0</v>
      </c>
      <c r="I102" s="194">
        <v>0</v>
      </c>
      <c r="J102" s="194">
        <v>0</v>
      </c>
      <c r="K102" s="194">
        <v>125671120</v>
      </c>
      <c r="L102" s="194">
        <v>125671120</v>
      </c>
      <c r="M102" s="194">
        <v>0</v>
      </c>
      <c r="N102" s="194">
        <v>0</v>
      </c>
      <c r="O102" s="94">
        <f t="shared" si="14"/>
        <v>1</v>
      </c>
      <c r="P102" s="95">
        <f t="shared" si="11"/>
        <v>125671120</v>
      </c>
      <c r="Q102" s="95">
        <f t="shared" si="12"/>
        <v>125671120</v>
      </c>
      <c r="R102" s="94">
        <f t="shared" si="13"/>
        <v>1</v>
      </c>
    </row>
    <row r="103" spans="1:18" s="104" customFormat="1" x14ac:dyDescent="0.2">
      <c r="A103" s="135" t="s">
        <v>440</v>
      </c>
      <c r="B103" s="197" t="s">
        <v>433</v>
      </c>
      <c r="C103" s="135" t="s">
        <v>386</v>
      </c>
      <c r="D103" s="135" t="s">
        <v>387</v>
      </c>
      <c r="E103" s="194">
        <v>0</v>
      </c>
      <c r="F103" s="194">
        <v>124005120</v>
      </c>
      <c r="G103" s="194">
        <v>124005120</v>
      </c>
      <c r="H103" s="194">
        <v>0</v>
      </c>
      <c r="I103" s="194">
        <v>0</v>
      </c>
      <c r="J103" s="194">
        <v>0</v>
      </c>
      <c r="K103" s="194">
        <v>124005120</v>
      </c>
      <c r="L103" s="194">
        <v>124005120</v>
      </c>
      <c r="M103" s="194">
        <v>0</v>
      </c>
      <c r="N103" s="194">
        <v>0</v>
      </c>
      <c r="O103" s="94">
        <f t="shared" si="14"/>
        <v>1</v>
      </c>
      <c r="P103" s="95">
        <f t="shared" si="11"/>
        <v>124005120</v>
      </c>
      <c r="Q103" s="95">
        <f t="shared" si="12"/>
        <v>124005120</v>
      </c>
      <c r="R103" s="94">
        <f t="shared" si="13"/>
        <v>1</v>
      </c>
    </row>
    <row r="104" spans="1:18" s="104" customFormat="1" x14ac:dyDescent="0.2">
      <c r="A104" s="135" t="s">
        <v>440</v>
      </c>
      <c r="B104" s="197" t="s">
        <v>434</v>
      </c>
      <c r="C104" s="135" t="s">
        <v>386</v>
      </c>
      <c r="D104" s="135" t="s">
        <v>387</v>
      </c>
      <c r="E104" s="194">
        <v>0</v>
      </c>
      <c r="F104" s="194">
        <v>1666000</v>
      </c>
      <c r="G104" s="194">
        <v>1666000</v>
      </c>
      <c r="H104" s="194">
        <v>0</v>
      </c>
      <c r="I104" s="194">
        <v>0</v>
      </c>
      <c r="J104" s="194">
        <v>0</v>
      </c>
      <c r="K104" s="194">
        <v>1666000</v>
      </c>
      <c r="L104" s="194">
        <v>1666000</v>
      </c>
      <c r="M104" s="194">
        <v>0</v>
      </c>
      <c r="N104" s="194">
        <v>0</v>
      </c>
      <c r="O104" s="94">
        <f t="shared" si="14"/>
        <v>1</v>
      </c>
      <c r="P104" s="95">
        <f t="shared" si="11"/>
        <v>1666000</v>
      </c>
      <c r="Q104" s="95">
        <f t="shared" si="12"/>
        <v>1666000</v>
      </c>
      <c r="R104" s="94">
        <f t="shared" si="13"/>
        <v>1</v>
      </c>
    </row>
    <row r="105" spans="1:18" s="104" customFormat="1" x14ac:dyDescent="0.2">
      <c r="A105" s="135" t="s">
        <v>440</v>
      </c>
      <c r="B105" s="197" t="s">
        <v>433</v>
      </c>
      <c r="C105" s="135" t="s">
        <v>358</v>
      </c>
      <c r="D105" s="135" t="s">
        <v>359</v>
      </c>
      <c r="E105" s="194">
        <v>19647354</v>
      </c>
      <c r="F105" s="194">
        <v>19772354</v>
      </c>
      <c r="G105" s="194">
        <v>19647354</v>
      </c>
      <c r="H105" s="194">
        <v>0</v>
      </c>
      <c r="I105" s="194">
        <v>250758.53</v>
      </c>
      <c r="J105" s="194">
        <v>0</v>
      </c>
      <c r="K105" s="194">
        <v>19396595.469999999</v>
      </c>
      <c r="L105" s="194">
        <v>19396595.469999999</v>
      </c>
      <c r="M105" s="194">
        <v>125000</v>
      </c>
      <c r="N105" s="194">
        <v>0</v>
      </c>
      <c r="O105" s="94">
        <f t="shared" si="14"/>
        <v>0.98099576155676749</v>
      </c>
      <c r="P105" s="95">
        <f t="shared" si="11"/>
        <v>19772354</v>
      </c>
      <c r="Q105" s="95">
        <f t="shared" si="12"/>
        <v>19396595.469999999</v>
      </c>
      <c r="R105" s="94">
        <f t="shared" si="13"/>
        <v>0.98099576155676749</v>
      </c>
    </row>
    <row r="106" spans="1:18" s="105" customFormat="1" x14ac:dyDescent="0.2">
      <c r="A106" s="134" t="s">
        <v>440</v>
      </c>
      <c r="B106" s="196" t="s">
        <v>433</v>
      </c>
      <c r="C106" s="134" t="s">
        <v>363</v>
      </c>
      <c r="D106" s="134" t="s">
        <v>364</v>
      </c>
      <c r="E106" s="193">
        <v>2029800</v>
      </c>
      <c r="F106" s="193">
        <v>2029800</v>
      </c>
      <c r="G106" s="193">
        <v>2029800</v>
      </c>
      <c r="H106" s="193">
        <v>0</v>
      </c>
      <c r="I106" s="193">
        <v>12840</v>
      </c>
      <c r="J106" s="193">
        <v>0</v>
      </c>
      <c r="K106" s="193">
        <v>2016960</v>
      </c>
      <c r="L106" s="193">
        <v>2016960</v>
      </c>
      <c r="M106" s="193">
        <v>0</v>
      </c>
      <c r="N106" s="193">
        <v>0</v>
      </c>
      <c r="O106" s="94">
        <f t="shared" si="14"/>
        <v>0.99367425362104644</v>
      </c>
      <c r="P106" s="28">
        <f>+P110</f>
        <v>453804</v>
      </c>
      <c r="Q106" s="28">
        <f>+Q110</f>
        <v>442311.64</v>
      </c>
      <c r="R106" s="94">
        <f t="shared" si="13"/>
        <v>0.97467549867343617</v>
      </c>
    </row>
    <row r="107" spans="1:18" s="104" customFormat="1" x14ac:dyDescent="0.2">
      <c r="A107" s="135" t="s">
        <v>440</v>
      </c>
      <c r="B107" s="197" t="s">
        <v>433</v>
      </c>
      <c r="C107" s="135" t="s">
        <v>369</v>
      </c>
      <c r="D107" s="135" t="s">
        <v>370</v>
      </c>
      <c r="E107" s="194">
        <v>4656600</v>
      </c>
      <c r="F107" s="194">
        <v>4656600</v>
      </c>
      <c r="G107" s="194">
        <v>4656600</v>
      </c>
      <c r="H107" s="194">
        <v>0</v>
      </c>
      <c r="I107" s="194">
        <v>11480</v>
      </c>
      <c r="J107" s="194">
        <v>0</v>
      </c>
      <c r="K107" s="194">
        <v>4645120</v>
      </c>
      <c r="L107" s="194">
        <v>4645120</v>
      </c>
      <c r="M107" s="194">
        <v>0</v>
      </c>
      <c r="N107" s="194">
        <v>0</v>
      </c>
      <c r="O107" s="94">
        <f t="shared" si="14"/>
        <v>0.99753468195679251</v>
      </c>
      <c r="P107" s="95"/>
      <c r="Q107" s="95"/>
      <c r="R107" s="94"/>
    </row>
    <row r="108" spans="1:18" s="104" customFormat="1" x14ac:dyDescent="0.2">
      <c r="A108" s="135" t="s">
        <v>440</v>
      </c>
      <c r="B108" s="197" t="s">
        <v>433</v>
      </c>
      <c r="C108" s="135" t="s">
        <v>375</v>
      </c>
      <c r="D108" s="135" t="s">
        <v>398</v>
      </c>
      <c r="E108" s="194">
        <v>8955000</v>
      </c>
      <c r="F108" s="194">
        <v>8955000</v>
      </c>
      <c r="G108" s="194">
        <v>8955000</v>
      </c>
      <c r="H108" s="194">
        <v>0</v>
      </c>
      <c r="I108" s="194">
        <v>31480</v>
      </c>
      <c r="J108" s="194">
        <v>0</v>
      </c>
      <c r="K108" s="194">
        <v>8923520</v>
      </c>
      <c r="L108" s="194">
        <v>8923520</v>
      </c>
      <c r="M108" s="194">
        <v>0</v>
      </c>
      <c r="N108" s="194">
        <v>0</v>
      </c>
      <c r="O108" s="94">
        <f t="shared" si="14"/>
        <v>0.99648464544946957</v>
      </c>
      <c r="P108" s="95"/>
      <c r="Q108" s="95"/>
      <c r="R108" s="94"/>
    </row>
    <row r="109" spans="1:18" s="104" customFormat="1" x14ac:dyDescent="0.2">
      <c r="A109" s="135" t="s">
        <v>440</v>
      </c>
      <c r="B109" s="197" t="s">
        <v>433</v>
      </c>
      <c r="C109" s="135" t="s">
        <v>378</v>
      </c>
      <c r="D109" s="135" t="s">
        <v>399</v>
      </c>
      <c r="E109" s="194">
        <v>2985000</v>
      </c>
      <c r="F109" s="194">
        <v>3110000</v>
      </c>
      <c r="G109" s="194">
        <v>2985000</v>
      </c>
      <c r="H109" s="194">
        <v>0</v>
      </c>
      <c r="I109" s="194">
        <v>96610.25</v>
      </c>
      <c r="J109" s="194">
        <v>0</v>
      </c>
      <c r="K109" s="194">
        <v>2888389.75</v>
      </c>
      <c r="L109" s="194">
        <v>2888389.75</v>
      </c>
      <c r="M109" s="194">
        <v>125000</v>
      </c>
      <c r="N109" s="194">
        <v>0</v>
      </c>
      <c r="O109" s="94">
        <f t="shared" si="14"/>
        <v>0.92874268488745981</v>
      </c>
      <c r="P109" s="95"/>
      <c r="Q109" s="95"/>
      <c r="R109" s="94"/>
    </row>
    <row r="110" spans="1:18" s="105" customFormat="1" x14ac:dyDescent="0.2">
      <c r="A110" s="135" t="s">
        <v>440</v>
      </c>
      <c r="B110" s="197" t="s">
        <v>433</v>
      </c>
      <c r="C110" s="135" t="s">
        <v>381</v>
      </c>
      <c r="D110" s="135" t="s">
        <v>400</v>
      </c>
      <c r="E110" s="194">
        <v>453804</v>
      </c>
      <c r="F110" s="194">
        <v>453804</v>
      </c>
      <c r="G110" s="194">
        <v>453804</v>
      </c>
      <c r="H110" s="194">
        <v>0</v>
      </c>
      <c r="I110" s="194">
        <v>11492.36</v>
      </c>
      <c r="J110" s="194">
        <v>0</v>
      </c>
      <c r="K110" s="194">
        <v>442311.64</v>
      </c>
      <c r="L110" s="194">
        <v>442311.64</v>
      </c>
      <c r="M110" s="194">
        <v>0</v>
      </c>
      <c r="N110" s="194">
        <v>0</v>
      </c>
      <c r="O110" s="94">
        <f t="shared" si="14"/>
        <v>0.97467549867343617</v>
      </c>
      <c r="P110" s="95">
        <f t="shared" ref="P110:P115" si="15">+F110</f>
        <v>453804</v>
      </c>
      <c r="Q110" s="95">
        <f t="shared" ref="Q110:Q115" si="16">+K110</f>
        <v>442311.64</v>
      </c>
      <c r="R110" s="94">
        <f>+Q110/P110</f>
        <v>0.97467549867343617</v>
      </c>
    </row>
    <row r="111" spans="1:18" s="104" customFormat="1" x14ac:dyDescent="0.2">
      <c r="A111" s="135" t="s">
        <v>440</v>
      </c>
      <c r="B111" s="197" t="s">
        <v>433</v>
      </c>
      <c r="C111" s="135" t="s">
        <v>382</v>
      </c>
      <c r="D111" s="135" t="s">
        <v>383</v>
      </c>
      <c r="E111" s="194">
        <v>567150</v>
      </c>
      <c r="F111" s="194">
        <v>567150</v>
      </c>
      <c r="G111" s="194">
        <v>567150</v>
      </c>
      <c r="H111" s="194">
        <v>0</v>
      </c>
      <c r="I111" s="194">
        <v>86855.92</v>
      </c>
      <c r="J111" s="194">
        <v>0</v>
      </c>
      <c r="K111" s="194">
        <v>480294.08</v>
      </c>
      <c r="L111" s="194">
        <v>480294.08</v>
      </c>
      <c r="M111" s="194">
        <v>0</v>
      </c>
      <c r="N111" s="194">
        <v>0</v>
      </c>
      <c r="O111" s="94">
        <f t="shared" si="14"/>
        <v>0.84685547033412678</v>
      </c>
      <c r="P111" s="95">
        <f t="shared" si="15"/>
        <v>567150</v>
      </c>
      <c r="Q111" s="95">
        <f t="shared" si="16"/>
        <v>480294.08</v>
      </c>
      <c r="R111" s="94">
        <f>+Q111/P111</f>
        <v>0.84685547033412678</v>
      </c>
    </row>
    <row r="112" spans="1:18" s="104" customFormat="1" x14ac:dyDescent="0.2">
      <c r="A112" s="135" t="s">
        <v>440</v>
      </c>
      <c r="B112" s="197" t="s">
        <v>434</v>
      </c>
      <c r="C112" s="135" t="s">
        <v>265</v>
      </c>
      <c r="D112" s="135" t="s">
        <v>266</v>
      </c>
      <c r="E112" s="194">
        <v>103500000</v>
      </c>
      <c r="F112" s="194">
        <v>103500000</v>
      </c>
      <c r="G112" s="194">
        <v>88458000</v>
      </c>
      <c r="H112" s="194">
        <v>54614238.630000003</v>
      </c>
      <c r="I112" s="194">
        <v>10644511.9</v>
      </c>
      <c r="J112" s="194">
        <v>0</v>
      </c>
      <c r="K112" s="194">
        <v>9904896.6500000004</v>
      </c>
      <c r="L112" s="194">
        <v>9904896.6500000004</v>
      </c>
      <c r="M112" s="194">
        <v>28336352.82</v>
      </c>
      <c r="N112" s="194">
        <v>13294352.82</v>
      </c>
      <c r="O112" s="94">
        <f t="shared" si="14"/>
        <v>9.5699484541062807E-2</v>
      </c>
      <c r="P112" s="95">
        <f t="shared" si="15"/>
        <v>103500000</v>
      </c>
      <c r="Q112" s="95">
        <f t="shared" si="16"/>
        <v>9904896.6500000004</v>
      </c>
      <c r="R112" s="94">
        <f>+Q112/P112</f>
        <v>9.5699484541062807E-2</v>
      </c>
    </row>
    <row r="113" spans="1:18" s="104" customFormat="1" x14ac:dyDescent="0.2">
      <c r="A113" s="135" t="s">
        <v>440</v>
      </c>
      <c r="B113" s="197" t="s">
        <v>434</v>
      </c>
      <c r="C113" s="135" t="s">
        <v>267</v>
      </c>
      <c r="D113" s="135" t="s">
        <v>268</v>
      </c>
      <c r="E113" s="194">
        <v>15000000</v>
      </c>
      <c r="F113" s="194">
        <v>15000000</v>
      </c>
      <c r="G113" s="194">
        <v>7669000</v>
      </c>
      <c r="H113" s="194">
        <v>0</v>
      </c>
      <c r="I113" s="194">
        <v>3977846.9</v>
      </c>
      <c r="J113" s="194">
        <v>0</v>
      </c>
      <c r="K113" s="194">
        <v>919000</v>
      </c>
      <c r="L113" s="194">
        <v>919000</v>
      </c>
      <c r="M113" s="194">
        <v>10103153.1</v>
      </c>
      <c r="N113" s="194">
        <v>2772153.1</v>
      </c>
      <c r="O113" s="94">
        <v>0</v>
      </c>
      <c r="P113" s="95">
        <f t="shared" si="15"/>
        <v>15000000</v>
      </c>
      <c r="Q113" s="95">
        <f t="shared" si="16"/>
        <v>919000</v>
      </c>
      <c r="R113" s="94">
        <v>0</v>
      </c>
    </row>
    <row r="114" spans="1:18" s="104" customFormat="1" x14ac:dyDescent="0.2">
      <c r="A114" s="135" t="s">
        <v>440</v>
      </c>
      <c r="B114" s="197" t="s">
        <v>434</v>
      </c>
      <c r="C114" s="135" t="s">
        <v>269</v>
      </c>
      <c r="D114" s="135" t="s">
        <v>270</v>
      </c>
      <c r="E114" s="194">
        <v>5000000</v>
      </c>
      <c r="F114" s="194">
        <v>5000000</v>
      </c>
      <c r="G114" s="194">
        <v>2169000</v>
      </c>
      <c r="H114" s="194">
        <v>0</v>
      </c>
      <c r="I114" s="194">
        <v>0</v>
      </c>
      <c r="J114" s="194">
        <v>0</v>
      </c>
      <c r="K114" s="194">
        <v>919000</v>
      </c>
      <c r="L114" s="194">
        <v>919000</v>
      </c>
      <c r="M114" s="194">
        <v>4081000</v>
      </c>
      <c r="N114" s="194">
        <v>1250000</v>
      </c>
      <c r="O114" s="94">
        <v>0</v>
      </c>
      <c r="P114" s="95">
        <f t="shared" si="15"/>
        <v>5000000</v>
      </c>
      <c r="Q114" s="95">
        <f t="shared" si="16"/>
        <v>919000</v>
      </c>
      <c r="R114" s="94">
        <v>0</v>
      </c>
    </row>
    <row r="115" spans="1:18" s="104" customFormat="1" x14ac:dyDescent="0.2">
      <c r="A115" s="135" t="s">
        <v>440</v>
      </c>
      <c r="B115" s="197" t="s">
        <v>434</v>
      </c>
      <c r="C115" s="135" t="s">
        <v>271</v>
      </c>
      <c r="D115" s="135" t="s">
        <v>272</v>
      </c>
      <c r="E115" s="194">
        <v>1000000</v>
      </c>
      <c r="F115" s="194">
        <v>1000000</v>
      </c>
      <c r="G115" s="194">
        <v>250000</v>
      </c>
      <c r="H115" s="194">
        <v>0</v>
      </c>
      <c r="I115" s="194">
        <v>0</v>
      </c>
      <c r="J115" s="194">
        <v>0</v>
      </c>
      <c r="K115" s="194">
        <v>0</v>
      </c>
      <c r="L115" s="194">
        <v>0</v>
      </c>
      <c r="M115" s="194">
        <v>1000000</v>
      </c>
      <c r="N115" s="194">
        <v>250000</v>
      </c>
      <c r="O115" s="94">
        <v>0</v>
      </c>
      <c r="P115" s="95">
        <f t="shared" si="15"/>
        <v>1000000</v>
      </c>
      <c r="Q115" s="95">
        <f t="shared" si="16"/>
        <v>0</v>
      </c>
      <c r="R115" s="94">
        <v>0</v>
      </c>
    </row>
    <row r="116" spans="1:18" s="104" customFormat="1" x14ac:dyDescent="0.2">
      <c r="A116" s="135" t="s">
        <v>440</v>
      </c>
      <c r="B116" s="197" t="s">
        <v>434</v>
      </c>
      <c r="C116" s="135" t="s">
        <v>273</v>
      </c>
      <c r="D116" s="135" t="s">
        <v>274</v>
      </c>
      <c r="E116" s="194">
        <v>4000000</v>
      </c>
      <c r="F116" s="194">
        <v>4000000</v>
      </c>
      <c r="G116" s="194">
        <v>4000000</v>
      </c>
      <c r="H116" s="194">
        <v>0</v>
      </c>
      <c r="I116" s="194">
        <v>3977846.9</v>
      </c>
      <c r="J116" s="194">
        <v>0</v>
      </c>
      <c r="K116" s="194">
        <v>0</v>
      </c>
      <c r="L116" s="194">
        <v>0</v>
      </c>
      <c r="M116" s="194">
        <v>22153.1</v>
      </c>
      <c r="N116" s="194">
        <v>22153.1</v>
      </c>
      <c r="O116" s="94">
        <f t="shared" si="14"/>
        <v>0</v>
      </c>
      <c r="P116" s="95"/>
      <c r="Q116" s="95"/>
      <c r="R116" s="94"/>
    </row>
    <row r="117" spans="1:18" s="104" customFormat="1" x14ac:dyDescent="0.2">
      <c r="A117" s="135" t="s">
        <v>440</v>
      </c>
      <c r="B117" s="197" t="s">
        <v>434</v>
      </c>
      <c r="C117" s="135" t="s">
        <v>414</v>
      </c>
      <c r="D117" s="135" t="s">
        <v>415</v>
      </c>
      <c r="E117" s="194">
        <v>2000000</v>
      </c>
      <c r="F117" s="194">
        <v>2000000</v>
      </c>
      <c r="G117" s="194">
        <v>500000</v>
      </c>
      <c r="H117" s="194">
        <v>0</v>
      </c>
      <c r="I117" s="194">
        <v>0</v>
      </c>
      <c r="J117" s="194">
        <v>0</v>
      </c>
      <c r="K117" s="194">
        <v>0</v>
      </c>
      <c r="L117" s="194">
        <v>0</v>
      </c>
      <c r="M117" s="194">
        <v>2000000</v>
      </c>
      <c r="N117" s="194">
        <v>500000</v>
      </c>
      <c r="O117" s="94">
        <f t="shared" si="14"/>
        <v>0</v>
      </c>
      <c r="P117" s="95"/>
      <c r="Q117" s="95"/>
      <c r="R117" s="94"/>
    </row>
    <row r="118" spans="1:18" s="104" customFormat="1" x14ac:dyDescent="0.2">
      <c r="A118" s="135" t="s">
        <v>440</v>
      </c>
      <c r="B118" s="197" t="s">
        <v>434</v>
      </c>
      <c r="C118" s="135" t="s">
        <v>277</v>
      </c>
      <c r="D118" s="135" t="s">
        <v>278</v>
      </c>
      <c r="E118" s="194">
        <v>3000000</v>
      </c>
      <c r="F118" s="194">
        <v>3000000</v>
      </c>
      <c r="G118" s="194">
        <v>750000</v>
      </c>
      <c r="H118" s="194">
        <v>0</v>
      </c>
      <c r="I118" s="194">
        <v>0</v>
      </c>
      <c r="J118" s="194">
        <v>0</v>
      </c>
      <c r="K118" s="194">
        <v>0</v>
      </c>
      <c r="L118" s="194">
        <v>0</v>
      </c>
      <c r="M118" s="194">
        <v>3000000</v>
      </c>
      <c r="N118" s="194">
        <v>750000</v>
      </c>
      <c r="O118" s="94">
        <f t="shared" si="14"/>
        <v>0</v>
      </c>
      <c r="P118" s="95"/>
      <c r="Q118" s="95"/>
      <c r="R118" s="94"/>
    </row>
    <row r="119" spans="1:18" s="104" customFormat="1" x14ac:dyDescent="0.2">
      <c r="A119" s="135" t="s">
        <v>440</v>
      </c>
      <c r="B119" s="197" t="s">
        <v>434</v>
      </c>
      <c r="C119" s="135" t="s">
        <v>279</v>
      </c>
      <c r="D119" s="135" t="s">
        <v>280</v>
      </c>
      <c r="E119" s="194">
        <v>58500000</v>
      </c>
      <c r="F119" s="194">
        <v>58500000</v>
      </c>
      <c r="G119" s="194">
        <v>58500000</v>
      </c>
      <c r="H119" s="194">
        <v>54614238.630000003</v>
      </c>
      <c r="I119" s="194">
        <v>0</v>
      </c>
      <c r="J119" s="194">
        <v>0</v>
      </c>
      <c r="K119" s="194">
        <v>0</v>
      </c>
      <c r="L119" s="194">
        <v>0</v>
      </c>
      <c r="M119" s="194">
        <v>3885761.37</v>
      </c>
      <c r="N119" s="194">
        <v>3885761.37</v>
      </c>
      <c r="O119" s="94">
        <f t="shared" si="14"/>
        <v>0</v>
      </c>
      <c r="P119" s="95"/>
      <c r="Q119" s="95"/>
      <c r="R119" s="94"/>
    </row>
    <row r="120" spans="1:18" x14ac:dyDescent="0.2">
      <c r="A120" s="49" t="s">
        <v>440</v>
      </c>
      <c r="B120" s="198" t="s">
        <v>434</v>
      </c>
      <c r="C120" s="49" t="s">
        <v>418</v>
      </c>
      <c r="D120" s="49" t="s">
        <v>419</v>
      </c>
      <c r="E120" s="195">
        <v>58500000</v>
      </c>
      <c r="F120" s="195">
        <v>58500000</v>
      </c>
      <c r="G120" s="195">
        <v>58500000</v>
      </c>
      <c r="H120" s="195">
        <v>54614238.630000003</v>
      </c>
      <c r="I120" s="195">
        <v>0</v>
      </c>
      <c r="J120" s="195">
        <v>0</v>
      </c>
      <c r="K120" s="195">
        <v>0</v>
      </c>
      <c r="L120" s="195">
        <v>0</v>
      </c>
      <c r="M120" s="195">
        <v>3885761.37</v>
      </c>
      <c r="N120" s="195">
        <v>3885761.37</v>
      </c>
      <c r="O120" s="94">
        <f t="shared" si="14"/>
        <v>0</v>
      </c>
      <c r="P120" s="45"/>
      <c r="Q120" s="45"/>
      <c r="R120" s="22"/>
    </row>
    <row r="121" spans="1:18" x14ac:dyDescent="0.2">
      <c r="A121" s="49" t="s">
        <v>440</v>
      </c>
      <c r="B121" s="198" t="s">
        <v>434</v>
      </c>
      <c r="C121" s="49" t="s">
        <v>283</v>
      </c>
      <c r="D121" s="49" t="s">
        <v>284</v>
      </c>
      <c r="E121" s="195">
        <v>30000000</v>
      </c>
      <c r="F121" s="195">
        <v>30000000</v>
      </c>
      <c r="G121" s="195">
        <v>22289000</v>
      </c>
      <c r="H121" s="195">
        <v>0</v>
      </c>
      <c r="I121" s="195">
        <v>6666665</v>
      </c>
      <c r="J121" s="195">
        <v>0</v>
      </c>
      <c r="K121" s="195">
        <v>8985896.6500000004</v>
      </c>
      <c r="L121" s="195">
        <v>8985896.6500000004</v>
      </c>
      <c r="M121" s="195">
        <v>14347438.35</v>
      </c>
      <c r="N121" s="195">
        <v>6636438.3499999996</v>
      </c>
      <c r="O121" s="94">
        <f t="shared" si="14"/>
        <v>0.29952988833333333</v>
      </c>
      <c r="P121" s="45"/>
      <c r="Q121" s="45"/>
      <c r="R121" s="22"/>
    </row>
    <row r="122" spans="1:18" x14ac:dyDescent="0.2">
      <c r="A122" s="49" t="s">
        <v>440</v>
      </c>
      <c r="B122" s="198" t="s">
        <v>434</v>
      </c>
      <c r="C122" s="49" t="s">
        <v>285</v>
      </c>
      <c r="D122" s="49" t="s">
        <v>286</v>
      </c>
      <c r="E122" s="195">
        <v>30000000</v>
      </c>
      <c r="F122" s="195">
        <v>30000000</v>
      </c>
      <c r="G122" s="195">
        <v>22289000</v>
      </c>
      <c r="H122" s="195">
        <v>0</v>
      </c>
      <c r="I122" s="195">
        <v>6666665</v>
      </c>
      <c r="J122" s="195">
        <v>0</v>
      </c>
      <c r="K122" s="195">
        <v>8985896.6500000004</v>
      </c>
      <c r="L122" s="195">
        <v>8985896.6500000004</v>
      </c>
      <c r="M122" s="195">
        <v>14347438.35</v>
      </c>
      <c r="N122" s="195">
        <v>6636438.3499999996</v>
      </c>
      <c r="O122" s="94">
        <f t="shared" si="14"/>
        <v>0.29952988833333333</v>
      </c>
      <c r="P122" s="45"/>
      <c r="Q122" s="45"/>
      <c r="R122" s="22"/>
    </row>
    <row r="123" spans="1:18" s="55" customFormat="1" x14ac:dyDescent="0.2">
      <c r="A123" s="19"/>
      <c r="B123" s="109"/>
      <c r="C123" s="19"/>
      <c r="D123" s="19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22"/>
      <c r="P123" s="45"/>
      <c r="Q123" s="45"/>
      <c r="R123" s="22"/>
    </row>
    <row r="124" spans="1:18" s="104" customFormat="1" x14ac:dyDescent="0.2">
      <c r="A124" s="97"/>
      <c r="B124" s="111"/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4"/>
      <c r="P124" s="95"/>
      <c r="Q124" s="95"/>
      <c r="R124" s="94"/>
    </row>
    <row r="125" spans="1:18" s="104" customFormat="1" x14ac:dyDescent="0.2">
      <c r="A125" s="97"/>
      <c r="B125" s="111"/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4"/>
      <c r="P125" s="95"/>
      <c r="Q125" s="95"/>
      <c r="R125" s="94"/>
    </row>
    <row r="126" spans="1:18" x14ac:dyDescent="0.2">
      <c r="C126" s="212" t="s">
        <v>11</v>
      </c>
      <c r="D126" s="212"/>
      <c r="E126" s="212"/>
      <c r="F126" s="212"/>
      <c r="G126" s="212"/>
      <c r="K126" s="21"/>
      <c r="P126" s="21"/>
      <c r="Q126" s="21"/>
    </row>
    <row r="127" spans="1:18" s="128" customFormat="1" ht="44.45" customHeight="1" thickBot="1" x14ac:dyDescent="0.25">
      <c r="B127" s="129"/>
      <c r="C127" s="130" t="s">
        <v>44</v>
      </c>
      <c r="D127" s="130" t="s">
        <v>7</v>
      </c>
      <c r="E127" s="130" t="s">
        <v>8</v>
      </c>
      <c r="F127" s="130" t="s">
        <v>9</v>
      </c>
      <c r="G127" s="130" t="s">
        <v>21</v>
      </c>
    </row>
    <row r="128" spans="1:18" ht="13.5" thickTop="1" x14ac:dyDescent="0.2">
      <c r="C128" s="131" t="s">
        <v>22</v>
      </c>
      <c r="D128" s="101">
        <f>+F8</f>
        <v>3231699948</v>
      </c>
      <c r="E128" s="102">
        <f>+K8</f>
        <v>1762546027.4200001</v>
      </c>
      <c r="F128" s="21">
        <f>+D128-E128</f>
        <v>1469153920.5799999</v>
      </c>
      <c r="G128" s="22">
        <f t="shared" ref="G128:G133" si="17">+E128/D128</f>
        <v>0.54539284456491255</v>
      </c>
      <c r="K128" s="21"/>
      <c r="P128" s="21"/>
      <c r="Q128" s="21"/>
    </row>
    <row r="129" spans="1:17" x14ac:dyDescent="0.2">
      <c r="C129" s="131" t="s">
        <v>109</v>
      </c>
      <c r="D129" s="21">
        <f>+F27</f>
        <v>614711344</v>
      </c>
      <c r="E129" s="104">
        <f>+K27</f>
        <v>281040638.91000003</v>
      </c>
      <c r="F129" s="21">
        <f>+D129-E129</f>
        <v>333670705.08999997</v>
      </c>
      <c r="G129" s="22">
        <f t="shared" si="17"/>
        <v>0.45719123561513453</v>
      </c>
      <c r="K129" s="21"/>
      <c r="P129" s="21"/>
      <c r="Q129" s="21"/>
    </row>
    <row r="130" spans="1:17" x14ac:dyDescent="0.2">
      <c r="C130" s="131" t="s">
        <v>23</v>
      </c>
      <c r="D130" s="21">
        <f>+F72</f>
        <v>73739162</v>
      </c>
      <c r="E130" s="104">
        <f>+K72</f>
        <v>9462443.8000000007</v>
      </c>
      <c r="F130" s="21">
        <f>+D130-E130</f>
        <v>64276718.200000003</v>
      </c>
      <c r="G130" s="22">
        <f t="shared" si="17"/>
        <v>0.12832318056448758</v>
      </c>
      <c r="K130" s="21"/>
      <c r="P130" s="21"/>
      <c r="Q130" s="21"/>
    </row>
    <row r="131" spans="1:17" ht="13.7" customHeight="1" x14ac:dyDescent="0.2">
      <c r="C131" s="131" t="s">
        <v>266</v>
      </c>
      <c r="D131" s="21">
        <f>+F95</f>
        <v>315264679</v>
      </c>
      <c r="E131" s="104">
        <f>+K95</f>
        <v>257943448.63999999</v>
      </c>
      <c r="F131" s="21">
        <f>+D131-E131</f>
        <v>57321230.360000014</v>
      </c>
      <c r="G131" s="22">
        <f>+E131/D131</f>
        <v>0.81818061401036302</v>
      </c>
      <c r="K131" s="21"/>
      <c r="P131" s="21"/>
      <c r="Q131" s="21"/>
    </row>
    <row r="132" spans="1:17" x14ac:dyDescent="0.2">
      <c r="C132" s="131" t="s">
        <v>25</v>
      </c>
      <c r="D132" s="21">
        <f>+F106</f>
        <v>2029800</v>
      </c>
      <c r="E132" s="104">
        <f>+K106</f>
        <v>2016960</v>
      </c>
      <c r="F132" s="21">
        <f>+D132-E132</f>
        <v>12840</v>
      </c>
      <c r="G132" s="22">
        <f>+E132/D132</f>
        <v>0.99367425362104644</v>
      </c>
      <c r="K132" s="21"/>
      <c r="P132" s="21"/>
      <c r="Q132" s="21"/>
    </row>
    <row r="133" spans="1:17" ht="13.5" thickBot="1" x14ac:dyDescent="0.25">
      <c r="C133" s="132" t="s">
        <v>10</v>
      </c>
      <c r="D133" s="132">
        <f>SUM(D128:D132)</f>
        <v>4237444933</v>
      </c>
      <c r="E133" s="132">
        <f>SUM(E128:E132)</f>
        <v>2313009518.77</v>
      </c>
      <c r="F133" s="132">
        <f>SUM(F128:F132)</f>
        <v>1924435414.23</v>
      </c>
      <c r="G133" s="133">
        <f t="shared" si="17"/>
        <v>0.54585004769193535</v>
      </c>
      <c r="K133" s="21"/>
      <c r="P133" s="21"/>
      <c r="Q133" s="21"/>
    </row>
    <row r="134" spans="1:17" ht="13.5" thickTop="1" x14ac:dyDescent="0.2">
      <c r="C134" s="55"/>
      <c r="D134" s="55"/>
      <c r="E134" s="134"/>
      <c r="F134" s="17"/>
      <c r="G134" s="17"/>
      <c r="H134" s="97"/>
      <c r="K134" s="21"/>
      <c r="P134" s="21"/>
      <c r="Q134" s="21"/>
    </row>
    <row r="135" spans="1:17" x14ac:dyDescent="0.2">
      <c r="C135" s="19"/>
      <c r="D135" s="21"/>
      <c r="E135" s="104"/>
      <c r="H135" s="19"/>
      <c r="I135" s="19"/>
      <c r="J135" s="19"/>
      <c r="K135" s="97"/>
      <c r="P135" s="135"/>
      <c r="Q135" s="21"/>
    </row>
    <row r="136" spans="1:17" x14ac:dyDescent="0.2">
      <c r="C136" s="19"/>
      <c r="D136" s="21"/>
      <c r="E136" s="104"/>
      <c r="H136" s="19"/>
      <c r="I136" s="19"/>
      <c r="J136" s="19"/>
      <c r="K136" s="97"/>
      <c r="Q136" s="97"/>
    </row>
    <row r="137" spans="1:17" x14ac:dyDescent="0.2">
      <c r="C137" s="213" t="s">
        <v>11</v>
      </c>
      <c r="D137" s="213"/>
      <c r="E137" s="213"/>
      <c r="F137" s="213"/>
      <c r="G137" s="213"/>
      <c r="H137" s="19"/>
      <c r="I137" s="19"/>
      <c r="J137" s="19"/>
      <c r="K137" s="97"/>
      <c r="Q137" s="97"/>
    </row>
    <row r="138" spans="1:17" ht="26.25" thickBot="1" x14ac:dyDescent="0.25">
      <c r="C138" s="136" t="s">
        <v>44</v>
      </c>
      <c r="D138" s="136" t="s">
        <v>31</v>
      </c>
      <c r="E138" s="136" t="s">
        <v>32</v>
      </c>
      <c r="F138" s="136" t="s">
        <v>36</v>
      </c>
      <c r="G138" s="136" t="s">
        <v>33</v>
      </c>
      <c r="H138" s="19"/>
      <c r="I138" s="19"/>
      <c r="J138" s="19"/>
      <c r="K138" s="97"/>
      <c r="Q138" s="97"/>
    </row>
    <row r="139" spans="1:17" ht="13.5" thickTop="1" x14ac:dyDescent="0.2">
      <c r="C139" s="131" t="s">
        <v>109</v>
      </c>
      <c r="D139" s="21">
        <f t="shared" ref="D139:E141" si="18">+D129</f>
        <v>614711344</v>
      </c>
      <c r="E139" s="21">
        <f t="shared" si="18"/>
        <v>281040638.91000003</v>
      </c>
      <c r="F139" s="21">
        <f>+D139-E139</f>
        <v>333670705.08999997</v>
      </c>
      <c r="G139" s="22">
        <f>+E139/D139</f>
        <v>0.45719123561513453</v>
      </c>
      <c r="H139" s="19"/>
      <c r="I139" s="19"/>
      <c r="J139" s="19"/>
      <c r="K139" s="97"/>
      <c r="Q139" s="97"/>
    </row>
    <row r="140" spans="1:17" x14ac:dyDescent="0.2">
      <c r="C140" s="131" t="s">
        <v>23</v>
      </c>
      <c r="D140" s="21">
        <f t="shared" si="18"/>
        <v>73739162</v>
      </c>
      <c r="E140" s="21">
        <f t="shared" si="18"/>
        <v>9462443.8000000007</v>
      </c>
      <c r="F140" s="21">
        <f>+D140-E140</f>
        <v>64276718.200000003</v>
      </c>
      <c r="G140" s="22">
        <f>+E140/D140</f>
        <v>0.12832318056448758</v>
      </c>
      <c r="H140" s="19"/>
      <c r="I140" s="19"/>
      <c r="J140" s="19"/>
      <c r="K140" s="97"/>
      <c r="Q140" s="97"/>
    </row>
    <row r="141" spans="1:17" x14ac:dyDescent="0.2">
      <c r="C141" s="131" t="s">
        <v>24</v>
      </c>
      <c r="D141" s="21">
        <f t="shared" si="18"/>
        <v>315264679</v>
      </c>
      <c r="E141" s="21">
        <f t="shared" si="18"/>
        <v>257943448.63999999</v>
      </c>
      <c r="F141" s="21">
        <f>+D141-E141</f>
        <v>57321230.360000014</v>
      </c>
      <c r="G141" s="22">
        <f>+E141/D141</f>
        <v>0.81818061401036302</v>
      </c>
      <c r="H141" s="19"/>
      <c r="I141" s="19"/>
      <c r="J141" s="19"/>
      <c r="K141" s="97"/>
      <c r="Q141" s="97"/>
    </row>
    <row r="142" spans="1:17" x14ac:dyDescent="0.2">
      <c r="C142" s="131" t="s">
        <v>25</v>
      </c>
      <c r="D142" s="21">
        <f>+P106</f>
        <v>453804</v>
      </c>
      <c r="E142" s="21">
        <f>+Q106</f>
        <v>442311.64</v>
      </c>
      <c r="F142" s="21">
        <f>+D142-E142</f>
        <v>11492.359999999986</v>
      </c>
      <c r="G142" s="22">
        <f>+E142/D142</f>
        <v>0.97467549867343617</v>
      </c>
      <c r="H142" s="19"/>
      <c r="I142" s="19"/>
      <c r="J142" s="19"/>
      <c r="K142" s="97"/>
      <c r="Q142" s="97"/>
    </row>
    <row r="143" spans="1:17" ht="13.5" thickBot="1" x14ac:dyDescent="0.25">
      <c r="C143" s="137" t="s">
        <v>10</v>
      </c>
      <c r="D143" s="137">
        <f>SUM(D139:D142)</f>
        <v>1004168989</v>
      </c>
      <c r="E143" s="137">
        <f>SUM(E139:E142)</f>
        <v>548888842.99000001</v>
      </c>
      <c r="F143" s="137">
        <f>SUM(F139:F142)</f>
        <v>455280146.00999999</v>
      </c>
      <c r="G143" s="138">
        <f>+E143/D143</f>
        <v>0.54661003178021861</v>
      </c>
      <c r="H143" s="19"/>
      <c r="I143" s="19"/>
      <c r="J143" s="19"/>
      <c r="K143" s="97"/>
      <c r="Q143" s="97"/>
    </row>
    <row r="144" spans="1:17" ht="13.5" thickTop="1" x14ac:dyDescent="0.2">
      <c r="A144" s="19"/>
      <c r="H144" s="19"/>
      <c r="I144" s="19"/>
      <c r="J144" s="19"/>
      <c r="K144" s="97"/>
      <c r="Q144" s="97"/>
    </row>
    <row r="145" spans="1:17" x14ac:dyDescent="0.2">
      <c r="A145" s="19"/>
      <c r="H145" s="19"/>
      <c r="I145" s="19"/>
      <c r="J145" s="19"/>
      <c r="K145" s="97"/>
      <c r="Q145" s="97"/>
    </row>
    <row r="146" spans="1:17" x14ac:dyDescent="0.2">
      <c r="A146" s="19"/>
      <c r="H146" s="19"/>
      <c r="I146" s="19"/>
      <c r="J146" s="19"/>
      <c r="K146" s="97"/>
      <c r="Q146" s="97"/>
    </row>
    <row r="147" spans="1:17" x14ac:dyDescent="0.2">
      <c r="A147" s="19"/>
      <c r="H147" s="19"/>
      <c r="I147" s="19"/>
      <c r="J147" s="19"/>
      <c r="K147" s="97"/>
      <c r="Q147" s="97"/>
    </row>
    <row r="148" spans="1:17" x14ac:dyDescent="0.2">
      <c r="A148" s="19"/>
      <c r="H148" s="19"/>
      <c r="I148" s="19"/>
      <c r="J148" s="19"/>
      <c r="K148" s="97"/>
      <c r="Q148" s="97"/>
    </row>
    <row r="149" spans="1:17" x14ac:dyDescent="0.2">
      <c r="A149" s="19"/>
      <c r="H149" s="19"/>
      <c r="I149" s="19"/>
      <c r="J149" s="19"/>
      <c r="K149" s="97"/>
      <c r="Q149" s="97"/>
    </row>
    <row r="150" spans="1:17" x14ac:dyDescent="0.2">
      <c r="A150" s="19"/>
      <c r="H150" s="19"/>
      <c r="I150" s="19"/>
      <c r="J150" s="19"/>
      <c r="K150" s="97"/>
      <c r="Q150" s="97"/>
    </row>
    <row r="151" spans="1:17" x14ac:dyDescent="0.2">
      <c r="A151" s="19"/>
      <c r="H151" s="19"/>
      <c r="I151" s="19"/>
      <c r="J151" s="19"/>
      <c r="K151" s="97"/>
      <c r="Q151" s="97"/>
    </row>
    <row r="152" spans="1:17" x14ac:dyDescent="0.2">
      <c r="A152" s="139"/>
      <c r="B152" s="140"/>
      <c r="C152" s="141"/>
      <c r="D152" s="142"/>
      <c r="H152" s="19"/>
      <c r="I152" s="19"/>
      <c r="J152" s="19"/>
      <c r="K152" s="97"/>
      <c r="Q152" s="97"/>
    </row>
    <row r="153" spans="1:17" x14ac:dyDescent="0.2">
      <c r="A153" s="139"/>
      <c r="B153" s="140"/>
      <c r="C153" s="141"/>
      <c r="D153" s="142"/>
      <c r="H153" s="19"/>
      <c r="I153" s="19"/>
      <c r="J153" s="19"/>
      <c r="K153" s="97"/>
      <c r="Q153" s="97"/>
    </row>
    <row r="154" spans="1:17" x14ac:dyDescent="0.2">
      <c r="A154" s="139"/>
      <c r="B154" s="140"/>
      <c r="C154" s="141"/>
      <c r="D154" s="142"/>
      <c r="H154" s="19"/>
      <c r="I154" s="19"/>
      <c r="J154" s="19"/>
      <c r="K154" s="97"/>
      <c r="Q154" s="97"/>
    </row>
    <row r="155" spans="1:17" x14ac:dyDescent="0.2">
      <c r="A155" s="139"/>
      <c r="B155" s="140"/>
      <c r="C155" s="86" t="s">
        <v>51</v>
      </c>
      <c r="D155" s="143" t="s">
        <v>52</v>
      </c>
      <c r="E155" s="143" t="s">
        <v>53</v>
      </c>
      <c r="F155" s="86" t="s">
        <v>7</v>
      </c>
      <c r="G155" s="86" t="s">
        <v>19</v>
      </c>
      <c r="H155" s="19"/>
      <c r="I155" s="19"/>
      <c r="J155" s="19"/>
      <c r="K155" s="97"/>
      <c r="Q155" s="97"/>
    </row>
    <row r="156" spans="1:17" x14ac:dyDescent="0.2">
      <c r="A156" s="139"/>
      <c r="B156" s="140"/>
      <c r="C156" s="88" t="s">
        <v>22</v>
      </c>
      <c r="D156" s="89">
        <f>+G156/F156</f>
        <v>0.54539284456491255</v>
      </c>
      <c r="E156" s="89">
        <f>+(100%/12)*8</f>
        <v>0.66666666666666663</v>
      </c>
      <c r="F156" s="90">
        <f t="shared" ref="F156:G160" si="19">+D128</f>
        <v>3231699948</v>
      </c>
      <c r="G156" s="90">
        <f t="shared" si="19"/>
        <v>1762546027.4200001</v>
      </c>
      <c r="H156" s="19"/>
      <c r="I156" s="19"/>
      <c r="J156" s="19"/>
      <c r="K156" s="97"/>
      <c r="Q156" s="97"/>
    </row>
    <row r="157" spans="1:17" x14ac:dyDescent="0.2">
      <c r="A157" s="19"/>
      <c r="C157" s="88" t="s">
        <v>109</v>
      </c>
      <c r="D157" s="89">
        <f>+G157/F157</f>
        <v>0.45719123561513453</v>
      </c>
      <c r="E157" s="89">
        <f t="shared" ref="E157:E160" si="20">+(100%/12)*8</f>
        <v>0.66666666666666663</v>
      </c>
      <c r="F157" s="90">
        <f t="shared" si="19"/>
        <v>614711344</v>
      </c>
      <c r="G157" s="90">
        <f t="shared" si="19"/>
        <v>281040638.91000003</v>
      </c>
      <c r="H157" s="19"/>
      <c r="I157" s="19"/>
      <c r="J157" s="19"/>
      <c r="K157" s="97"/>
      <c r="Q157" s="97"/>
    </row>
    <row r="158" spans="1:17" x14ac:dyDescent="0.2">
      <c r="A158" s="19"/>
      <c r="C158" s="88" t="s">
        <v>23</v>
      </c>
      <c r="D158" s="89">
        <f>+G158/F158</f>
        <v>0.12832318056448758</v>
      </c>
      <c r="E158" s="89">
        <f t="shared" si="20"/>
        <v>0.66666666666666663</v>
      </c>
      <c r="F158" s="90">
        <f t="shared" si="19"/>
        <v>73739162</v>
      </c>
      <c r="G158" s="90">
        <f t="shared" si="19"/>
        <v>9462443.8000000007</v>
      </c>
      <c r="H158" s="19"/>
      <c r="I158" s="19"/>
      <c r="J158" s="19"/>
      <c r="K158" s="97"/>
      <c r="Q158" s="97"/>
    </row>
    <row r="159" spans="1:17" x14ac:dyDescent="0.2">
      <c r="A159" s="19"/>
      <c r="C159" s="88" t="s">
        <v>24</v>
      </c>
      <c r="D159" s="89">
        <f>+G159/F159</f>
        <v>0.81818061401036302</v>
      </c>
      <c r="E159" s="89">
        <f t="shared" si="20"/>
        <v>0.66666666666666663</v>
      </c>
      <c r="F159" s="90">
        <f t="shared" si="19"/>
        <v>315264679</v>
      </c>
      <c r="G159" s="90">
        <f t="shared" si="19"/>
        <v>257943448.63999999</v>
      </c>
      <c r="H159" s="19"/>
      <c r="I159" s="19"/>
      <c r="J159" s="19"/>
      <c r="K159" s="97"/>
      <c r="Q159" s="97"/>
    </row>
    <row r="160" spans="1:17" x14ac:dyDescent="0.2">
      <c r="A160" s="19"/>
      <c r="C160" s="88" t="s">
        <v>25</v>
      </c>
      <c r="D160" s="89">
        <f>+G160/F160</f>
        <v>0.99367425362104644</v>
      </c>
      <c r="E160" s="89">
        <f t="shared" si="20"/>
        <v>0.66666666666666663</v>
      </c>
      <c r="F160" s="90">
        <f t="shared" si="19"/>
        <v>2029800</v>
      </c>
      <c r="G160" s="90">
        <f t="shared" si="19"/>
        <v>2016960</v>
      </c>
      <c r="H160" s="19"/>
      <c r="I160" s="19"/>
      <c r="J160" s="19"/>
      <c r="K160" s="97"/>
      <c r="Q160" s="97"/>
    </row>
    <row r="161" spans="1:17" x14ac:dyDescent="0.2">
      <c r="A161" s="19"/>
      <c r="C161" s="88"/>
      <c r="D161" s="89"/>
      <c r="E161" s="89"/>
      <c r="F161" s="90"/>
      <c r="G161" s="90"/>
      <c r="H161" s="19"/>
      <c r="I161" s="19"/>
      <c r="J161" s="19"/>
      <c r="K161" s="97"/>
      <c r="Q161" s="97"/>
    </row>
    <row r="162" spans="1:17" x14ac:dyDescent="0.2">
      <c r="A162" s="19"/>
      <c r="C162" s="88"/>
      <c r="D162" s="89"/>
      <c r="E162" s="89"/>
      <c r="F162" s="90"/>
      <c r="G162" s="90"/>
      <c r="H162" s="19"/>
      <c r="I162" s="19"/>
      <c r="J162" s="19"/>
      <c r="K162" s="97"/>
      <c r="Q162" s="97"/>
    </row>
    <row r="163" spans="1:17" x14ac:dyDescent="0.2">
      <c r="A163" s="19"/>
      <c r="C163" s="88"/>
      <c r="D163" s="89"/>
      <c r="E163" s="89"/>
      <c r="F163" s="90"/>
      <c r="G163" s="90"/>
      <c r="H163" s="19"/>
      <c r="I163" s="19"/>
      <c r="J163" s="19"/>
      <c r="K163" s="97"/>
      <c r="Q163" s="97"/>
    </row>
    <row r="164" spans="1:17" x14ac:dyDescent="0.2">
      <c r="A164" s="19"/>
      <c r="H164" s="19"/>
      <c r="I164" s="19"/>
      <c r="J164" s="19"/>
      <c r="K164" s="97"/>
      <c r="Q164" s="97"/>
    </row>
    <row r="165" spans="1:17" x14ac:dyDescent="0.2">
      <c r="A165" s="19"/>
      <c r="H165" s="19"/>
      <c r="I165" s="19"/>
      <c r="J165" s="19"/>
      <c r="K165" s="97"/>
      <c r="Q165" s="97"/>
    </row>
    <row r="166" spans="1:17" x14ac:dyDescent="0.2">
      <c r="A166" s="19"/>
      <c r="H166" s="19"/>
      <c r="I166" s="19"/>
      <c r="J166" s="19"/>
      <c r="K166" s="97"/>
      <c r="Q166" s="97"/>
    </row>
    <row r="167" spans="1:17" x14ac:dyDescent="0.2">
      <c r="A167" s="19"/>
      <c r="H167" s="19"/>
      <c r="I167" s="19"/>
      <c r="J167" s="19"/>
      <c r="K167" s="97"/>
      <c r="Q167" s="97"/>
    </row>
    <row r="168" spans="1:17" x14ac:dyDescent="0.2">
      <c r="A168" s="19"/>
      <c r="H168" s="19"/>
      <c r="I168" s="19"/>
      <c r="J168" s="19"/>
      <c r="K168" s="97"/>
      <c r="Q168" s="97"/>
    </row>
    <row r="169" spans="1:17" x14ac:dyDescent="0.2">
      <c r="A169" s="19"/>
      <c r="H169" s="19"/>
      <c r="I169" s="19"/>
      <c r="J169" s="19"/>
      <c r="K169" s="97"/>
      <c r="Q169" s="97"/>
    </row>
    <row r="170" spans="1:17" x14ac:dyDescent="0.2">
      <c r="A170" s="19"/>
      <c r="H170" s="19"/>
      <c r="I170" s="19"/>
      <c r="J170" s="19"/>
      <c r="K170" s="97"/>
      <c r="Q170" s="97"/>
    </row>
    <row r="171" spans="1:17" x14ac:dyDescent="0.2">
      <c r="A171" s="19"/>
      <c r="H171" s="19"/>
      <c r="I171" s="19"/>
      <c r="J171" s="19"/>
      <c r="K171" s="97"/>
      <c r="Q171" s="97"/>
    </row>
    <row r="172" spans="1:17" x14ac:dyDescent="0.2">
      <c r="A172" s="19"/>
      <c r="H172" s="19"/>
      <c r="I172" s="19"/>
      <c r="J172" s="19"/>
      <c r="K172" s="97"/>
      <c r="Q172" s="97"/>
    </row>
    <row r="173" spans="1:17" x14ac:dyDescent="0.2">
      <c r="A173" s="19"/>
      <c r="H173" s="19"/>
      <c r="I173" s="19"/>
      <c r="J173" s="19"/>
      <c r="K173" s="97"/>
      <c r="Q173" s="97"/>
    </row>
    <row r="174" spans="1:17" x14ac:dyDescent="0.2">
      <c r="A174" s="19"/>
      <c r="H174" s="19"/>
      <c r="I174" s="19"/>
      <c r="J174" s="19"/>
      <c r="K174" s="97"/>
      <c r="Q174" s="97"/>
    </row>
    <row r="175" spans="1:17" x14ac:dyDescent="0.2">
      <c r="A175" s="19"/>
      <c r="H175" s="19"/>
      <c r="I175" s="19"/>
      <c r="J175" s="19"/>
      <c r="K175" s="97"/>
      <c r="Q175" s="97"/>
    </row>
    <row r="176" spans="1:17" x14ac:dyDescent="0.2">
      <c r="A176" s="19"/>
      <c r="H176" s="19"/>
      <c r="I176" s="19"/>
      <c r="J176" s="19"/>
      <c r="K176" s="97"/>
      <c r="Q176" s="97"/>
    </row>
    <row r="177" spans="1:17" x14ac:dyDescent="0.2">
      <c r="A177" s="19"/>
      <c r="H177" s="19"/>
      <c r="I177" s="19"/>
      <c r="J177" s="19"/>
      <c r="K177" s="97"/>
      <c r="Q177" s="97"/>
    </row>
    <row r="178" spans="1:17" x14ac:dyDescent="0.2">
      <c r="A178" s="19"/>
      <c r="H178" s="19"/>
      <c r="I178" s="19"/>
      <c r="J178" s="19"/>
      <c r="K178" s="97"/>
      <c r="Q178" s="97"/>
    </row>
    <row r="179" spans="1:17" x14ac:dyDescent="0.2">
      <c r="A179" s="19"/>
      <c r="H179" s="19"/>
      <c r="I179" s="19"/>
      <c r="J179" s="19"/>
      <c r="K179" s="97"/>
      <c r="Q179" s="97"/>
    </row>
    <row r="180" spans="1:17" x14ac:dyDescent="0.2">
      <c r="A180" s="19"/>
      <c r="H180" s="19"/>
      <c r="I180" s="19"/>
      <c r="J180" s="19"/>
      <c r="K180" s="97"/>
      <c r="Q180" s="97"/>
    </row>
    <row r="181" spans="1:17" x14ac:dyDescent="0.2">
      <c r="A181" s="19"/>
      <c r="H181" s="19"/>
      <c r="I181" s="19"/>
      <c r="J181" s="19"/>
      <c r="K181" s="97"/>
      <c r="Q181" s="97"/>
    </row>
    <row r="182" spans="1:17" x14ac:dyDescent="0.2">
      <c r="A182" s="19"/>
      <c r="H182" s="19"/>
      <c r="I182" s="19"/>
      <c r="J182" s="19"/>
      <c r="K182" s="97"/>
      <c r="Q182" s="97"/>
    </row>
    <row r="183" spans="1:17" x14ac:dyDescent="0.2">
      <c r="A183" s="19"/>
      <c r="H183" s="19"/>
      <c r="I183" s="19"/>
      <c r="J183" s="19"/>
      <c r="K183" s="97"/>
      <c r="Q183" s="97"/>
    </row>
    <row r="184" spans="1:17" x14ac:dyDescent="0.2">
      <c r="A184" s="19"/>
      <c r="H184" s="19"/>
      <c r="I184" s="19"/>
      <c r="J184" s="19"/>
      <c r="K184" s="97"/>
      <c r="Q184" s="97"/>
    </row>
    <row r="185" spans="1:17" x14ac:dyDescent="0.2">
      <c r="A185" s="19"/>
      <c r="H185" s="19"/>
      <c r="I185" s="19"/>
      <c r="J185" s="19"/>
      <c r="K185" s="97"/>
      <c r="Q185" s="97"/>
    </row>
    <row r="186" spans="1:17" x14ac:dyDescent="0.2">
      <c r="A186" s="19"/>
      <c r="H186" s="19"/>
      <c r="I186" s="19"/>
      <c r="J186" s="19"/>
      <c r="K186" s="97"/>
      <c r="Q186" s="97"/>
    </row>
    <row r="187" spans="1:17" x14ac:dyDescent="0.2">
      <c r="A187" s="19"/>
      <c r="H187" s="19"/>
      <c r="I187" s="19"/>
      <c r="J187" s="19"/>
      <c r="K187" s="97"/>
      <c r="Q187" s="97"/>
    </row>
    <row r="188" spans="1:17" x14ac:dyDescent="0.2">
      <c r="A188" s="19"/>
      <c r="H188" s="19"/>
      <c r="I188" s="19"/>
      <c r="J188" s="19"/>
      <c r="K188" s="97"/>
      <c r="Q188" s="97"/>
    </row>
    <row r="189" spans="1:17" x14ac:dyDescent="0.2">
      <c r="A189" s="19"/>
      <c r="H189" s="19"/>
      <c r="I189" s="19"/>
      <c r="J189" s="19"/>
      <c r="K189" s="97"/>
      <c r="Q189" s="97"/>
    </row>
    <row r="190" spans="1:17" x14ac:dyDescent="0.2">
      <c r="A190" s="19"/>
      <c r="H190" s="19"/>
      <c r="I190" s="19"/>
      <c r="J190" s="19"/>
      <c r="K190" s="97"/>
      <c r="Q190" s="97"/>
    </row>
    <row r="191" spans="1:17" x14ac:dyDescent="0.2">
      <c r="A191" s="19"/>
      <c r="H191" s="19"/>
      <c r="I191" s="19"/>
      <c r="J191" s="19"/>
      <c r="K191" s="97"/>
      <c r="Q191" s="97"/>
    </row>
    <row r="192" spans="1:17" x14ac:dyDescent="0.2">
      <c r="A192" s="19"/>
      <c r="H192" s="19"/>
      <c r="I192" s="19"/>
      <c r="J192" s="19"/>
      <c r="K192" s="97"/>
      <c r="Q192" s="97"/>
    </row>
    <row r="193" spans="1:17" x14ac:dyDescent="0.2">
      <c r="A193" s="19"/>
      <c r="H193" s="19"/>
      <c r="I193" s="19"/>
      <c r="J193" s="19"/>
      <c r="K193" s="97"/>
      <c r="Q193" s="97"/>
    </row>
    <row r="194" spans="1:17" x14ac:dyDescent="0.2">
      <c r="A194" s="19"/>
      <c r="H194" s="19"/>
      <c r="I194" s="19"/>
      <c r="J194" s="19"/>
      <c r="K194" s="97"/>
      <c r="Q194" s="97"/>
    </row>
    <row r="195" spans="1:17" x14ac:dyDescent="0.2">
      <c r="A195" s="19"/>
      <c r="H195" s="19"/>
      <c r="I195" s="19"/>
      <c r="J195" s="19"/>
      <c r="K195" s="97"/>
      <c r="Q195" s="97"/>
    </row>
    <row r="196" spans="1:17" x14ac:dyDescent="0.2">
      <c r="A196" s="19"/>
      <c r="H196" s="19"/>
      <c r="I196" s="19"/>
      <c r="J196" s="19"/>
      <c r="K196" s="97"/>
      <c r="Q196" s="97"/>
    </row>
    <row r="197" spans="1:17" x14ac:dyDescent="0.2">
      <c r="A197" s="19"/>
      <c r="H197" s="19"/>
      <c r="I197" s="19"/>
      <c r="J197" s="19"/>
      <c r="K197" s="97"/>
      <c r="Q197" s="97"/>
    </row>
    <row r="198" spans="1:17" x14ac:dyDescent="0.2">
      <c r="A198" s="19"/>
      <c r="H198" s="19"/>
      <c r="I198" s="19"/>
      <c r="J198" s="19"/>
      <c r="K198" s="97"/>
      <c r="Q198" s="97"/>
    </row>
    <row r="199" spans="1:17" x14ac:dyDescent="0.2">
      <c r="A199" s="19"/>
      <c r="H199" s="19"/>
      <c r="I199" s="19"/>
      <c r="J199" s="19"/>
      <c r="K199" s="97"/>
      <c r="Q199" s="97"/>
    </row>
    <row r="200" spans="1:17" x14ac:dyDescent="0.2">
      <c r="A200" s="19"/>
      <c r="H200" s="19"/>
      <c r="I200" s="19"/>
      <c r="J200" s="19"/>
      <c r="K200" s="97"/>
      <c r="Q200" s="97"/>
    </row>
    <row r="201" spans="1:17" x14ac:dyDescent="0.2">
      <c r="A201" s="19"/>
      <c r="H201" s="19"/>
      <c r="I201" s="19"/>
      <c r="J201" s="19"/>
      <c r="K201" s="97"/>
      <c r="Q201" s="97"/>
    </row>
    <row r="202" spans="1:17" x14ac:dyDescent="0.2">
      <c r="A202" s="19"/>
      <c r="H202" s="19"/>
      <c r="I202" s="19"/>
      <c r="J202" s="19"/>
      <c r="K202" s="97"/>
      <c r="Q202" s="97"/>
    </row>
    <row r="203" spans="1:17" x14ac:dyDescent="0.2">
      <c r="A203" s="19"/>
      <c r="H203" s="19"/>
      <c r="I203" s="19"/>
      <c r="J203" s="19"/>
      <c r="K203" s="97"/>
      <c r="Q203" s="97"/>
    </row>
    <row r="204" spans="1:17" x14ac:dyDescent="0.2">
      <c r="A204" s="19"/>
      <c r="H204" s="19"/>
      <c r="I204" s="19"/>
      <c r="J204" s="19"/>
      <c r="K204" s="97"/>
      <c r="Q204" s="97"/>
    </row>
    <row r="205" spans="1:17" x14ac:dyDescent="0.2">
      <c r="A205" s="19"/>
      <c r="H205" s="19"/>
      <c r="I205" s="19"/>
      <c r="J205" s="19"/>
      <c r="K205" s="97"/>
      <c r="Q205" s="97"/>
    </row>
    <row r="206" spans="1:17" x14ac:dyDescent="0.2">
      <c r="A206" s="19"/>
      <c r="H206" s="19"/>
      <c r="I206" s="19"/>
      <c r="J206" s="19"/>
      <c r="K206" s="97"/>
      <c r="Q206" s="97"/>
    </row>
    <row r="207" spans="1:17" x14ac:dyDescent="0.2">
      <c r="A207" s="19"/>
      <c r="H207" s="19"/>
      <c r="I207" s="19"/>
      <c r="J207" s="19"/>
      <c r="K207" s="97"/>
      <c r="Q207" s="97"/>
    </row>
    <row r="208" spans="1:17" x14ac:dyDescent="0.2">
      <c r="A208" s="19"/>
      <c r="H208" s="19"/>
      <c r="I208" s="19"/>
      <c r="J208" s="19"/>
      <c r="K208" s="97"/>
      <c r="Q208" s="97"/>
    </row>
    <row r="209" spans="1:17" x14ac:dyDescent="0.2">
      <c r="A209" s="19"/>
      <c r="H209" s="19"/>
      <c r="I209" s="19"/>
      <c r="J209" s="19"/>
      <c r="K209" s="97"/>
      <c r="Q209" s="97"/>
    </row>
    <row r="210" spans="1:17" x14ac:dyDescent="0.2">
      <c r="A210" s="19"/>
      <c r="H210" s="19"/>
      <c r="I210" s="19"/>
      <c r="J210" s="19"/>
      <c r="K210" s="97"/>
      <c r="Q210" s="97"/>
    </row>
    <row r="211" spans="1:17" x14ac:dyDescent="0.2">
      <c r="A211" s="19"/>
      <c r="H211" s="19"/>
      <c r="I211" s="19"/>
      <c r="J211" s="19"/>
      <c r="K211" s="97"/>
      <c r="Q211" s="97"/>
    </row>
    <row r="212" spans="1:17" x14ac:dyDescent="0.2">
      <c r="A212" s="19"/>
      <c r="H212" s="19"/>
      <c r="I212" s="19"/>
      <c r="J212" s="19"/>
      <c r="K212" s="97"/>
      <c r="Q212" s="97"/>
    </row>
    <row r="213" spans="1:17" x14ac:dyDescent="0.2">
      <c r="A213" s="19"/>
      <c r="H213" s="19"/>
      <c r="I213" s="19"/>
      <c r="J213" s="19"/>
      <c r="K213" s="97"/>
      <c r="Q213" s="97"/>
    </row>
    <row r="214" spans="1:17" x14ac:dyDescent="0.2">
      <c r="A214" s="19"/>
      <c r="H214" s="19"/>
      <c r="I214" s="19"/>
      <c r="J214" s="19"/>
      <c r="K214" s="97"/>
      <c r="Q214" s="97"/>
    </row>
    <row r="215" spans="1:17" x14ac:dyDescent="0.2">
      <c r="A215" s="19"/>
      <c r="H215" s="19"/>
      <c r="I215" s="19"/>
      <c r="J215" s="19"/>
      <c r="K215" s="97"/>
      <c r="Q215" s="97"/>
    </row>
    <row r="216" spans="1:17" x14ac:dyDescent="0.2">
      <c r="A216" s="19"/>
      <c r="H216" s="19"/>
      <c r="I216" s="19"/>
      <c r="J216" s="19"/>
      <c r="K216" s="97"/>
      <c r="Q216" s="97"/>
    </row>
    <row r="217" spans="1:17" x14ac:dyDescent="0.2">
      <c r="A217" s="19"/>
      <c r="E217" s="144"/>
      <c r="F217" s="144"/>
      <c r="G217" s="144"/>
      <c r="H217" s="19"/>
      <c r="I217" s="19"/>
      <c r="J217" s="19"/>
      <c r="K217" s="97"/>
      <c r="Q217" s="97"/>
    </row>
    <row r="218" spans="1:17" x14ac:dyDescent="0.2">
      <c r="A218" s="19"/>
      <c r="E218" s="144"/>
      <c r="F218" s="144"/>
      <c r="G218" s="144"/>
      <c r="H218" s="19"/>
      <c r="I218" s="19"/>
      <c r="J218" s="19"/>
      <c r="K218" s="97"/>
      <c r="Q218" s="97"/>
    </row>
    <row r="219" spans="1:17" x14ac:dyDescent="0.2">
      <c r="A219" s="19"/>
      <c r="E219" s="144"/>
      <c r="F219" s="144"/>
      <c r="G219" s="144"/>
      <c r="H219" s="19"/>
      <c r="I219" s="19"/>
      <c r="J219" s="19"/>
      <c r="K219" s="97"/>
      <c r="Q219" s="97"/>
    </row>
    <row r="220" spans="1:17" x14ac:dyDescent="0.2">
      <c r="A220" s="19"/>
      <c r="E220" s="144"/>
      <c r="F220" s="144"/>
      <c r="G220" s="144"/>
      <c r="H220" s="19"/>
      <c r="I220" s="19"/>
      <c r="J220" s="19"/>
      <c r="K220" s="97"/>
      <c r="Q220" s="97"/>
    </row>
    <row r="221" spans="1:17" x14ac:dyDescent="0.2">
      <c r="A221" s="19"/>
      <c r="E221" s="144"/>
      <c r="F221" s="144"/>
      <c r="G221" s="144"/>
      <c r="H221" s="19"/>
      <c r="I221" s="19"/>
      <c r="J221" s="19"/>
      <c r="K221" s="97"/>
      <c r="Q221" s="97"/>
    </row>
    <row r="222" spans="1:17" x14ac:dyDescent="0.2">
      <c r="A222" s="19"/>
      <c r="E222" s="144"/>
      <c r="F222" s="144"/>
      <c r="G222" s="144"/>
      <c r="H222" s="19"/>
      <c r="I222" s="19"/>
      <c r="J222" s="19"/>
      <c r="K222" s="97"/>
      <c r="Q222" s="97"/>
    </row>
    <row r="223" spans="1:17" x14ac:dyDescent="0.2">
      <c r="A223" s="19"/>
      <c r="E223" s="144"/>
      <c r="F223" s="144"/>
      <c r="G223" s="144"/>
      <c r="H223" s="19"/>
      <c r="I223" s="19"/>
      <c r="J223" s="19"/>
      <c r="K223" s="97"/>
      <c r="Q223" s="97"/>
    </row>
    <row r="224" spans="1:17" x14ac:dyDescent="0.2">
      <c r="A224" s="19"/>
      <c r="E224" s="144"/>
      <c r="F224" s="144"/>
      <c r="G224" s="144"/>
      <c r="H224" s="19"/>
      <c r="I224" s="19"/>
      <c r="J224" s="19"/>
      <c r="K224" s="97"/>
      <c r="Q224" s="97"/>
    </row>
    <row r="225" spans="1:17" x14ac:dyDescent="0.2">
      <c r="A225" s="19"/>
      <c r="E225" s="144"/>
      <c r="F225" s="144"/>
      <c r="G225" s="144"/>
      <c r="H225" s="19"/>
      <c r="I225" s="19"/>
      <c r="J225" s="19"/>
      <c r="K225" s="97"/>
      <c r="Q225" s="97"/>
    </row>
    <row r="226" spans="1:17" x14ac:dyDescent="0.2">
      <c r="A226" s="19"/>
      <c r="E226" s="144"/>
      <c r="F226" s="144"/>
      <c r="G226" s="144"/>
      <c r="H226" s="19"/>
      <c r="I226" s="19"/>
      <c r="J226" s="19"/>
      <c r="K226" s="97"/>
      <c r="Q226" s="97"/>
    </row>
    <row r="227" spans="1:17" x14ac:dyDescent="0.2">
      <c r="A227" s="19"/>
      <c r="E227" s="144"/>
      <c r="F227" s="144"/>
      <c r="G227" s="144"/>
      <c r="H227" s="19"/>
      <c r="I227" s="19"/>
      <c r="J227" s="19"/>
      <c r="K227" s="97"/>
      <c r="Q227" s="97"/>
    </row>
    <row r="228" spans="1:17" x14ac:dyDescent="0.2">
      <c r="A228" s="19"/>
      <c r="E228" s="144"/>
      <c r="F228" s="144"/>
      <c r="G228" s="144"/>
      <c r="H228" s="19"/>
      <c r="I228" s="19"/>
      <c r="J228" s="19"/>
      <c r="K228" s="97"/>
      <c r="Q228" s="97"/>
    </row>
    <row r="229" spans="1:17" x14ac:dyDescent="0.2">
      <c r="A229" s="19"/>
      <c r="E229" s="144"/>
      <c r="F229" s="144"/>
      <c r="G229" s="144"/>
      <c r="H229" s="19"/>
      <c r="I229" s="19"/>
      <c r="J229" s="19"/>
      <c r="K229" s="97"/>
      <c r="Q229" s="97"/>
    </row>
    <row r="230" spans="1:17" x14ac:dyDescent="0.2">
      <c r="A230" s="19"/>
      <c r="E230" s="144"/>
      <c r="F230" s="144"/>
      <c r="G230" s="144"/>
      <c r="H230" s="19"/>
      <c r="I230" s="19"/>
      <c r="J230" s="19"/>
      <c r="K230" s="97"/>
      <c r="Q230" s="97"/>
    </row>
    <row r="231" spans="1:17" x14ac:dyDescent="0.2">
      <c r="A231" s="19"/>
      <c r="E231" s="144"/>
      <c r="F231" s="144"/>
      <c r="G231" s="144"/>
      <c r="H231" s="19"/>
      <c r="I231" s="19"/>
      <c r="J231" s="19"/>
      <c r="K231" s="97"/>
      <c r="Q231" s="97"/>
    </row>
    <row r="232" spans="1:17" x14ac:dyDescent="0.2">
      <c r="A232" s="19"/>
      <c r="E232" s="144"/>
      <c r="F232" s="144"/>
      <c r="G232" s="144"/>
      <c r="H232" s="19"/>
      <c r="I232" s="19"/>
      <c r="J232" s="19"/>
      <c r="K232" s="97"/>
      <c r="Q232" s="97"/>
    </row>
    <row r="233" spans="1:17" x14ac:dyDescent="0.2">
      <c r="A233" s="19"/>
      <c r="E233" s="144"/>
      <c r="F233" s="144"/>
      <c r="G233" s="144"/>
      <c r="H233" s="19"/>
      <c r="I233" s="19"/>
      <c r="J233" s="19"/>
      <c r="K233" s="97"/>
      <c r="Q233" s="97"/>
    </row>
    <row r="234" spans="1:17" x14ac:dyDescent="0.2">
      <c r="A234" s="19"/>
      <c r="E234" s="144"/>
      <c r="F234" s="144"/>
      <c r="G234" s="144"/>
      <c r="H234" s="19"/>
      <c r="I234" s="19"/>
      <c r="J234" s="19"/>
      <c r="K234" s="97"/>
      <c r="Q234" s="97"/>
    </row>
    <row r="235" spans="1:17" x14ac:dyDescent="0.2">
      <c r="A235" s="19"/>
      <c r="E235" s="144"/>
      <c r="F235" s="144"/>
      <c r="G235" s="144"/>
      <c r="H235" s="19"/>
      <c r="I235" s="19"/>
      <c r="J235" s="19"/>
      <c r="K235" s="97"/>
      <c r="Q235" s="97"/>
    </row>
    <row r="236" spans="1:17" x14ac:dyDescent="0.2">
      <c r="A236" s="19"/>
      <c r="E236" s="144"/>
      <c r="F236" s="144"/>
      <c r="G236" s="144"/>
      <c r="H236" s="19"/>
      <c r="I236" s="19"/>
      <c r="J236" s="19"/>
      <c r="K236" s="97"/>
      <c r="Q236" s="97"/>
    </row>
    <row r="237" spans="1:17" x14ac:dyDescent="0.2">
      <c r="A237" s="19"/>
      <c r="E237" s="144"/>
      <c r="F237" s="144"/>
      <c r="G237" s="144"/>
      <c r="H237" s="19"/>
      <c r="I237" s="19"/>
      <c r="J237" s="19"/>
      <c r="K237" s="97"/>
      <c r="Q237" s="97"/>
    </row>
    <row r="238" spans="1:17" x14ac:dyDescent="0.2">
      <c r="A238" s="19"/>
      <c r="E238" s="144"/>
      <c r="F238" s="144"/>
      <c r="G238" s="144"/>
      <c r="H238" s="19"/>
      <c r="I238" s="19"/>
      <c r="J238" s="19"/>
      <c r="K238" s="97"/>
      <c r="Q238" s="97"/>
    </row>
    <row r="239" spans="1:17" x14ac:dyDescent="0.2">
      <c r="A239" s="19"/>
      <c r="E239" s="144"/>
      <c r="F239" s="144"/>
      <c r="G239" s="144"/>
      <c r="H239" s="19"/>
      <c r="I239" s="19"/>
      <c r="J239" s="19"/>
      <c r="K239" s="97"/>
      <c r="Q239" s="97"/>
    </row>
    <row r="240" spans="1:17" x14ac:dyDescent="0.2">
      <c r="A240" s="19"/>
      <c r="E240" s="144"/>
      <c r="F240" s="144"/>
      <c r="G240" s="144"/>
      <c r="H240" s="19"/>
      <c r="I240" s="19"/>
      <c r="J240" s="19"/>
      <c r="K240" s="97"/>
      <c r="Q240" s="97"/>
    </row>
    <row r="241" spans="1:17" x14ac:dyDescent="0.2">
      <c r="A241" s="19"/>
      <c r="E241" s="144"/>
      <c r="F241" s="144"/>
      <c r="G241" s="144"/>
      <c r="H241" s="19"/>
      <c r="I241" s="19"/>
      <c r="J241" s="19"/>
      <c r="K241" s="97"/>
      <c r="Q241" s="97"/>
    </row>
    <row r="242" spans="1:17" x14ac:dyDescent="0.2">
      <c r="A242" s="19"/>
      <c r="E242" s="144"/>
      <c r="F242" s="144"/>
      <c r="G242" s="144"/>
      <c r="H242" s="19"/>
      <c r="I242" s="19"/>
      <c r="J242" s="19"/>
      <c r="K242" s="97"/>
      <c r="Q242" s="97"/>
    </row>
    <row r="243" spans="1:17" x14ac:dyDescent="0.2">
      <c r="A243" s="19"/>
      <c r="E243" s="144"/>
      <c r="F243" s="144"/>
      <c r="G243" s="144"/>
      <c r="H243" s="19"/>
      <c r="I243" s="19"/>
      <c r="J243" s="19"/>
      <c r="K243" s="97"/>
      <c r="Q243" s="97"/>
    </row>
    <row r="244" spans="1:17" x14ac:dyDescent="0.2">
      <c r="A244" s="19"/>
      <c r="E244" s="144"/>
      <c r="F244" s="144"/>
      <c r="G244" s="144"/>
      <c r="H244" s="19"/>
      <c r="I244" s="19"/>
      <c r="J244" s="19"/>
      <c r="K244" s="97"/>
      <c r="Q244" s="97"/>
    </row>
    <row r="245" spans="1:17" x14ac:dyDescent="0.2">
      <c r="A245" s="19"/>
      <c r="E245" s="144"/>
      <c r="F245" s="144"/>
      <c r="G245" s="144"/>
      <c r="H245" s="19"/>
      <c r="I245" s="19"/>
      <c r="J245" s="19"/>
      <c r="K245" s="97"/>
      <c r="Q245" s="97"/>
    </row>
    <row r="246" spans="1:17" x14ac:dyDescent="0.2">
      <c r="A246" s="19"/>
      <c r="E246" s="144"/>
      <c r="F246" s="144"/>
      <c r="G246" s="144"/>
      <c r="H246" s="19"/>
      <c r="I246" s="19"/>
      <c r="J246" s="19"/>
      <c r="K246" s="97"/>
      <c r="Q246" s="97"/>
    </row>
    <row r="247" spans="1:17" x14ac:dyDescent="0.2">
      <c r="A247" s="19"/>
      <c r="E247" s="144"/>
      <c r="F247" s="144"/>
      <c r="G247" s="144"/>
      <c r="H247" s="19"/>
      <c r="I247" s="19"/>
      <c r="J247" s="19"/>
      <c r="K247" s="97"/>
      <c r="Q247" s="97"/>
    </row>
    <row r="248" spans="1:17" x14ac:dyDescent="0.2">
      <c r="A248" s="19"/>
      <c r="E248" s="144"/>
      <c r="F248" s="144"/>
      <c r="G248" s="144"/>
      <c r="H248" s="19"/>
      <c r="I248" s="19"/>
      <c r="J248" s="19"/>
      <c r="K248" s="97"/>
      <c r="Q248" s="97"/>
    </row>
    <row r="249" spans="1:17" x14ac:dyDescent="0.2">
      <c r="A249" s="19"/>
      <c r="E249" s="144"/>
      <c r="F249" s="144"/>
      <c r="G249" s="144"/>
      <c r="H249" s="19"/>
      <c r="I249" s="19"/>
      <c r="J249" s="19"/>
      <c r="K249" s="97"/>
      <c r="Q249" s="97"/>
    </row>
    <row r="250" spans="1:17" x14ac:dyDescent="0.2">
      <c r="A250" s="19"/>
      <c r="E250" s="144"/>
      <c r="F250" s="144"/>
      <c r="G250" s="144"/>
      <c r="H250" s="19"/>
      <c r="I250" s="19"/>
      <c r="J250" s="19"/>
      <c r="K250" s="97"/>
      <c r="Q250" s="97"/>
    </row>
    <row r="251" spans="1:17" x14ac:dyDescent="0.2">
      <c r="A251" s="19"/>
      <c r="E251" s="144"/>
      <c r="F251" s="144"/>
      <c r="G251" s="144"/>
      <c r="H251" s="19"/>
      <c r="I251" s="19"/>
      <c r="J251" s="19"/>
      <c r="K251" s="97"/>
      <c r="Q251" s="97"/>
    </row>
    <row r="252" spans="1:17" x14ac:dyDescent="0.2">
      <c r="A252" s="19"/>
      <c r="E252" s="144"/>
      <c r="F252" s="144"/>
      <c r="G252" s="144"/>
      <c r="H252" s="19"/>
      <c r="I252" s="19"/>
      <c r="J252" s="19"/>
      <c r="K252" s="97"/>
      <c r="Q252" s="97"/>
    </row>
    <row r="253" spans="1:17" x14ac:dyDescent="0.2">
      <c r="A253" s="19"/>
      <c r="E253" s="144"/>
      <c r="F253" s="144"/>
      <c r="G253" s="144"/>
      <c r="H253" s="19"/>
      <c r="I253" s="19"/>
      <c r="J253" s="19"/>
      <c r="K253" s="97"/>
      <c r="Q253" s="97"/>
    </row>
    <row r="254" spans="1:17" x14ac:dyDescent="0.2">
      <c r="A254" s="19"/>
      <c r="E254" s="144"/>
      <c r="F254" s="144"/>
      <c r="G254" s="144"/>
      <c r="H254" s="19"/>
      <c r="I254" s="19"/>
      <c r="J254" s="19"/>
      <c r="K254" s="97"/>
      <c r="Q254" s="97"/>
    </row>
    <row r="255" spans="1:17" x14ac:dyDescent="0.2">
      <c r="A255" s="19"/>
      <c r="E255" s="144"/>
      <c r="F255" s="144"/>
      <c r="G255" s="144"/>
      <c r="H255" s="19"/>
      <c r="I255" s="19"/>
      <c r="J255" s="19"/>
      <c r="K255" s="97"/>
      <c r="Q255" s="97"/>
    </row>
    <row r="256" spans="1:17" x14ac:dyDescent="0.2">
      <c r="A256" s="19"/>
      <c r="E256" s="144"/>
      <c r="F256" s="144"/>
      <c r="G256" s="144"/>
      <c r="H256" s="19"/>
      <c r="I256" s="19"/>
      <c r="J256" s="19"/>
      <c r="K256" s="97"/>
      <c r="Q256" s="97"/>
    </row>
    <row r="257" spans="1:17" x14ac:dyDescent="0.2">
      <c r="A257" s="19"/>
      <c r="E257" s="144"/>
      <c r="F257" s="144"/>
      <c r="G257" s="144"/>
      <c r="H257" s="19"/>
      <c r="I257" s="19"/>
      <c r="J257" s="19"/>
      <c r="K257" s="97"/>
      <c r="Q257" s="97"/>
    </row>
    <row r="258" spans="1:17" x14ac:dyDescent="0.2">
      <c r="A258" s="19"/>
      <c r="E258" s="144"/>
      <c r="F258" s="144"/>
      <c r="G258" s="144"/>
      <c r="H258" s="19"/>
      <c r="I258" s="19"/>
      <c r="J258" s="19"/>
      <c r="K258" s="97"/>
      <c r="Q258" s="97"/>
    </row>
    <row r="259" spans="1:17" x14ac:dyDescent="0.2">
      <c r="A259" s="19"/>
      <c r="E259" s="144"/>
      <c r="F259" s="144"/>
      <c r="G259" s="144"/>
      <c r="H259" s="19"/>
      <c r="I259" s="19"/>
      <c r="J259" s="19"/>
      <c r="K259" s="97"/>
      <c r="Q259" s="97"/>
    </row>
    <row r="260" spans="1:17" x14ac:dyDescent="0.2">
      <c r="A260" s="19"/>
      <c r="E260" s="144"/>
      <c r="F260" s="144"/>
      <c r="G260" s="144"/>
      <c r="H260" s="19"/>
      <c r="I260" s="19"/>
      <c r="J260" s="19"/>
      <c r="K260" s="97"/>
      <c r="Q260" s="97"/>
    </row>
    <row r="261" spans="1:17" x14ac:dyDescent="0.2">
      <c r="A261" s="19"/>
      <c r="E261" s="144"/>
      <c r="F261" s="144"/>
      <c r="G261" s="144"/>
      <c r="H261" s="19"/>
      <c r="I261" s="19"/>
      <c r="J261" s="19"/>
      <c r="K261" s="97"/>
      <c r="Q261" s="97"/>
    </row>
    <row r="262" spans="1:17" x14ac:dyDescent="0.2">
      <c r="A262" s="19"/>
      <c r="E262" s="144"/>
      <c r="F262" s="144"/>
      <c r="G262" s="144"/>
      <c r="H262" s="19"/>
      <c r="I262" s="19"/>
      <c r="J262" s="19"/>
      <c r="K262" s="97"/>
      <c r="Q262" s="97"/>
    </row>
    <row r="263" spans="1:17" x14ac:dyDescent="0.2">
      <c r="A263" s="19"/>
      <c r="E263" s="144"/>
      <c r="F263" s="144"/>
      <c r="G263" s="144"/>
      <c r="H263" s="19"/>
      <c r="I263" s="19"/>
      <c r="J263" s="19"/>
      <c r="K263" s="97"/>
      <c r="Q263" s="97"/>
    </row>
    <row r="264" spans="1:17" x14ac:dyDescent="0.2">
      <c r="A264" s="19"/>
      <c r="E264" s="144"/>
      <c r="F264" s="144"/>
      <c r="G264" s="144"/>
      <c r="H264" s="19"/>
      <c r="I264" s="19"/>
      <c r="J264" s="19"/>
      <c r="K264" s="97"/>
      <c r="Q264" s="97"/>
    </row>
    <row r="265" spans="1:17" x14ac:dyDescent="0.2">
      <c r="A265" s="19"/>
      <c r="E265" s="144"/>
      <c r="F265" s="144"/>
      <c r="G265" s="144"/>
      <c r="H265" s="19"/>
      <c r="I265" s="19"/>
      <c r="J265" s="19"/>
      <c r="K265" s="97"/>
      <c r="Q265" s="97"/>
    </row>
    <row r="266" spans="1:17" x14ac:dyDescent="0.2">
      <c r="A266" s="19"/>
      <c r="E266" s="144"/>
      <c r="F266" s="144"/>
      <c r="G266" s="144"/>
      <c r="H266" s="19"/>
      <c r="I266" s="19"/>
      <c r="J266" s="19"/>
      <c r="K266" s="97"/>
      <c r="Q266" s="97"/>
    </row>
    <row r="267" spans="1:17" x14ac:dyDescent="0.2">
      <c r="A267" s="19"/>
      <c r="E267" s="144"/>
      <c r="F267" s="144"/>
      <c r="G267" s="144"/>
      <c r="H267" s="19"/>
      <c r="I267" s="19"/>
      <c r="J267" s="19"/>
      <c r="K267" s="97"/>
      <c r="Q267" s="97"/>
    </row>
    <row r="268" spans="1:17" x14ac:dyDescent="0.2">
      <c r="A268" s="19"/>
      <c r="E268" s="144"/>
      <c r="F268" s="144"/>
      <c r="G268" s="144"/>
      <c r="H268" s="19"/>
      <c r="I268" s="19"/>
      <c r="J268" s="19"/>
      <c r="K268" s="97"/>
      <c r="Q268" s="97"/>
    </row>
    <row r="269" spans="1:17" x14ac:dyDescent="0.2">
      <c r="A269" s="19"/>
      <c r="E269" s="144"/>
      <c r="F269" s="144"/>
      <c r="G269" s="144"/>
      <c r="H269" s="19"/>
      <c r="I269" s="19"/>
      <c r="J269" s="19"/>
      <c r="K269" s="97"/>
      <c r="Q269" s="97"/>
    </row>
    <row r="270" spans="1:17" x14ac:dyDescent="0.2">
      <c r="A270" s="19"/>
      <c r="E270" s="144"/>
      <c r="F270" s="144"/>
      <c r="G270" s="144"/>
      <c r="H270" s="19"/>
      <c r="I270" s="19"/>
      <c r="J270" s="19"/>
      <c r="K270" s="97"/>
      <c r="Q270" s="97"/>
    </row>
    <row r="271" spans="1:17" x14ac:dyDescent="0.2">
      <c r="A271" s="19"/>
      <c r="E271" s="144"/>
      <c r="F271" s="144"/>
      <c r="G271" s="144"/>
      <c r="H271" s="19"/>
      <c r="I271" s="19"/>
      <c r="J271" s="19"/>
      <c r="K271" s="97"/>
      <c r="Q271" s="97"/>
    </row>
    <row r="272" spans="1:17" x14ac:dyDescent="0.2">
      <c r="A272" s="19"/>
      <c r="E272" s="144"/>
      <c r="F272" s="144"/>
      <c r="G272" s="144"/>
      <c r="H272" s="19"/>
      <c r="I272" s="19"/>
      <c r="J272" s="19"/>
      <c r="K272" s="97"/>
      <c r="Q272" s="97"/>
    </row>
    <row r="273" spans="1:17" x14ac:dyDescent="0.2">
      <c r="A273" s="19"/>
      <c r="E273" s="144"/>
      <c r="F273" s="144"/>
      <c r="G273" s="144"/>
      <c r="H273" s="19"/>
      <c r="I273" s="19"/>
      <c r="J273" s="19"/>
      <c r="K273" s="97"/>
      <c r="Q273" s="97"/>
    </row>
    <row r="274" spans="1:17" x14ac:dyDescent="0.2">
      <c r="A274" s="19"/>
      <c r="E274" s="144"/>
      <c r="F274" s="144"/>
      <c r="G274" s="144"/>
      <c r="H274" s="19"/>
      <c r="I274" s="19"/>
      <c r="J274" s="19"/>
      <c r="K274" s="97"/>
      <c r="Q274" s="97"/>
    </row>
    <row r="275" spans="1:17" x14ac:dyDescent="0.2">
      <c r="A275" s="19"/>
      <c r="E275" s="144"/>
      <c r="F275" s="144"/>
      <c r="G275" s="144"/>
      <c r="H275" s="19"/>
      <c r="I275" s="19"/>
      <c r="J275" s="19"/>
      <c r="K275" s="97"/>
      <c r="Q275" s="97"/>
    </row>
    <row r="276" spans="1:17" x14ac:dyDescent="0.2">
      <c r="A276" s="19"/>
      <c r="E276" s="144"/>
      <c r="F276" s="144"/>
      <c r="G276" s="144"/>
      <c r="H276" s="19"/>
      <c r="I276" s="19"/>
      <c r="J276" s="19"/>
      <c r="K276" s="97"/>
      <c r="Q276" s="97"/>
    </row>
    <row r="277" spans="1:17" x14ac:dyDescent="0.2">
      <c r="A277" s="19"/>
      <c r="E277" s="144"/>
      <c r="F277" s="144"/>
      <c r="G277" s="144"/>
      <c r="H277" s="19"/>
      <c r="I277" s="19"/>
      <c r="J277" s="19"/>
      <c r="K277" s="97"/>
      <c r="Q277" s="97"/>
    </row>
    <row r="278" spans="1:17" x14ac:dyDescent="0.2">
      <c r="A278" s="19"/>
      <c r="E278" s="144"/>
      <c r="F278" s="144"/>
      <c r="G278" s="144"/>
      <c r="H278" s="19"/>
      <c r="I278" s="19"/>
      <c r="J278" s="19"/>
      <c r="K278" s="97"/>
      <c r="Q278" s="97"/>
    </row>
    <row r="279" spans="1:17" x14ac:dyDescent="0.2">
      <c r="A279" s="19"/>
      <c r="E279" s="144"/>
      <c r="F279" s="144"/>
      <c r="G279" s="144"/>
      <c r="H279" s="19"/>
      <c r="I279" s="19"/>
      <c r="J279" s="19"/>
      <c r="K279" s="97"/>
      <c r="Q279" s="97"/>
    </row>
    <row r="280" spans="1:17" x14ac:dyDescent="0.2">
      <c r="A280" s="19"/>
      <c r="E280" s="144"/>
      <c r="F280" s="144"/>
      <c r="G280" s="144"/>
      <c r="H280" s="19"/>
      <c r="I280" s="19"/>
      <c r="J280" s="19"/>
      <c r="K280" s="97"/>
      <c r="Q280" s="97"/>
    </row>
    <row r="281" spans="1:17" x14ac:dyDescent="0.2">
      <c r="A281" s="19"/>
      <c r="E281" s="144"/>
      <c r="F281" s="144"/>
      <c r="G281" s="144"/>
      <c r="H281" s="19"/>
      <c r="I281" s="19"/>
      <c r="J281" s="19"/>
      <c r="K281" s="97"/>
      <c r="Q281" s="97"/>
    </row>
    <row r="282" spans="1:17" x14ac:dyDescent="0.2">
      <c r="A282" s="19"/>
      <c r="E282" s="144"/>
      <c r="F282" s="144"/>
      <c r="G282" s="144"/>
      <c r="H282" s="19"/>
      <c r="I282" s="19"/>
      <c r="J282" s="19"/>
      <c r="K282" s="97"/>
      <c r="Q282" s="97"/>
    </row>
    <row r="283" spans="1:17" x14ac:dyDescent="0.2">
      <c r="A283" s="19"/>
      <c r="E283" s="144"/>
      <c r="F283" s="144"/>
      <c r="G283" s="144"/>
      <c r="H283" s="19"/>
      <c r="I283" s="19"/>
      <c r="J283" s="19"/>
      <c r="K283" s="97"/>
      <c r="Q283" s="97"/>
    </row>
    <row r="284" spans="1:17" x14ac:dyDescent="0.2">
      <c r="A284" s="19"/>
      <c r="E284" s="144"/>
      <c r="F284" s="144"/>
      <c r="G284" s="144"/>
      <c r="H284" s="19"/>
      <c r="I284" s="19"/>
      <c r="J284" s="19"/>
      <c r="K284" s="97"/>
      <c r="Q284" s="97"/>
    </row>
    <row r="285" spans="1:17" x14ac:dyDescent="0.2">
      <c r="A285" s="19"/>
      <c r="E285" s="144"/>
      <c r="F285" s="144"/>
      <c r="G285" s="144"/>
      <c r="H285" s="19"/>
      <c r="I285" s="19"/>
      <c r="J285" s="19"/>
      <c r="K285" s="97"/>
      <c r="Q285" s="97"/>
    </row>
    <row r="286" spans="1:17" x14ac:dyDescent="0.2">
      <c r="A286" s="19"/>
      <c r="E286" s="144"/>
      <c r="F286" s="144"/>
      <c r="G286" s="144"/>
      <c r="H286" s="19"/>
      <c r="I286" s="19"/>
      <c r="J286" s="19"/>
      <c r="K286" s="97"/>
      <c r="Q286" s="97"/>
    </row>
    <row r="287" spans="1:17" x14ac:dyDescent="0.2">
      <c r="A287" s="19"/>
      <c r="E287" s="144"/>
      <c r="F287" s="144"/>
      <c r="G287" s="144"/>
      <c r="H287" s="19"/>
      <c r="I287" s="19"/>
      <c r="J287" s="19"/>
      <c r="K287" s="97"/>
      <c r="Q287" s="97"/>
    </row>
    <row r="288" spans="1:17" x14ac:dyDescent="0.2">
      <c r="A288" s="19"/>
      <c r="E288" s="144"/>
      <c r="F288" s="144"/>
      <c r="G288" s="144"/>
      <c r="H288" s="19"/>
      <c r="I288" s="19"/>
      <c r="J288" s="19"/>
      <c r="K288" s="97"/>
      <c r="Q288" s="97"/>
    </row>
    <row r="289" spans="1:17" x14ac:dyDescent="0.2">
      <c r="A289" s="19"/>
      <c r="E289" s="144"/>
      <c r="F289" s="144"/>
      <c r="G289" s="144"/>
      <c r="H289" s="19"/>
      <c r="I289" s="19"/>
      <c r="J289" s="19"/>
      <c r="K289" s="97"/>
      <c r="Q289" s="97"/>
    </row>
    <row r="290" spans="1:17" x14ac:dyDescent="0.2">
      <c r="A290" s="19"/>
      <c r="E290" s="144"/>
      <c r="F290" s="144"/>
      <c r="G290" s="144"/>
      <c r="H290" s="19"/>
      <c r="I290" s="19"/>
      <c r="J290" s="19"/>
      <c r="K290" s="97"/>
      <c r="Q290" s="97"/>
    </row>
    <row r="291" spans="1:17" x14ac:dyDescent="0.2">
      <c r="A291" s="19"/>
      <c r="E291" s="144"/>
      <c r="F291" s="144"/>
      <c r="G291" s="144"/>
      <c r="H291" s="19"/>
      <c r="I291" s="19"/>
      <c r="J291" s="19"/>
      <c r="K291" s="97"/>
      <c r="Q291" s="97"/>
    </row>
    <row r="292" spans="1:17" x14ac:dyDescent="0.2">
      <c r="A292" s="19"/>
      <c r="E292" s="144"/>
      <c r="F292" s="144"/>
      <c r="G292" s="144"/>
      <c r="H292" s="19"/>
      <c r="I292" s="19"/>
      <c r="J292" s="19"/>
      <c r="K292" s="97"/>
      <c r="Q292" s="97"/>
    </row>
    <row r="293" spans="1:17" x14ac:dyDescent="0.2">
      <c r="A293" s="19"/>
      <c r="E293" s="144"/>
      <c r="F293" s="144"/>
      <c r="G293" s="144"/>
      <c r="H293" s="19"/>
      <c r="I293" s="19"/>
      <c r="J293" s="19"/>
      <c r="K293" s="97"/>
      <c r="Q293" s="97"/>
    </row>
    <row r="294" spans="1:17" x14ac:dyDescent="0.2">
      <c r="A294" s="19"/>
      <c r="E294" s="144"/>
      <c r="F294" s="144"/>
      <c r="G294" s="144"/>
      <c r="H294" s="19"/>
      <c r="I294" s="19"/>
      <c r="J294" s="19"/>
      <c r="K294" s="97"/>
      <c r="Q294" s="97"/>
    </row>
    <row r="295" spans="1:17" x14ac:dyDescent="0.2">
      <c r="A295" s="19"/>
      <c r="E295" s="144"/>
      <c r="F295" s="144"/>
      <c r="G295" s="144"/>
      <c r="H295" s="19"/>
      <c r="I295" s="19"/>
      <c r="J295" s="19"/>
      <c r="K295" s="97"/>
      <c r="Q295" s="97"/>
    </row>
    <row r="296" spans="1:17" x14ac:dyDescent="0.2">
      <c r="A296" s="19"/>
      <c r="E296" s="144"/>
      <c r="F296" s="144"/>
      <c r="G296" s="144"/>
      <c r="H296" s="19"/>
      <c r="I296" s="19"/>
      <c r="J296" s="19"/>
      <c r="K296" s="97"/>
      <c r="Q296" s="97"/>
    </row>
    <row r="297" spans="1:17" x14ac:dyDescent="0.2">
      <c r="A297" s="19"/>
      <c r="E297" s="144"/>
      <c r="F297" s="144"/>
      <c r="G297" s="144"/>
      <c r="H297" s="19"/>
      <c r="I297" s="19"/>
      <c r="J297" s="19"/>
      <c r="K297" s="97"/>
      <c r="Q297" s="97"/>
    </row>
    <row r="298" spans="1:17" x14ac:dyDescent="0.2">
      <c r="A298" s="19"/>
      <c r="E298" s="144"/>
      <c r="F298" s="144"/>
      <c r="G298" s="144"/>
      <c r="H298" s="19"/>
      <c r="I298" s="19"/>
      <c r="J298" s="19"/>
      <c r="K298" s="97"/>
      <c r="Q298" s="97"/>
    </row>
    <row r="299" spans="1:17" x14ac:dyDescent="0.2">
      <c r="A299" s="19"/>
      <c r="E299" s="144"/>
      <c r="F299" s="144"/>
      <c r="G299" s="144"/>
      <c r="H299" s="19"/>
      <c r="I299" s="19"/>
      <c r="J299" s="19"/>
      <c r="K299" s="97"/>
      <c r="Q299" s="97"/>
    </row>
    <row r="300" spans="1:17" x14ac:dyDescent="0.2">
      <c r="A300" s="19"/>
      <c r="E300" s="144"/>
      <c r="F300" s="144"/>
      <c r="G300" s="144"/>
      <c r="H300" s="19"/>
      <c r="I300" s="19"/>
      <c r="J300" s="19"/>
      <c r="K300" s="97"/>
      <c r="Q300" s="97"/>
    </row>
    <row r="301" spans="1:17" x14ac:dyDescent="0.2">
      <c r="A301" s="19"/>
      <c r="E301" s="144"/>
      <c r="F301" s="144"/>
      <c r="G301" s="144"/>
      <c r="H301" s="19"/>
      <c r="I301" s="19"/>
      <c r="J301" s="19"/>
      <c r="K301" s="97"/>
      <c r="Q301" s="97"/>
    </row>
    <row r="302" spans="1:17" x14ac:dyDescent="0.2">
      <c r="A302" s="19"/>
      <c r="E302" s="144"/>
      <c r="F302" s="144"/>
      <c r="G302" s="144"/>
      <c r="H302" s="19"/>
      <c r="I302" s="19"/>
      <c r="J302" s="19"/>
      <c r="K302" s="97"/>
      <c r="Q302" s="97"/>
    </row>
    <row r="303" spans="1:17" x14ac:dyDescent="0.2">
      <c r="A303" s="19"/>
      <c r="E303" s="144"/>
      <c r="F303" s="144"/>
      <c r="G303" s="144"/>
      <c r="H303" s="19"/>
      <c r="I303" s="19"/>
      <c r="J303" s="19"/>
      <c r="K303" s="97"/>
      <c r="Q303" s="97"/>
    </row>
    <row r="304" spans="1:17" x14ac:dyDescent="0.2">
      <c r="A304" s="19"/>
      <c r="E304" s="144"/>
      <c r="F304" s="144"/>
      <c r="G304" s="144"/>
      <c r="H304" s="19"/>
      <c r="I304" s="19"/>
      <c r="J304" s="19"/>
      <c r="K304" s="97"/>
      <c r="Q304" s="97"/>
    </row>
    <row r="305" spans="1:17" x14ac:dyDescent="0.2">
      <c r="A305" s="19"/>
      <c r="E305" s="144"/>
      <c r="F305" s="144"/>
      <c r="G305" s="144"/>
      <c r="H305" s="19"/>
      <c r="I305" s="19"/>
      <c r="J305" s="19"/>
      <c r="K305" s="97"/>
      <c r="Q305" s="97"/>
    </row>
    <row r="306" spans="1:17" x14ac:dyDescent="0.2">
      <c r="A306" s="19"/>
      <c r="E306" s="144"/>
      <c r="F306" s="144"/>
      <c r="G306" s="144"/>
      <c r="H306" s="19"/>
      <c r="I306" s="19"/>
      <c r="J306" s="19"/>
      <c r="K306" s="97"/>
      <c r="Q306" s="97"/>
    </row>
    <row r="307" spans="1:17" x14ac:dyDescent="0.2">
      <c r="A307" s="19"/>
      <c r="E307" s="144"/>
      <c r="F307" s="144"/>
      <c r="G307" s="144"/>
      <c r="H307" s="19"/>
      <c r="I307" s="19"/>
      <c r="J307" s="19"/>
      <c r="K307" s="97"/>
      <c r="Q307" s="97"/>
    </row>
    <row r="308" spans="1:17" x14ac:dyDescent="0.2">
      <c r="A308" s="19"/>
      <c r="E308" s="144"/>
      <c r="F308" s="144"/>
      <c r="G308" s="144"/>
      <c r="H308" s="19"/>
      <c r="I308" s="19"/>
      <c r="J308" s="19"/>
      <c r="K308" s="97"/>
      <c r="Q308" s="97"/>
    </row>
    <row r="309" spans="1:17" x14ac:dyDescent="0.2">
      <c r="A309" s="19"/>
      <c r="E309" s="144"/>
      <c r="F309" s="144"/>
      <c r="G309" s="144"/>
      <c r="H309" s="19"/>
      <c r="I309" s="19"/>
      <c r="J309" s="19"/>
      <c r="K309" s="97"/>
      <c r="Q309" s="97"/>
    </row>
    <row r="310" spans="1:17" x14ac:dyDescent="0.2">
      <c r="A310" s="19"/>
      <c r="E310" s="144"/>
      <c r="F310" s="144"/>
      <c r="G310" s="144"/>
      <c r="H310" s="19"/>
      <c r="I310" s="19"/>
      <c r="J310" s="19"/>
      <c r="K310" s="97"/>
      <c r="Q310" s="97"/>
    </row>
    <row r="311" spans="1:17" x14ac:dyDescent="0.2">
      <c r="A311" s="19"/>
      <c r="E311" s="144"/>
      <c r="F311" s="144"/>
      <c r="G311" s="144"/>
      <c r="H311" s="19"/>
      <c r="I311" s="19"/>
      <c r="J311" s="19"/>
      <c r="K311" s="97"/>
      <c r="Q311" s="97"/>
    </row>
    <row r="312" spans="1:17" x14ac:dyDescent="0.2">
      <c r="A312" s="19"/>
      <c r="E312" s="144"/>
      <c r="F312" s="144"/>
      <c r="G312" s="144"/>
      <c r="H312" s="19"/>
      <c r="I312" s="19"/>
      <c r="J312" s="19"/>
      <c r="K312" s="97"/>
      <c r="Q312" s="97"/>
    </row>
    <row r="313" spans="1:17" x14ac:dyDescent="0.2">
      <c r="A313" s="19"/>
      <c r="E313" s="144"/>
      <c r="F313" s="144"/>
      <c r="G313" s="144"/>
      <c r="H313" s="19"/>
      <c r="I313" s="19"/>
      <c r="J313" s="19"/>
      <c r="K313" s="97"/>
      <c r="Q313" s="97"/>
    </row>
    <row r="314" spans="1:17" x14ac:dyDescent="0.2">
      <c r="A314" s="19"/>
      <c r="E314" s="144"/>
      <c r="F314" s="144"/>
      <c r="G314" s="144"/>
      <c r="H314" s="19"/>
      <c r="I314" s="19"/>
      <c r="J314" s="19"/>
      <c r="K314" s="97"/>
      <c r="Q314" s="97"/>
    </row>
    <row r="315" spans="1:17" x14ac:dyDescent="0.2">
      <c r="A315" s="19"/>
      <c r="E315" s="144"/>
      <c r="F315" s="144"/>
      <c r="G315" s="144"/>
      <c r="H315" s="19"/>
      <c r="I315" s="19"/>
      <c r="J315" s="19"/>
      <c r="K315" s="97"/>
      <c r="Q315" s="97"/>
    </row>
    <row r="316" spans="1:17" x14ac:dyDescent="0.2">
      <c r="A316" s="19"/>
      <c r="E316" s="144"/>
      <c r="F316" s="144"/>
      <c r="G316" s="144"/>
      <c r="H316" s="19"/>
      <c r="I316" s="19"/>
      <c r="J316" s="19"/>
      <c r="K316" s="97"/>
      <c r="Q316" s="97"/>
    </row>
    <row r="317" spans="1:17" x14ac:dyDescent="0.2">
      <c r="A317" s="19"/>
      <c r="E317" s="144"/>
      <c r="F317" s="144"/>
      <c r="G317" s="144"/>
      <c r="H317" s="19"/>
      <c r="I317" s="19"/>
      <c r="J317" s="19"/>
      <c r="K317" s="97"/>
      <c r="Q317" s="97"/>
    </row>
    <row r="318" spans="1:17" x14ac:dyDescent="0.2">
      <c r="A318" s="19"/>
      <c r="E318" s="144"/>
      <c r="F318" s="144"/>
      <c r="G318" s="144"/>
      <c r="H318" s="19"/>
      <c r="I318" s="19"/>
      <c r="J318" s="19"/>
      <c r="K318" s="97"/>
      <c r="Q318" s="97"/>
    </row>
    <row r="319" spans="1:17" x14ac:dyDescent="0.2">
      <c r="A319" s="19"/>
      <c r="E319" s="144"/>
      <c r="F319" s="144"/>
      <c r="G319" s="144"/>
      <c r="H319" s="19"/>
      <c r="I319" s="19"/>
      <c r="J319" s="19"/>
      <c r="K319" s="97"/>
      <c r="Q319" s="97"/>
    </row>
    <row r="320" spans="1:17" x14ac:dyDescent="0.2">
      <c r="A320" s="19"/>
      <c r="E320" s="144"/>
      <c r="F320" s="144"/>
      <c r="G320" s="144"/>
      <c r="H320" s="19"/>
      <c r="I320" s="19"/>
      <c r="J320" s="19"/>
      <c r="K320" s="97"/>
      <c r="Q320" s="97"/>
    </row>
    <row r="321" spans="1:17" x14ac:dyDescent="0.2">
      <c r="A321" s="19"/>
      <c r="E321" s="144"/>
      <c r="F321" s="144"/>
      <c r="G321" s="144"/>
      <c r="H321" s="19"/>
      <c r="I321" s="19"/>
      <c r="J321" s="19"/>
      <c r="K321" s="97"/>
      <c r="Q321" s="97"/>
    </row>
    <row r="322" spans="1:17" x14ac:dyDescent="0.2">
      <c r="A322" s="19"/>
      <c r="E322" s="144"/>
      <c r="F322" s="144"/>
      <c r="G322" s="144"/>
      <c r="H322" s="19"/>
      <c r="I322" s="19"/>
      <c r="J322" s="19"/>
      <c r="K322" s="97"/>
      <c r="Q322" s="97"/>
    </row>
    <row r="323" spans="1:17" x14ac:dyDescent="0.2">
      <c r="A323" s="19"/>
      <c r="E323" s="144"/>
      <c r="F323" s="144"/>
      <c r="G323" s="144"/>
      <c r="H323" s="19"/>
      <c r="I323" s="19"/>
      <c r="J323" s="19"/>
      <c r="K323" s="97"/>
      <c r="Q323" s="97"/>
    </row>
    <row r="324" spans="1:17" x14ac:dyDescent="0.2">
      <c r="A324" s="19"/>
      <c r="E324" s="144"/>
      <c r="F324" s="144"/>
      <c r="G324" s="144"/>
      <c r="H324" s="19"/>
      <c r="I324" s="19"/>
      <c r="J324" s="19"/>
      <c r="K324" s="97"/>
      <c r="Q324" s="97"/>
    </row>
    <row r="325" spans="1:17" x14ac:dyDescent="0.2">
      <c r="A325" s="19"/>
      <c r="E325" s="144"/>
      <c r="F325" s="144"/>
      <c r="G325" s="144"/>
      <c r="H325" s="19"/>
      <c r="I325" s="19"/>
      <c r="J325" s="19"/>
      <c r="K325" s="97"/>
      <c r="Q325" s="97"/>
    </row>
    <row r="326" spans="1:17" x14ac:dyDescent="0.2">
      <c r="A326" s="19"/>
      <c r="E326" s="144"/>
      <c r="F326" s="144"/>
      <c r="G326" s="144"/>
      <c r="H326" s="19"/>
      <c r="I326" s="19"/>
      <c r="J326" s="19"/>
      <c r="K326" s="97"/>
      <c r="Q326" s="97"/>
    </row>
    <row r="327" spans="1:17" x14ac:dyDescent="0.2">
      <c r="A327" s="19"/>
      <c r="E327" s="144"/>
      <c r="F327" s="144"/>
      <c r="G327" s="144"/>
      <c r="H327" s="19"/>
      <c r="I327" s="19"/>
      <c r="J327" s="19"/>
      <c r="K327" s="97"/>
      <c r="Q327" s="97"/>
    </row>
    <row r="328" spans="1:17" x14ac:dyDescent="0.2">
      <c r="A328" s="19"/>
      <c r="E328" s="144"/>
      <c r="F328" s="144"/>
      <c r="G328" s="144"/>
      <c r="H328" s="19"/>
      <c r="I328" s="19"/>
      <c r="J328" s="19"/>
      <c r="K328" s="97"/>
      <c r="Q328" s="97"/>
    </row>
    <row r="329" spans="1:17" x14ac:dyDescent="0.2">
      <c r="A329" s="19"/>
      <c r="E329" s="144"/>
      <c r="F329" s="144"/>
      <c r="G329" s="144"/>
      <c r="H329" s="19"/>
      <c r="I329" s="19"/>
      <c r="J329" s="19"/>
      <c r="K329" s="97"/>
      <c r="Q329" s="97"/>
    </row>
    <row r="330" spans="1:17" x14ac:dyDescent="0.2">
      <c r="A330" s="19"/>
      <c r="E330" s="144"/>
      <c r="F330" s="144"/>
      <c r="G330" s="144"/>
      <c r="H330" s="19"/>
      <c r="I330" s="19"/>
      <c r="J330" s="19"/>
      <c r="K330" s="97"/>
      <c r="Q330" s="97"/>
    </row>
    <row r="331" spans="1:17" x14ac:dyDescent="0.2">
      <c r="A331" s="19"/>
      <c r="E331" s="144"/>
      <c r="F331" s="144"/>
      <c r="G331" s="144"/>
      <c r="H331" s="19"/>
      <c r="I331" s="19"/>
      <c r="J331" s="19"/>
      <c r="K331" s="97"/>
      <c r="Q331" s="97"/>
    </row>
    <row r="332" spans="1:17" x14ac:dyDescent="0.2">
      <c r="A332" s="19"/>
      <c r="E332" s="144"/>
      <c r="F332" s="144"/>
      <c r="G332" s="144"/>
      <c r="H332" s="19"/>
      <c r="I332" s="19"/>
      <c r="J332" s="19"/>
      <c r="K332" s="97"/>
      <c r="Q332" s="97"/>
    </row>
    <row r="333" spans="1:17" x14ac:dyDescent="0.2">
      <c r="A333" s="19"/>
      <c r="E333" s="144"/>
      <c r="F333" s="144"/>
      <c r="G333" s="144"/>
      <c r="H333" s="19"/>
      <c r="I333" s="19"/>
      <c r="J333" s="19"/>
      <c r="K333" s="97"/>
      <c r="Q333" s="97"/>
    </row>
    <row r="334" spans="1:17" x14ac:dyDescent="0.2">
      <c r="A334" s="19"/>
      <c r="E334" s="144"/>
      <c r="F334" s="144"/>
      <c r="G334" s="144"/>
      <c r="H334" s="19"/>
      <c r="I334" s="19"/>
      <c r="J334" s="19"/>
      <c r="K334" s="97"/>
      <c r="Q334" s="97"/>
    </row>
    <row r="335" spans="1:17" x14ac:dyDescent="0.2">
      <c r="A335" s="19"/>
      <c r="E335" s="144"/>
      <c r="F335" s="144"/>
      <c r="G335" s="144"/>
      <c r="H335" s="19"/>
      <c r="I335" s="19"/>
      <c r="J335" s="19"/>
      <c r="K335" s="97"/>
      <c r="Q335" s="97"/>
    </row>
    <row r="336" spans="1:17" x14ac:dyDescent="0.2">
      <c r="A336" s="19"/>
      <c r="E336" s="144"/>
      <c r="F336" s="144"/>
      <c r="G336" s="144"/>
      <c r="H336" s="19"/>
      <c r="I336" s="19"/>
      <c r="J336" s="19"/>
      <c r="K336" s="97"/>
      <c r="Q336" s="97"/>
    </row>
    <row r="337" spans="1:17" x14ac:dyDescent="0.2">
      <c r="A337" s="19"/>
      <c r="E337" s="144"/>
      <c r="F337" s="144"/>
      <c r="G337" s="144"/>
      <c r="H337" s="19"/>
      <c r="I337" s="19"/>
      <c r="J337" s="19"/>
      <c r="K337" s="97"/>
      <c r="Q337" s="97"/>
    </row>
    <row r="338" spans="1:17" x14ac:dyDescent="0.2">
      <c r="A338" s="19"/>
      <c r="E338" s="144"/>
      <c r="F338" s="144"/>
      <c r="G338" s="144"/>
      <c r="H338" s="19"/>
      <c r="I338" s="19"/>
      <c r="J338" s="19"/>
      <c r="K338" s="97"/>
      <c r="Q338" s="97"/>
    </row>
    <row r="339" spans="1:17" x14ac:dyDescent="0.2">
      <c r="A339" s="19"/>
      <c r="E339" s="144"/>
      <c r="F339" s="144"/>
      <c r="G339" s="144"/>
      <c r="H339" s="19"/>
      <c r="I339" s="19"/>
      <c r="J339" s="19"/>
      <c r="K339" s="97"/>
      <c r="Q339" s="97"/>
    </row>
    <row r="340" spans="1:17" x14ac:dyDescent="0.2">
      <c r="A340" s="19"/>
      <c r="E340" s="144"/>
      <c r="F340" s="144"/>
      <c r="G340" s="144"/>
      <c r="H340" s="19"/>
      <c r="I340" s="19"/>
      <c r="J340" s="19"/>
      <c r="K340" s="97"/>
      <c r="Q340" s="97"/>
    </row>
    <row r="341" spans="1:17" x14ac:dyDescent="0.2">
      <c r="A341" s="19"/>
      <c r="E341" s="144"/>
      <c r="F341" s="144"/>
      <c r="G341" s="144"/>
      <c r="H341" s="19"/>
      <c r="I341" s="19"/>
      <c r="J341" s="19"/>
      <c r="K341" s="97"/>
      <c r="Q341" s="97"/>
    </row>
    <row r="342" spans="1:17" x14ac:dyDescent="0.2">
      <c r="A342" s="19"/>
      <c r="E342" s="144"/>
      <c r="F342" s="144"/>
      <c r="G342" s="144"/>
      <c r="H342" s="19"/>
      <c r="I342" s="19"/>
      <c r="J342" s="19"/>
      <c r="K342" s="97"/>
      <c r="Q342" s="97"/>
    </row>
    <row r="343" spans="1:17" x14ac:dyDescent="0.2">
      <c r="A343" s="19"/>
      <c r="E343" s="144"/>
      <c r="F343" s="144"/>
      <c r="G343" s="144"/>
      <c r="H343" s="19"/>
      <c r="I343" s="19"/>
      <c r="J343" s="19"/>
      <c r="K343" s="97"/>
      <c r="Q343" s="97"/>
    </row>
    <row r="344" spans="1:17" x14ac:dyDescent="0.2">
      <c r="A344" s="19"/>
      <c r="E344" s="144"/>
      <c r="F344" s="144"/>
      <c r="G344" s="144"/>
      <c r="H344" s="19"/>
      <c r="I344" s="19"/>
      <c r="J344" s="19"/>
      <c r="K344" s="97"/>
      <c r="Q344" s="97"/>
    </row>
    <row r="345" spans="1:17" x14ac:dyDescent="0.2">
      <c r="A345" s="19"/>
      <c r="E345" s="144"/>
      <c r="F345" s="144"/>
      <c r="G345" s="144"/>
      <c r="H345" s="19"/>
      <c r="I345" s="19"/>
      <c r="J345" s="19"/>
      <c r="K345" s="97"/>
      <c r="Q345" s="97"/>
    </row>
    <row r="346" spans="1:17" x14ac:dyDescent="0.2">
      <c r="A346" s="19"/>
      <c r="E346" s="144"/>
      <c r="F346" s="144"/>
      <c r="G346" s="144"/>
      <c r="H346" s="19"/>
      <c r="I346" s="19"/>
      <c r="J346" s="19"/>
      <c r="K346" s="97"/>
      <c r="Q346" s="97"/>
    </row>
    <row r="347" spans="1:17" x14ac:dyDescent="0.2">
      <c r="A347" s="19"/>
      <c r="E347" s="144"/>
      <c r="F347" s="144"/>
      <c r="G347" s="144"/>
      <c r="H347" s="19"/>
      <c r="I347" s="19"/>
      <c r="J347" s="19"/>
      <c r="K347" s="97"/>
      <c r="Q347" s="97"/>
    </row>
    <row r="348" spans="1:17" x14ac:dyDescent="0.2">
      <c r="A348" s="19"/>
      <c r="E348" s="144"/>
      <c r="F348" s="144"/>
      <c r="G348" s="144"/>
      <c r="H348" s="19"/>
      <c r="I348" s="19"/>
      <c r="J348" s="19"/>
      <c r="K348" s="97"/>
      <c r="Q348" s="97"/>
    </row>
    <row r="349" spans="1:17" x14ac:dyDescent="0.2">
      <c r="A349" s="19"/>
      <c r="E349" s="144"/>
      <c r="F349" s="144"/>
      <c r="G349" s="144"/>
      <c r="H349" s="19"/>
      <c r="I349" s="19"/>
      <c r="J349" s="19"/>
      <c r="K349" s="97"/>
      <c r="Q349" s="97"/>
    </row>
    <row r="350" spans="1:17" x14ac:dyDescent="0.2">
      <c r="A350" s="19"/>
      <c r="E350" s="144"/>
      <c r="F350" s="144"/>
      <c r="G350" s="144"/>
      <c r="H350" s="19"/>
      <c r="I350" s="19"/>
      <c r="J350" s="19"/>
      <c r="K350" s="97"/>
      <c r="Q350" s="97"/>
    </row>
    <row r="351" spans="1:17" x14ac:dyDescent="0.2">
      <c r="A351" s="19"/>
      <c r="E351" s="144"/>
      <c r="F351" s="144"/>
      <c r="G351" s="144"/>
      <c r="H351" s="19"/>
      <c r="I351" s="19"/>
      <c r="J351" s="19"/>
      <c r="K351" s="97"/>
      <c r="Q351" s="97"/>
    </row>
    <row r="352" spans="1:17" x14ac:dyDescent="0.2">
      <c r="A352" s="19"/>
      <c r="E352" s="144"/>
      <c r="F352" s="144"/>
      <c r="G352" s="144"/>
      <c r="H352" s="19"/>
      <c r="I352" s="19"/>
      <c r="J352" s="19"/>
      <c r="K352" s="97"/>
      <c r="Q352" s="97"/>
    </row>
    <row r="353" spans="1:17" x14ac:dyDescent="0.2">
      <c r="A353" s="19"/>
      <c r="E353" s="144"/>
      <c r="F353" s="144"/>
      <c r="G353" s="144"/>
      <c r="H353" s="19"/>
      <c r="I353" s="19"/>
      <c r="J353" s="19"/>
      <c r="K353" s="97"/>
      <c r="Q353" s="97"/>
    </row>
    <row r="354" spans="1:17" x14ac:dyDescent="0.2">
      <c r="A354" s="19"/>
      <c r="E354" s="144"/>
      <c r="F354" s="144"/>
      <c r="G354" s="144"/>
      <c r="H354" s="19"/>
      <c r="I354" s="19"/>
      <c r="J354" s="19"/>
      <c r="K354" s="97"/>
      <c r="Q354" s="97"/>
    </row>
    <row r="355" spans="1:17" x14ac:dyDescent="0.2">
      <c r="A355" s="19"/>
      <c r="E355" s="144"/>
      <c r="F355" s="144"/>
      <c r="G355" s="144"/>
      <c r="H355" s="19"/>
      <c r="I355" s="19"/>
      <c r="J355" s="19"/>
      <c r="K355" s="97"/>
      <c r="Q355" s="97"/>
    </row>
    <row r="356" spans="1:17" x14ac:dyDescent="0.2">
      <c r="A356" s="19"/>
      <c r="E356" s="144"/>
      <c r="F356" s="144"/>
      <c r="G356" s="144"/>
      <c r="H356" s="19"/>
      <c r="I356" s="19"/>
      <c r="J356" s="19"/>
      <c r="K356" s="97"/>
      <c r="Q356" s="97"/>
    </row>
    <row r="357" spans="1:17" x14ac:dyDescent="0.2">
      <c r="A357" s="19"/>
      <c r="E357" s="144"/>
      <c r="F357" s="144"/>
      <c r="G357" s="144"/>
      <c r="H357" s="19"/>
      <c r="I357" s="19"/>
      <c r="J357" s="19"/>
      <c r="K357" s="97"/>
      <c r="Q357" s="97"/>
    </row>
    <row r="358" spans="1:17" x14ac:dyDescent="0.2">
      <c r="A358" s="19"/>
      <c r="E358" s="144"/>
      <c r="F358" s="144"/>
      <c r="G358" s="144"/>
      <c r="H358" s="19"/>
      <c r="I358" s="19"/>
      <c r="J358" s="19"/>
      <c r="K358" s="97"/>
      <c r="Q358" s="97"/>
    </row>
    <row r="359" spans="1:17" x14ac:dyDescent="0.2">
      <c r="A359" s="19"/>
      <c r="E359" s="144"/>
      <c r="F359" s="144"/>
      <c r="G359" s="144"/>
      <c r="H359" s="19"/>
      <c r="I359" s="19"/>
      <c r="J359" s="19"/>
      <c r="K359" s="97"/>
      <c r="Q359" s="97"/>
    </row>
    <row r="360" spans="1:17" x14ac:dyDescent="0.2">
      <c r="A360" s="19"/>
      <c r="E360" s="144"/>
      <c r="F360" s="144"/>
      <c r="G360" s="144"/>
      <c r="H360" s="19"/>
      <c r="I360" s="19"/>
      <c r="J360" s="19"/>
      <c r="K360" s="97"/>
      <c r="Q360" s="97"/>
    </row>
    <row r="361" spans="1:17" x14ac:dyDescent="0.2">
      <c r="A361" s="19"/>
      <c r="E361" s="144"/>
      <c r="F361" s="144"/>
      <c r="G361" s="144"/>
      <c r="H361" s="19"/>
      <c r="I361" s="19"/>
      <c r="J361" s="19"/>
      <c r="K361" s="97"/>
      <c r="Q361" s="97"/>
    </row>
    <row r="362" spans="1:17" x14ac:dyDescent="0.2">
      <c r="A362" s="19"/>
      <c r="E362" s="144"/>
      <c r="F362" s="144"/>
      <c r="G362" s="144"/>
      <c r="H362" s="19"/>
      <c r="I362" s="19"/>
      <c r="J362" s="19"/>
      <c r="K362" s="97"/>
      <c r="Q362" s="97"/>
    </row>
    <row r="363" spans="1:17" x14ac:dyDescent="0.2">
      <c r="A363" s="19"/>
      <c r="E363" s="144"/>
      <c r="F363" s="144"/>
      <c r="G363" s="144"/>
      <c r="H363" s="19"/>
      <c r="I363" s="19"/>
      <c r="J363" s="19"/>
      <c r="K363" s="97"/>
      <c r="Q363" s="97"/>
    </row>
    <row r="364" spans="1:17" x14ac:dyDescent="0.2">
      <c r="A364" s="19"/>
      <c r="E364" s="144"/>
      <c r="F364" s="144"/>
      <c r="G364" s="144"/>
      <c r="H364" s="19"/>
      <c r="I364" s="19"/>
      <c r="J364" s="19"/>
      <c r="K364" s="97"/>
      <c r="Q364" s="97"/>
    </row>
    <row r="365" spans="1:17" x14ac:dyDescent="0.2">
      <c r="A365" s="19"/>
      <c r="E365" s="144"/>
      <c r="F365" s="144"/>
      <c r="G365" s="144"/>
      <c r="H365" s="19"/>
      <c r="I365" s="19"/>
      <c r="J365" s="19"/>
      <c r="K365" s="97"/>
      <c r="Q365" s="97"/>
    </row>
    <row r="366" spans="1:17" x14ac:dyDescent="0.2">
      <c r="A366" s="19"/>
      <c r="E366" s="144"/>
      <c r="F366" s="144"/>
      <c r="G366" s="144"/>
      <c r="H366" s="19"/>
      <c r="I366" s="19"/>
      <c r="J366" s="19"/>
      <c r="K366" s="97"/>
      <c r="Q366" s="97"/>
    </row>
    <row r="367" spans="1:17" x14ac:dyDescent="0.2">
      <c r="A367" s="19"/>
      <c r="E367" s="144"/>
      <c r="F367" s="144"/>
      <c r="G367" s="144"/>
      <c r="H367" s="19"/>
      <c r="I367" s="19"/>
      <c r="J367" s="19"/>
      <c r="K367" s="97"/>
      <c r="Q367" s="97"/>
    </row>
    <row r="368" spans="1:17" x14ac:dyDescent="0.2">
      <c r="A368" s="19"/>
      <c r="E368" s="144"/>
      <c r="F368" s="144"/>
      <c r="G368" s="144"/>
      <c r="H368" s="19"/>
      <c r="I368" s="19"/>
      <c r="J368" s="19"/>
      <c r="K368" s="97"/>
      <c r="Q368" s="97"/>
    </row>
    <row r="369" spans="1:17" x14ac:dyDescent="0.2">
      <c r="A369" s="19"/>
      <c r="E369" s="144"/>
      <c r="F369" s="144"/>
      <c r="G369" s="144"/>
      <c r="H369" s="19"/>
      <c r="I369" s="19"/>
      <c r="J369" s="19"/>
      <c r="K369" s="97"/>
      <c r="Q369" s="97"/>
    </row>
    <row r="370" spans="1:17" x14ac:dyDescent="0.2">
      <c r="A370" s="19"/>
      <c r="E370" s="144"/>
      <c r="F370" s="144"/>
      <c r="G370" s="144"/>
      <c r="H370" s="19"/>
      <c r="I370" s="19"/>
      <c r="J370" s="19"/>
      <c r="K370" s="97"/>
      <c r="Q370" s="97"/>
    </row>
    <row r="371" spans="1:17" x14ac:dyDescent="0.2">
      <c r="A371" s="19"/>
      <c r="E371" s="144"/>
      <c r="F371" s="144"/>
      <c r="G371" s="144"/>
      <c r="H371" s="19"/>
      <c r="I371" s="19"/>
      <c r="J371" s="19"/>
      <c r="K371" s="97"/>
      <c r="Q371" s="97"/>
    </row>
    <row r="372" spans="1:17" x14ac:dyDescent="0.2">
      <c r="A372" s="19"/>
      <c r="E372" s="144"/>
      <c r="F372" s="144"/>
      <c r="G372" s="144"/>
      <c r="H372" s="19"/>
      <c r="I372" s="19"/>
      <c r="J372" s="19"/>
      <c r="K372" s="97"/>
      <c r="Q372" s="97"/>
    </row>
    <row r="373" spans="1:17" x14ac:dyDescent="0.2">
      <c r="A373" s="19"/>
      <c r="E373" s="144"/>
      <c r="F373" s="144"/>
      <c r="G373" s="144"/>
      <c r="H373" s="19"/>
      <c r="I373" s="19"/>
      <c r="J373" s="19"/>
      <c r="K373" s="97"/>
      <c r="Q373" s="97"/>
    </row>
    <row r="374" spans="1:17" x14ac:dyDescent="0.2">
      <c r="A374" s="19"/>
      <c r="E374" s="144"/>
      <c r="F374" s="144"/>
      <c r="G374" s="144"/>
      <c r="H374" s="19"/>
      <c r="I374" s="19"/>
      <c r="J374" s="19"/>
      <c r="K374" s="97"/>
      <c r="Q374" s="97"/>
    </row>
    <row r="375" spans="1:17" x14ac:dyDescent="0.2">
      <c r="A375" s="19"/>
      <c r="E375" s="144"/>
      <c r="F375" s="144"/>
      <c r="G375" s="144"/>
      <c r="H375" s="19"/>
      <c r="I375" s="19"/>
      <c r="J375" s="19"/>
      <c r="K375" s="97"/>
      <c r="Q375" s="97"/>
    </row>
    <row r="376" spans="1:17" x14ac:dyDescent="0.2">
      <c r="A376" s="19"/>
      <c r="E376" s="144"/>
      <c r="F376" s="144"/>
      <c r="G376" s="144"/>
      <c r="H376" s="19"/>
      <c r="I376" s="19"/>
      <c r="J376" s="19"/>
      <c r="K376" s="97"/>
      <c r="Q376" s="97"/>
    </row>
    <row r="377" spans="1:17" x14ac:dyDescent="0.2">
      <c r="A377" s="19"/>
      <c r="E377" s="144"/>
      <c r="F377" s="144"/>
      <c r="G377" s="144"/>
      <c r="H377" s="19"/>
      <c r="I377" s="19"/>
      <c r="J377" s="19"/>
      <c r="K377" s="97"/>
      <c r="Q377" s="97"/>
    </row>
    <row r="378" spans="1:17" x14ac:dyDescent="0.2">
      <c r="A378" s="19"/>
      <c r="E378" s="144"/>
      <c r="F378" s="144"/>
      <c r="G378" s="144"/>
      <c r="H378" s="19"/>
      <c r="I378" s="19"/>
      <c r="J378" s="19"/>
      <c r="K378" s="97"/>
      <c r="Q378" s="97"/>
    </row>
    <row r="379" spans="1:17" x14ac:dyDescent="0.2">
      <c r="A379" s="19"/>
      <c r="E379" s="144"/>
      <c r="F379" s="144"/>
      <c r="G379" s="144"/>
      <c r="H379" s="19"/>
      <c r="I379" s="19"/>
      <c r="J379" s="19"/>
      <c r="K379" s="97"/>
      <c r="Q379" s="97"/>
    </row>
    <row r="380" spans="1:17" x14ac:dyDescent="0.2">
      <c r="A380" s="19"/>
      <c r="E380" s="144"/>
      <c r="F380" s="144"/>
      <c r="G380" s="144"/>
      <c r="H380" s="19"/>
      <c r="I380" s="19"/>
      <c r="J380" s="19"/>
      <c r="K380" s="97"/>
      <c r="Q380" s="97"/>
    </row>
    <row r="381" spans="1:17" x14ac:dyDescent="0.2">
      <c r="A381" s="19"/>
      <c r="E381" s="144"/>
      <c r="F381" s="144"/>
      <c r="G381" s="144"/>
      <c r="H381" s="19"/>
      <c r="I381" s="19"/>
      <c r="J381" s="19"/>
      <c r="K381" s="97"/>
      <c r="Q381" s="97"/>
    </row>
    <row r="382" spans="1:17" x14ac:dyDescent="0.2">
      <c r="A382" s="19"/>
      <c r="E382" s="144"/>
      <c r="F382" s="144"/>
      <c r="G382" s="144"/>
      <c r="H382" s="19"/>
      <c r="I382" s="19"/>
      <c r="J382" s="19"/>
      <c r="K382" s="97"/>
      <c r="Q382" s="97"/>
    </row>
    <row r="383" spans="1:17" x14ac:dyDescent="0.2">
      <c r="A383" s="19"/>
      <c r="E383" s="144"/>
      <c r="F383" s="144"/>
      <c r="G383" s="144"/>
      <c r="H383" s="19"/>
      <c r="I383" s="19"/>
      <c r="J383" s="19"/>
      <c r="K383" s="97"/>
      <c r="Q383" s="97"/>
    </row>
    <row r="384" spans="1:17" x14ac:dyDescent="0.2">
      <c r="A384" s="19"/>
      <c r="E384" s="144"/>
      <c r="F384" s="144"/>
      <c r="G384" s="144"/>
      <c r="H384" s="19"/>
      <c r="I384" s="19"/>
      <c r="J384" s="19"/>
      <c r="K384" s="97"/>
      <c r="Q384" s="97"/>
    </row>
    <row r="385" spans="1:17" x14ac:dyDescent="0.2">
      <c r="A385" s="19"/>
      <c r="E385" s="144"/>
      <c r="F385" s="144"/>
      <c r="G385" s="144"/>
      <c r="H385" s="19"/>
      <c r="I385" s="19"/>
      <c r="J385" s="19"/>
      <c r="K385" s="97"/>
      <c r="Q385" s="97"/>
    </row>
    <row r="386" spans="1:17" x14ac:dyDescent="0.2">
      <c r="A386" s="19"/>
      <c r="E386" s="144"/>
      <c r="F386" s="144"/>
      <c r="G386" s="144"/>
      <c r="H386" s="19"/>
      <c r="I386" s="19"/>
      <c r="J386" s="19"/>
      <c r="K386" s="97"/>
      <c r="Q386" s="97"/>
    </row>
    <row r="387" spans="1:17" x14ac:dyDescent="0.2">
      <c r="A387" s="19"/>
      <c r="E387" s="144"/>
      <c r="F387" s="144"/>
      <c r="G387" s="144"/>
      <c r="H387" s="19"/>
      <c r="I387" s="19"/>
      <c r="J387" s="19"/>
      <c r="K387" s="97"/>
      <c r="Q387" s="97"/>
    </row>
    <row r="388" spans="1:17" x14ac:dyDescent="0.2">
      <c r="A388" s="19"/>
      <c r="E388" s="144"/>
      <c r="F388" s="144"/>
      <c r="G388" s="144"/>
      <c r="H388" s="19"/>
      <c r="I388" s="19"/>
      <c r="J388" s="19"/>
      <c r="K388" s="97"/>
      <c r="Q388" s="97"/>
    </row>
    <row r="389" spans="1:17" x14ac:dyDescent="0.2">
      <c r="A389" s="19"/>
      <c r="E389" s="144"/>
      <c r="F389" s="144"/>
      <c r="G389" s="144"/>
      <c r="H389" s="19"/>
      <c r="I389" s="19"/>
      <c r="J389" s="19"/>
      <c r="K389" s="97"/>
      <c r="Q389" s="97"/>
    </row>
    <row r="390" spans="1:17" x14ac:dyDescent="0.2">
      <c r="A390" s="19"/>
      <c r="E390" s="144"/>
      <c r="F390" s="144"/>
      <c r="G390" s="144"/>
      <c r="H390" s="19"/>
      <c r="I390" s="19"/>
      <c r="J390" s="19"/>
      <c r="K390" s="97"/>
      <c r="Q390" s="97"/>
    </row>
    <row r="391" spans="1:17" x14ac:dyDescent="0.2">
      <c r="A391" s="19"/>
      <c r="E391" s="144"/>
      <c r="F391" s="144"/>
      <c r="G391" s="144"/>
      <c r="H391" s="19"/>
      <c r="I391" s="19"/>
      <c r="J391" s="19"/>
      <c r="K391" s="97"/>
      <c r="Q391" s="97"/>
    </row>
    <row r="392" spans="1:17" x14ac:dyDescent="0.2">
      <c r="A392" s="19"/>
      <c r="E392" s="144"/>
      <c r="F392" s="144"/>
      <c r="G392" s="144"/>
      <c r="H392" s="19"/>
      <c r="I392" s="19"/>
      <c r="J392" s="19"/>
      <c r="K392" s="97"/>
      <c r="Q392" s="97"/>
    </row>
    <row r="393" spans="1:17" x14ac:dyDescent="0.2">
      <c r="A393" s="19"/>
      <c r="E393" s="144"/>
      <c r="F393" s="144"/>
      <c r="G393" s="144"/>
      <c r="H393" s="19"/>
      <c r="I393" s="19"/>
      <c r="J393" s="19"/>
      <c r="K393" s="97"/>
      <c r="Q393" s="97"/>
    </row>
    <row r="394" spans="1:17" x14ac:dyDescent="0.2">
      <c r="A394" s="19"/>
      <c r="E394" s="144"/>
      <c r="F394" s="144"/>
      <c r="G394" s="144"/>
      <c r="H394" s="19"/>
      <c r="I394" s="19"/>
      <c r="J394" s="19"/>
      <c r="K394" s="97"/>
      <c r="Q394" s="97"/>
    </row>
    <row r="395" spans="1:17" x14ac:dyDescent="0.2">
      <c r="A395" s="19"/>
      <c r="E395" s="144"/>
      <c r="F395" s="144"/>
      <c r="G395" s="144"/>
      <c r="H395" s="19"/>
      <c r="I395" s="19"/>
      <c r="J395" s="19"/>
      <c r="K395" s="97"/>
      <c r="Q395" s="97"/>
    </row>
    <row r="396" spans="1:17" x14ac:dyDescent="0.2">
      <c r="A396" s="19"/>
      <c r="E396" s="144"/>
      <c r="F396" s="144"/>
      <c r="G396" s="144"/>
      <c r="H396" s="19"/>
      <c r="I396" s="19"/>
      <c r="J396" s="19"/>
      <c r="K396" s="97"/>
      <c r="Q396" s="97"/>
    </row>
    <row r="397" spans="1:17" x14ac:dyDescent="0.2">
      <c r="A397" s="19"/>
      <c r="E397" s="144"/>
      <c r="F397" s="144"/>
      <c r="G397" s="144"/>
      <c r="H397" s="19"/>
      <c r="I397" s="19"/>
      <c r="J397" s="19"/>
      <c r="K397" s="97"/>
      <c r="Q397" s="97"/>
    </row>
    <row r="398" spans="1:17" x14ac:dyDescent="0.2">
      <c r="A398" s="19"/>
      <c r="E398" s="144"/>
      <c r="F398" s="144"/>
      <c r="G398" s="144"/>
      <c r="H398" s="19"/>
      <c r="I398" s="19"/>
      <c r="J398" s="19"/>
      <c r="K398" s="97"/>
      <c r="Q398" s="97"/>
    </row>
    <row r="399" spans="1:17" x14ac:dyDescent="0.2">
      <c r="A399" s="19"/>
      <c r="E399" s="144"/>
      <c r="F399" s="144"/>
      <c r="G399" s="144"/>
      <c r="H399" s="19"/>
      <c r="I399" s="19"/>
      <c r="J399" s="19"/>
      <c r="K399" s="97"/>
      <c r="Q399" s="97"/>
    </row>
    <row r="400" spans="1:17" x14ac:dyDescent="0.2">
      <c r="A400" s="19"/>
      <c r="E400" s="144"/>
      <c r="F400" s="144"/>
      <c r="G400" s="144"/>
      <c r="H400" s="19"/>
      <c r="I400" s="19"/>
      <c r="J400" s="19"/>
      <c r="K400" s="97"/>
      <c r="Q400" s="97"/>
    </row>
    <row r="401" spans="1:17" x14ac:dyDescent="0.2">
      <c r="A401" s="19"/>
      <c r="E401" s="144"/>
      <c r="F401" s="144"/>
      <c r="G401" s="144"/>
      <c r="H401" s="19"/>
      <c r="I401" s="19"/>
      <c r="J401" s="19"/>
      <c r="K401" s="97"/>
      <c r="Q401" s="97"/>
    </row>
    <row r="402" spans="1:17" x14ac:dyDescent="0.2">
      <c r="A402" s="19"/>
      <c r="E402" s="144"/>
      <c r="F402" s="144"/>
      <c r="G402" s="144"/>
      <c r="H402" s="19"/>
      <c r="I402" s="19"/>
      <c r="J402" s="19"/>
      <c r="K402" s="97"/>
      <c r="Q402" s="97"/>
    </row>
    <row r="403" spans="1:17" x14ac:dyDescent="0.2">
      <c r="A403" s="19"/>
      <c r="E403" s="144"/>
      <c r="F403" s="144"/>
      <c r="G403" s="144"/>
      <c r="H403" s="19"/>
      <c r="I403" s="19"/>
      <c r="J403" s="19"/>
      <c r="K403" s="97"/>
      <c r="Q403" s="97"/>
    </row>
    <row r="404" spans="1:17" x14ac:dyDescent="0.2">
      <c r="A404" s="19"/>
      <c r="E404" s="144"/>
      <c r="F404" s="144"/>
      <c r="G404" s="144"/>
      <c r="H404" s="19"/>
      <c r="I404" s="19"/>
      <c r="J404" s="19"/>
      <c r="K404" s="97"/>
      <c r="Q404" s="97"/>
    </row>
    <row r="405" spans="1:17" x14ac:dyDescent="0.2">
      <c r="A405" s="19"/>
      <c r="E405" s="144"/>
      <c r="F405" s="144"/>
      <c r="G405" s="144"/>
      <c r="H405" s="19"/>
      <c r="I405" s="19"/>
      <c r="J405" s="19"/>
      <c r="K405" s="97"/>
      <c r="Q405" s="97"/>
    </row>
    <row r="406" spans="1:17" x14ac:dyDescent="0.2">
      <c r="A406" s="19"/>
      <c r="E406" s="144"/>
      <c r="F406" s="144"/>
      <c r="G406" s="144"/>
      <c r="H406" s="19"/>
      <c r="I406" s="19"/>
      <c r="J406" s="19"/>
      <c r="K406" s="97"/>
      <c r="Q406" s="97"/>
    </row>
    <row r="407" spans="1:17" x14ac:dyDescent="0.2">
      <c r="A407" s="19"/>
      <c r="E407" s="144"/>
      <c r="F407" s="144"/>
      <c r="G407" s="144"/>
      <c r="H407" s="19"/>
      <c r="I407" s="19"/>
      <c r="J407" s="19"/>
      <c r="K407" s="97"/>
      <c r="Q407" s="97"/>
    </row>
    <row r="408" spans="1:17" x14ac:dyDescent="0.2">
      <c r="A408" s="19"/>
      <c r="E408" s="144"/>
      <c r="F408" s="144"/>
      <c r="G408" s="144"/>
      <c r="H408" s="19"/>
      <c r="I408" s="19"/>
      <c r="J408" s="19"/>
      <c r="K408" s="97"/>
      <c r="Q408" s="97"/>
    </row>
    <row r="409" spans="1:17" x14ac:dyDescent="0.2">
      <c r="A409" s="19"/>
      <c r="E409" s="144"/>
      <c r="F409" s="144"/>
      <c r="G409" s="144"/>
      <c r="H409" s="19"/>
      <c r="I409" s="19"/>
      <c r="J409" s="19"/>
      <c r="K409" s="97"/>
      <c r="Q409" s="97"/>
    </row>
    <row r="410" spans="1:17" x14ac:dyDescent="0.2">
      <c r="A410" s="19"/>
      <c r="E410" s="144"/>
      <c r="F410" s="144"/>
      <c r="G410" s="144"/>
      <c r="H410" s="19"/>
      <c r="I410" s="19"/>
      <c r="J410" s="19"/>
      <c r="K410" s="97"/>
      <c r="Q410" s="97"/>
    </row>
    <row r="411" spans="1:17" x14ac:dyDescent="0.2">
      <c r="A411" s="19"/>
      <c r="E411" s="144"/>
      <c r="F411" s="144"/>
      <c r="G411" s="144"/>
      <c r="H411" s="19"/>
      <c r="I411" s="19"/>
      <c r="J411" s="19"/>
      <c r="K411" s="97"/>
      <c r="Q411" s="97"/>
    </row>
    <row r="412" spans="1:17" x14ac:dyDescent="0.2">
      <c r="A412" s="19"/>
      <c r="E412" s="144"/>
      <c r="F412" s="144"/>
      <c r="G412" s="144"/>
      <c r="H412" s="19"/>
      <c r="I412" s="19"/>
      <c r="J412" s="19"/>
      <c r="K412" s="97"/>
      <c r="Q412" s="97"/>
    </row>
    <row r="413" spans="1:17" x14ac:dyDescent="0.2">
      <c r="A413" s="19"/>
      <c r="E413" s="144"/>
      <c r="F413" s="144"/>
      <c r="G413" s="144"/>
      <c r="H413" s="19"/>
      <c r="I413" s="19"/>
      <c r="J413" s="19"/>
      <c r="K413" s="97"/>
      <c r="Q413" s="97"/>
    </row>
    <row r="414" spans="1:17" x14ac:dyDescent="0.2">
      <c r="A414" s="19"/>
      <c r="E414" s="144"/>
      <c r="F414" s="144"/>
      <c r="G414" s="144"/>
      <c r="H414" s="19"/>
      <c r="I414" s="19"/>
      <c r="J414" s="19"/>
      <c r="K414" s="97"/>
      <c r="Q414" s="97"/>
    </row>
    <row r="415" spans="1:17" x14ac:dyDescent="0.2">
      <c r="A415" s="19"/>
      <c r="E415" s="144"/>
      <c r="F415" s="144"/>
      <c r="G415" s="144"/>
      <c r="H415" s="19"/>
      <c r="I415" s="19"/>
      <c r="J415" s="19"/>
      <c r="K415" s="97"/>
      <c r="Q415" s="97"/>
    </row>
    <row r="416" spans="1:17" x14ac:dyDescent="0.2">
      <c r="A416" s="19"/>
      <c r="E416" s="144"/>
      <c r="F416" s="144"/>
      <c r="G416" s="144"/>
      <c r="H416" s="19"/>
      <c r="I416" s="19"/>
      <c r="J416" s="19"/>
      <c r="K416" s="97"/>
      <c r="Q416" s="97"/>
    </row>
    <row r="417" spans="1:17" x14ac:dyDescent="0.2">
      <c r="A417" s="19"/>
      <c r="E417" s="144"/>
      <c r="F417" s="144"/>
      <c r="G417" s="144"/>
      <c r="H417" s="19"/>
      <c r="I417" s="19"/>
      <c r="J417" s="19"/>
      <c r="K417" s="97"/>
      <c r="Q417" s="97"/>
    </row>
    <row r="418" spans="1:17" x14ac:dyDescent="0.2">
      <c r="A418" s="19"/>
      <c r="E418" s="144"/>
      <c r="F418" s="144"/>
      <c r="G418" s="144"/>
      <c r="H418" s="19"/>
      <c r="I418" s="19"/>
      <c r="J418" s="19"/>
      <c r="K418" s="97"/>
      <c r="Q418" s="97"/>
    </row>
    <row r="419" spans="1:17" x14ac:dyDescent="0.2">
      <c r="A419" s="19"/>
      <c r="E419" s="144"/>
      <c r="F419" s="144"/>
      <c r="G419" s="144"/>
      <c r="H419" s="19"/>
      <c r="I419" s="19"/>
      <c r="J419" s="19"/>
      <c r="K419" s="97"/>
      <c r="Q419" s="97"/>
    </row>
    <row r="420" spans="1:17" x14ac:dyDescent="0.2">
      <c r="A420" s="19"/>
      <c r="E420" s="144"/>
      <c r="F420" s="144"/>
      <c r="G420" s="144"/>
      <c r="H420" s="19"/>
      <c r="I420" s="19"/>
      <c r="J420" s="19"/>
      <c r="K420" s="97"/>
      <c r="Q420" s="97"/>
    </row>
    <row r="421" spans="1:17" x14ac:dyDescent="0.2">
      <c r="A421" s="19"/>
      <c r="E421" s="144"/>
      <c r="F421" s="144"/>
      <c r="G421" s="144"/>
      <c r="H421" s="19"/>
      <c r="I421" s="19"/>
      <c r="J421" s="19"/>
      <c r="K421" s="97"/>
      <c r="Q421" s="97"/>
    </row>
    <row r="422" spans="1:17" x14ac:dyDescent="0.2">
      <c r="A422" s="19"/>
      <c r="E422" s="144"/>
      <c r="F422" s="144"/>
      <c r="G422" s="144"/>
      <c r="H422" s="19"/>
      <c r="I422" s="19"/>
      <c r="J422" s="19"/>
      <c r="K422" s="97"/>
      <c r="Q422" s="97"/>
    </row>
    <row r="423" spans="1:17" x14ac:dyDescent="0.2">
      <c r="A423" s="19"/>
      <c r="E423" s="144"/>
      <c r="F423" s="144"/>
      <c r="G423" s="144"/>
      <c r="H423" s="19"/>
      <c r="I423" s="19"/>
      <c r="J423" s="19"/>
      <c r="K423" s="97"/>
      <c r="Q423" s="97"/>
    </row>
    <row r="424" spans="1:17" x14ac:dyDescent="0.2">
      <c r="A424" s="19"/>
      <c r="E424" s="144"/>
      <c r="F424" s="144"/>
      <c r="G424" s="144"/>
      <c r="H424" s="19"/>
      <c r="I424" s="19"/>
      <c r="J424" s="19"/>
      <c r="K424" s="97"/>
      <c r="Q424" s="97"/>
    </row>
    <row r="425" spans="1:17" x14ac:dyDescent="0.2">
      <c r="A425" s="19"/>
      <c r="E425" s="144"/>
      <c r="F425" s="144"/>
      <c r="G425" s="144"/>
      <c r="H425" s="19"/>
      <c r="I425" s="19"/>
      <c r="J425" s="19"/>
      <c r="K425" s="97"/>
      <c r="Q425" s="97"/>
    </row>
    <row r="426" spans="1:17" x14ac:dyDescent="0.2">
      <c r="A426" s="19"/>
      <c r="E426" s="144"/>
      <c r="F426" s="144"/>
      <c r="G426" s="144"/>
      <c r="H426" s="19"/>
      <c r="I426" s="19"/>
      <c r="J426" s="19"/>
      <c r="K426" s="97"/>
      <c r="Q426" s="97"/>
    </row>
    <row r="427" spans="1:17" x14ac:dyDescent="0.2">
      <c r="A427" s="19"/>
      <c r="E427" s="144"/>
      <c r="F427" s="144"/>
      <c r="G427" s="144"/>
      <c r="H427" s="19"/>
      <c r="I427" s="19"/>
      <c r="J427" s="19"/>
      <c r="K427" s="97"/>
      <c r="Q427" s="97"/>
    </row>
    <row r="428" spans="1:17" x14ac:dyDescent="0.2">
      <c r="A428" s="19"/>
      <c r="E428" s="144"/>
      <c r="F428" s="144"/>
      <c r="G428" s="144"/>
      <c r="H428" s="19"/>
      <c r="I428" s="19"/>
      <c r="J428" s="19"/>
      <c r="K428" s="97"/>
      <c r="Q428" s="97"/>
    </row>
    <row r="429" spans="1:17" x14ac:dyDescent="0.2">
      <c r="A429" s="19"/>
      <c r="E429" s="144"/>
      <c r="F429" s="144"/>
      <c r="G429" s="144"/>
      <c r="H429" s="19"/>
      <c r="I429" s="19"/>
      <c r="J429" s="19"/>
      <c r="K429" s="97"/>
      <c r="Q429" s="97"/>
    </row>
    <row r="430" spans="1:17" x14ac:dyDescent="0.2">
      <c r="A430" s="19"/>
      <c r="E430" s="144"/>
      <c r="F430" s="144"/>
      <c r="G430" s="144"/>
      <c r="H430" s="19"/>
      <c r="I430" s="19"/>
      <c r="J430" s="19"/>
      <c r="K430" s="97"/>
      <c r="Q430" s="97"/>
    </row>
    <row r="431" spans="1:17" x14ac:dyDescent="0.2">
      <c r="A431" s="19"/>
      <c r="E431" s="144"/>
      <c r="F431" s="144"/>
      <c r="G431" s="144"/>
      <c r="H431" s="19"/>
      <c r="I431" s="19"/>
      <c r="J431" s="19"/>
      <c r="K431" s="97"/>
      <c r="Q431" s="97"/>
    </row>
    <row r="432" spans="1:17" x14ac:dyDescent="0.2">
      <c r="A432" s="19"/>
      <c r="E432" s="144"/>
      <c r="F432" s="144"/>
      <c r="G432" s="144"/>
      <c r="H432" s="19"/>
      <c r="I432" s="19"/>
      <c r="J432" s="19"/>
      <c r="K432" s="97"/>
      <c r="Q432" s="97"/>
    </row>
    <row r="433" spans="1:17" x14ac:dyDescent="0.2">
      <c r="A433" s="19"/>
      <c r="E433" s="144"/>
      <c r="F433" s="144"/>
      <c r="G433" s="144"/>
      <c r="H433" s="19"/>
      <c r="I433" s="19"/>
      <c r="J433" s="19"/>
      <c r="K433" s="97"/>
      <c r="Q433" s="97"/>
    </row>
    <row r="434" spans="1:17" x14ac:dyDescent="0.2">
      <c r="A434" s="19"/>
      <c r="E434" s="144"/>
      <c r="F434" s="144"/>
      <c r="G434" s="144"/>
      <c r="H434" s="19"/>
      <c r="I434" s="19"/>
      <c r="J434" s="19"/>
      <c r="K434" s="97"/>
      <c r="Q434" s="97"/>
    </row>
    <row r="435" spans="1:17" x14ac:dyDescent="0.2">
      <c r="A435" s="19"/>
      <c r="E435" s="144"/>
      <c r="F435" s="144"/>
      <c r="G435" s="144"/>
      <c r="H435" s="19"/>
      <c r="I435" s="19"/>
      <c r="J435" s="19"/>
      <c r="K435" s="97"/>
      <c r="Q435" s="97"/>
    </row>
    <row r="436" spans="1:17" x14ac:dyDescent="0.2">
      <c r="A436" s="19"/>
      <c r="E436" s="144"/>
      <c r="F436" s="144"/>
      <c r="G436" s="144"/>
      <c r="H436" s="19"/>
      <c r="I436" s="19"/>
      <c r="J436" s="19"/>
      <c r="K436" s="97"/>
      <c r="Q436" s="97"/>
    </row>
    <row r="437" spans="1:17" x14ac:dyDescent="0.2">
      <c r="A437" s="19"/>
      <c r="E437" s="144"/>
      <c r="F437" s="144"/>
      <c r="G437" s="144"/>
      <c r="H437" s="19"/>
      <c r="I437" s="19"/>
      <c r="J437" s="19"/>
      <c r="K437" s="97"/>
      <c r="Q437" s="97"/>
    </row>
    <row r="438" spans="1:17" x14ac:dyDescent="0.2">
      <c r="A438" s="19"/>
      <c r="E438" s="144"/>
      <c r="F438" s="144"/>
      <c r="G438" s="144"/>
      <c r="H438" s="19"/>
      <c r="I438" s="19"/>
      <c r="J438" s="19"/>
      <c r="K438" s="97"/>
      <c r="Q438" s="97"/>
    </row>
    <row r="439" spans="1:17" x14ac:dyDescent="0.2">
      <c r="A439" s="19"/>
      <c r="E439" s="144"/>
      <c r="F439" s="144"/>
      <c r="G439" s="144"/>
      <c r="H439" s="19"/>
      <c r="I439" s="19"/>
      <c r="J439" s="19"/>
      <c r="K439" s="97"/>
      <c r="Q439" s="97"/>
    </row>
    <row r="440" spans="1:17" x14ac:dyDescent="0.2">
      <c r="A440" s="19"/>
      <c r="E440" s="144"/>
      <c r="F440" s="144"/>
      <c r="G440" s="144"/>
      <c r="H440" s="19"/>
      <c r="I440" s="19"/>
      <c r="J440" s="19"/>
      <c r="K440" s="97"/>
      <c r="Q440" s="97"/>
    </row>
    <row r="441" spans="1:17" x14ac:dyDescent="0.2">
      <c r="A441" s="19"/>
      <c r="E441" s="144"/>
      <c r="F441" s="144"/>
      <c r="G441" s="144"/>
      <c r="H441" s="19"/>
      <c r="I441" s="19"/>
      <c r="J441" s="19"/>
      <c r="K441" s="97"/>
      <c r="Q441" s="97"/>
    </row>
    <row r="442" spans="1:17" x14ac:dyDescent="0.2">
      <c r="A442" s="19"/>
      <c r="E442" s="144"/>
      <c r="F442" s="144"/>
      <c r="G442" s="144"/>
      <c r="H442" s="19"/>
      <c r="I442" s="19"/>
      <c r="J442" s="19"/>
      <c r="K442" s="97"/>
      <c r="Q442" s="97"/>
    </row>
    <row r="443" spans="1:17" x14ac:dyDescent="0.2">
      <c r="A443" s="19"/>
      <c r="E443" s="144"/>
      <c r="F443" s="144"/>
      <c r="G443" s="144"/>
      <c r="H443" s="19"/>
      <c r="I443" s="19"/>
      <c r="J443" s="19"/>
      <c r="K443" s="97"/>
      <c r="Q443" s="97"/>
    </row>
    <row r="444" spans="1:17" x14ac:dyDescent="0.2">
      <c r="A444" s="19"/>
      <c r="E444" s="144"/>
      <c r="F444" s="144"/>
      <c r="G444" s="144"/>
      <c r="H444" s="19"/>
      <c r="I444" s="19"/>
      <c r="J444" s="19"/>
      <c r="K444" s="97"/>
      <c r="Q444" s="97"/>
    </row>
    <row r="445" spans="1:17" x14ac:dyDescent="0.2">
      <c r="A445" s="19"/>
      <c r="E445" s="144"/>
      <c r="F445" s="144"/>
      <c r="G445" s="144"/>
      <c r="H445" s="19"/>
      <c r="I445" s="19"/>
      <c r="J445" s="19"/>
      <c r="K445" s="97"/>
      <c r="Q445" s="97"/>
    </row>
    <row r="446" spans="1:17" x14ac:dyDescent="0.2">
      <c r="A446" s="19"/>
      <c r="E446" s="144"/>
      <c r="F446" s="144"/>
      <c r="G446" s="144"/>
      <c r="H446" s="19"/>
      <c r="I446" s="19"/>
      <c r="J446" s="19"/>
      <c r="K446" s="97"/>
      <c r="Q446" s="97"/>
    </row>
    <row r="447" spans="1:17" x14ac:dyDescent="0.2">
      <c r="A447" s="19"/>
      <c r="E447" s="144"/>
      <c r="F447" s="144"/>
      <c r="G447" s="144"/>
      <c r="H447" s="19"/>
      <c r="I447" s="19"/>
      <c r="J447" s="19"/>
      <c r="K447" s="97"/>
      <c r="Q447" s="97"/>
    </row>
    <row r="448" spans="1:17" x14ac:dyDescent="0.2">
      <c r="A448" s="19"/>
      <c r="E448" s="144"/>
      <c r="F448" s="144"/>
      <c r="G448" s="144"/>
      <c r="H448" s="19"/>
      <c r="I448" s="19"/>
      <c r="J448" s="19"/>
      <c r="K448" s="97"/>
      <c r="Q448" s="97"/>
    </row>
    <row r="449" spans="1:17" x14ac:dyDescent="0.2">
      <c r="A449" s="19"/>
      <c r="E449" s="144"/>
      <c r="F449" s="144"/>
      <c r="G449" s="144"/>
      <c r="H449" s="19"/>
      <c r="I449" s="19"/>
      <c r="J449" s="19"/>
      <c r="K449" s="97"/>
      <c r="Q449" s="97"/>
    </row>
    <row r="450" spans="1:17" x14ac:dyDescent="0.2">
      <c r="A450" s="19"/>
      <c r="E450" s="144"/>
      <c r="F450" s="144"/>
      <c r="G450" s="144"/>
      <c r="H450" s="19"/>
      <c r="I450" s="19"/>
      <c r="J450" s="19"/>
      <c r="K450" s="97"/>
      <c r="Q450" s="97"/>
    </row>
    <row r="451" spans="1:17" x14ac:dyDescent="0.2">
      <c r="A451" s="19"/>
      <c r="E451" s="144"/>
      <c r="F451" s="144"/>
      <c r="G451" s="144"/>
      <c r="H451" s="19"/>
      <c r="I451" s="19"/>
      <c r="J451" s="19"/>
      <c r="K451" s="97"/>
      <c r="Q451" s="97"/>
    </row>
    <row r="452" spans="1:17" x14ac:dyDescent="0.2">
      <c r="A452" s="19"/>
      <c r="H452" s="19"/>
      <c r="I452" s="19"/>
      <c r="J452" s="19"/>
      <c r="K452" s="97"/>
      <c r="Q452" s="97"/>
    </row>
    <row r="453" spans="1:17" x14ac:dyDescent="0.2">
      <c r="A453" s="19"/>
      <c r="H453" s="19"/>
      <c r="I453" s="19"/>
      <c r="J453" s="19"/>
      <c r="K453" s="97"/>
      <c r="Q453" s="97"/>
    </row>
    <row r="454" spans="1:17" x14ac:dyDescent="0.2">
      <c r="A454" s="19"/>
      <c r="H454" s="19"/>
      <c r="I454" s="19"/>
      <c r="J454" s="19"/>
      <c r="K454" s="97"/>
      <c r="Q454" s="97"/>
    </row>
    <row r="455" spans="1:17" x14ac:dyDescent="0.2">
      <c r="A455" s="19"/>
      <c r="H455" s="19"/>
      <c r="I455" s="19"/>
      <c r="J455" s="19"/>
      <c r="K455" s="97"/>
      <c r="Q455" s="97"/>
    </row>
    <row r="456" spans="1:17" x14ac:dyDescent="0.2">
      <c r="A456" s="19"/>
      <c r="H456" s="19"/>
      <c r="I456" s="19"/>
      <c r="J456" s="19"/>
      <c r="K456" s="97"/>
      <c r="Q456" s="97"/>
    </row>
    <row r="457" spans="1:17" x14ac:dyDescent="0.2">
      <c r="A457" s="19"/>
      <c r="H457" s="19"/>
      <c r="I457" s="19"/>
      <c r="J457" s="19"/>
      <c r="K457" s="97"/>
      <c r="Q457" s="97"/>
    </row>
    <row r="458" spans="1:17" x14ac:dyDescent="0.2">
      <c r="A458" s="19"/>
      <c r="H458" s="19"/>
      <c r="I458" s="19"/>
      <c r="J458" s="19"/>
      <c r="K458" s="97"/>
      <c r="Q458" s="97"/>
    </row>
    <row r="459" spans="1:17" x14ac:dyDescent="0.2">
      <c r="A459" s="19"/>
      <c r="H459" s="19"/>
      <c r="I459" s="19"/>
      <c r="J459" s="19"/>
      <c r="K459" s="97"/>
      <c r="Q459" s="97"/>
    </row>
    <row r="460" spans="1:17" x14ac:dyDescent="0.2">
      <c r="A460" s="19"/>
      <c r="H460" s="19"/>
      <c r="I460" s="19"/>
      <c r="J460" s="19"/>
      <c r="K460" s="97"/>
      <c r="Q460" s="97"/>
    </row>
    <row r="461" spans="1:17" x14ac:dyDescent="0.2">
      <c r="A461" s="19"/>
      <c r="H461" s="19"/>
      <c r="I461" s="19"/>
      <c r="J461" s="19"/>
      <c r="K461" s="97"/>
      <c r="Q461" s="97"/>
    </row>
    <row r="462" spans="1:17" x14ac:dyDescent="0.2">
      <c r="A462" s="19"/>
      <c r="H462" s="19"/>
      <c r="I462" s="19"/>
      <c r="J462" s="19"/>
      <c r="K462" s="97"/>
      <c r="Q462" s="97"/>
    </row>
    <row r="463" spans="1:17" x14ac:dyDescent="0.2">
      <c r="A463" s="19"/>
      <c r="H463" s="19"/>
      <c r="I463" s="19"/>
      <c r="J463" s="19"/>
      <c r="K463" s="97"/>
      <c r="Q463" s="97"/>
    </row>
    <row r="464" spans="1:17" x14ac:dyDescent="0.2">
      <c r="A464" s="19"/>
      <c r="H464" s="19"/>
      <c r="I464" s="19"/>
      <c r="J464" s="19"/>
      <c r="K464" s="97"/>
      <c r="Q464" s="97"/>
    </row>
    <row r="465" spans="1:17" x14ac:dyDescent="0.2">
      <c r="A465" s="19"/>
      <c r="H465" s="19"/>
      <c r="I465" s="19"/>
      <c r="J465" s="19"/>
      <c r="K465" s="97"/>
      <c r="Q465" s="97"/>
    </row>
    <row r="466" spans="1:17" x14ac:dyDescent="0.2">
      <c r="A466" s="19"/>
      <c r="H466" s="19"/>
      <c r="I466" s="19"/>
      <c r="J466" s="19"/>
      <c r="K466" s="97"/>
      <c r="Q466" s="97"/>
    </row>
    <row r="467" spans="1:17" x14ac:dyDescent="0.2">
      <c r="A467" s="19"/>
      <c r="H467" s="19"/>
      <c r="I467" s="19"/>
      <c r="J467" s="19"/>
      <c r="K467" s="97"/>
      <c r="Q467" s="97"/>
    </row>
    <row r="468" spans="1:17" x14ac:dyDescent="0.2">
      <c r="A468" s="19"/>
      <c r="H468" s="19"/>
      <c r="I468" s="19"/>
      <c r="J468" s="19"/>
      <c r="K468" s="97"/>
      <c r="Q468" s="97"/>
    </row>
    <row r="469" spans="1:17" x14ac:dyDescent="0.2">
      <c r="A469" s="19"/>
      <c r="H469" s="19"/>
      <c r="I469" s="19"/>
      <c r="J469" s="19"/>
      <c r="K469" s="97"/>
      <c r="Q469" s="97"/>
    </row>
    <row r="470" spans="1:17" x14ac:dyDescent="0.2">
      <c r="A470" s="19"/>
      <c r="H470" s="19"/>
      <c r="I470" s="19"/>
      <c r="J470" s="19"/>
      <c r="K470" s="97"/>
      <c r="Q470" s="97"/>
    </row>
    <row r="471" spans="1:17" x14ac:dyDescent="0.2">
      <c r="A471" s="19"/>
      <c r="H471" s="19"/>
      <c r="I471" s="19"/>
      <c r="J471" s="19"/>
      <c r="K471" s="97"/>
      <c r="Q471" s="97"/>
    </row>
    <row r="472" spans="1:17" x14ac:dyDescent="0.2">
      <c r="A472" s="19"/>
      <c r="H472" s="19"/>
      <c r="I472" s="19"/>
      <c r="J472" s="19"/>
      <c r="K472" s="97"/>
      <c r="Q472" s="97"/>
    </row>
    <row r="473" spans="1:17" x14ac:dyDescent="0.2">
      <c r="A473" s="19"/>
      <c r="H473" s="19"/>
      <c r="I473" s="19"/>
      <c r="J473" s="19"/>
      <c r="K473" s="97"/>
      <c r="Q473" s="97"/>
    </row>
    <row r="474" spans="1:17" x14ac:dyDescent="0.2">
      <c r="A474" s="19"/>
      <c r="H474" s="19"/>
      <c r="I474" s="19"/>
      <c r="J474" s="19"/>
      <c r="K474" s="97"/>
      <c r="Q474" s="97"/>
    </row>
    <row r="475" spans="1:17" x14ac:dyDescent="0.2">
      <c r="A475" s="19"/>
      <c r="H475" s="19"/>
      <c r="I475" s="19"/>
      <c r="J475" s="19"/>
      <c r="K475" s="97"/>
      <c r="Q475" s="97"/>
    </row>
    <row r="476" spans="1:17" x14ac:dyDescent="0.2">
      <c r="A476" s="19"/>
      <c r="H476" s="19"/>
      <c r="I476" s="19"/>
      <c r="J476" s="19"/>
      <c r="K476" s="97"/>
      <c r="Q476" s="97"/>
    </row>
    <row r="477" spans="1:17" x14ac:dyDescent="0.2">
      <c r="A477" s="19"/>
      <c r="H477" s="19"/>
      <c r="I477" s="19"/>
      <c r="J477" s="19"/>
      <c r="K477" s="97"/>
      <c r="Q477" s="97"/>
    </row>
    <row r="478" spans="1:17" x14ac:dyDescent="0.2">
      <c r="A478" s="19"/>
      <c r="H478" s="19"/>
      <c r="I478" s="19"/>
      <c r="J478" s="19"/>
      <c r="K478" s="97"/>
      <c r="Q478" s="97"/>
    </row>
    <row r="479" spans="1:17" x14ac:dyDescent="0.2">
      <c r="A479" s="19"/>
      <c r="H479" s="19"/>
      <c r="I479" s="19"/>
      <c r="J479" s="19"/>
      <c r="K479" s="97"/>
      <c r="Q479" s="97"/>
    </row>
    <row r="480" spans="1:17" x14ac:dyDescent="0.2">
      <c r="A480" s="19"/>
      <c r="H480" s="19"/>
      <c r="I480" s="19"/>
      <c r="J480" s="19"/>
      <c r="K480" s="97"/>
      <c r="Q480" s="97"/>
    </row>
    <row r="481" spans="1:17" x14ac:dyDescent="0.2">
      <c r="A481" s="19"/>
      <c r="H481" s="19"/>
      <c r="I481" s="19"/>
      <c r="J481" s="19"/>
      <c r="K481" s="97"/>
      <c r="Q481" s="97"/>
    </row>
    <row r="482" spans="1:17" x14ac:dyDescent="0.2">
      <c r="A482" s="19"/>
      <c r="H482" s="19"/>
      <c r="I482" s="19"/>
      <c r="J482" s="19"/>
      <c r="K482" s="97"/>
      <c r="Q482" s="97"/>
    </row>
    <row r="483" spans="1:17" x14ac:dyDescent="0.2">
      <c r="A483" s="19"/>
      <c r="H483" s="19"/>
      <c r="I483" s="19"/>
      <c r="J483" s="19"/>
      <c r="K483" s="97"/>
      <c r="Q483" s="97"/>
    </row>
    <row r="484" spans="1:17" x14ac:dyDescent="0.2">
      <c r="A484" s="19"/>
      <c r="H484" s="19"/>
      <c r="I484" s="19"/>
      <c r="J484" s="19"/>
      <c r="K484" s="97"/>
      <c r="Q484" s="97"/>
    </row>
    <row r="485" spans="1:17" x14ac:dyDescent="0.2">
      <c r="A485" s="19"/>
      <c r="H485" s="19"/>
      <c r="I485" s="19"/>
      <c r="J485" s="19"/>
      <c r="K485" s="97"/>
      <c r="Q485" s="97"/>
    </row>
    <row r="486" spans="1:17" x14ac:dyDescent="0.2">
      <c r="A486" s="19"/>
      <c r="H486" s="19"/>
      <c r="I486" s="19"/>
      <c r="J486" s="19"/>
      <c r="K486" s="97"/>
      <c r="Q486" s="97"/>
    </row>
    <row r="487" spans="1:17" x14ac:dyDescent="0.2">
      <c r="A487" s="19"/>
      <c r="H487" s="19"/>
      <c r="I487" s="19"/>
      <c r="J487" s="19"/>
      <c r="K487" s="97"/>
      <c r="Q487" s="97"/>
    </row>
    <row r="488" spans="1:17" x14ac:dyDescent="0.2">
      <c r="A488" s="19"/>
      <c r="H488" s="19"/>
      <c r="I488" s="19"/>
      <c r="J488" s="19"/>
      <c r="K488" s="97"/>
      <c r="Q488" s="97"/>
    </row>
    <row r="489" spans="1:17" x14ac:dyDescent="0.2">
      <c r="A489" s="19"/>
      <c r="H489" s="19"/>
      <c r="I489" s="19"/>
      <c r="J489" s="19"/>
      <c r="K489" s="97"/>
      <c r="Q489" s="97"/>
    </row>
    <row r="490" spans="1:17" x14ac:dyDescent="0.2">
      <c r="A490" s="19"/>
      <c r="H490" s="19"/>
      <c r="I490" s="19"/>
      <c r="J490" s="19"/>
      <c r="K490" s="97"/>
      <c r="Q490" s="97"/>
    </row>
    <row r="491" spans="1:17" x14ac:dyDescent="0.2">
      <c r="A491" s="19"/>
      <c r="H491" s="19"/>
      <c r="I491" s="19"/>
      <c r="J491" s="19"/>
      <c r="K491" s="97"/>
      <c r="Q491" s="97"/>
    </row>
    <row r="492" spans="1:17" x14ac:dyDescent="0.2">
      <c r="A492" s="19"/>
      <c r="H492" s="19"/>
      <c r="I492" s="19"/>
      <c r="J492" s="19"/>
      <c r="K492" s="97"/>
      <c r="Q492" s="97"/>
    </row>
    <row r="493" spans="1:17" x14ac:dyDescent="0.2">
      <c r="A493" s="19"/>
      <c r="H493" s="19"/>
      <c r="I493" s="19"/>
      <c r="J493" s="19"/>
      <c r="K493" s="97"/>
      <c r="Q493" s="97"/>
    </row>
    <row r="494" spans="1:17" x14ac:dyDescent="0.2">
      <c r="A494" s="19"/>
      <c r="H494" s="19"/>
      <c r="I494" s="19"/>
      <c r="J494" s="19"/>
      <c r="K494" s="97"/>
      <c r="Q494" s="97"/>
    </row>
    <row r="495" spans="1:17" x14ac:dyDescent="0.2">
      <c r="A495" s="19"/>
      <c r="H495" s="19"/>
      <c r="I495" s="19"/>
      <c r="Q495" s="97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4"/>
      <c r="F591" s="144"/>
      <c r="G591" s="144"/>
      <c r="H591" s="19"/>
      <c r="I591" s="19"/>
    </row>
    <row r="592" spans="1:9" x14ac:dyDescent="0.2">
      <c r="A592" s="19"/>
      <c r="E592" s="144"/>
      <c r="F592" s="144"/>
      <c r="G592" s="144"/>
      <c r="H592" s="19"/>
      <c r="I592" s="19"/>
    </row>
    <row r="593" spans="1:9" x14ac:dyDescent="0.2">
      <c r="A593" s="19"/>
      <c r="E593" s="144"/>
      <c r="F593" s="144"/>
      <c r="G593" s="144"/>
      <c r="H593" s="19"/>
      <c r="I593" s="19"/>
    </row>
    <row r="594" spans="1:9" x14ac:dyDescent="0.2">
      <c r="A594" s="19"/>
      <c r="E594" s="144"/>
      <c r="F594" s="144"/>
      <c r="G594" s="144"/>
      <c r="H594" s="19"/>
      <c r="I594" s="19"/>
    </row>
    <row r="595" spans="1:9" x14ac:dyDescent="0.2">
      <c r="A595" s="19"/>
      <c r="E595" s="144"/>
      <c r="F595" s="144"/>
      <c r="G595" s="144"/>
      <c r="H595" s="19"/>
      <c r="I595" s="19"/>
    </row>
    <row r="596" spans="1:9" x14ac:dyDescent="0.2">
      <c r="A596" s="19"/>
      <c r="E596" s="144"/>
      <c r="F596" s="144"/>
      <c r="G596" s="144"/>
      <c r="H596" s="19"/>
      <c r="I596" s="19"/>
    </row>
    <row r="597" spans="1:9" x14ac:dyDescent="0.2">
      <c r="A597" s="19"/>
      <c r="E597" s="144"/>
      <c r="F597" s="144"/>
      <c r="G597" s="144"/>
      <c r="H597" s="19"/>
      <c r="I597" s="19"/>
    </row>
    <row r="598" spans="1:9" x14ac:dyDescent="0.2">
      <c r="A598" s="19"/>
      <c r="E598" s="144"/>
      <c r="F598" s="144"/>
      <c r="G598" s="144"/>
      <c r="H598" s="19"/>
      <c r="I598" s="19"/>
    </row>
    <row r="599" spans="1:9" x14ac:dyDescent="0.2">
      <c r="A599" s="19"/>
      <c r="E599" s="144"/>
      <c r="F599" s="144"/>
      <c r="G599" s="144"/>
      <c r="H599" s="19"/>
      <c r="I599" s="19"/>
    </row>
    <row r="600" spans="1:9" x14ac:dyDescent="0.2">
      <c r="A600" s="19"/>
      <c r="E600" s="144"/>
      <c r="F600" s="144"/>
      <c r="G600" s="144"/>
      <c r="H600" s="19"/>
      <c r="I600" s="19"/>
    </row>
    <row r="601" spans="1:9" x14ac:dyDescent="0.2">
      <c r="A601" s="19"/>
      <c r="E601" s="144"/>
      <c r="F601" s="144"/>
      <c r="G601" s="144"/>
      <c r="H601" s="19"/>
      <c r="I601" s="19"/>
    </row>
    <row r="602" spans="1:9" x14ac:dyDescent="0.2">
      <c r="A602" s="19"/>
      <c r="E602" s="144"/>
      <c r="F602" s="144"/>
      <c r="G602" s="144"/>
      <c r="H602" s="19"/>
      <c r="I602" s="19"/>
    </row>
    <row r="603" spans="1:9" x14ac:dyDescent="0.2">
      <c r="A603" s="19"/>
      <c r="E603" s="144"/>
      <c r="F603" s="144"/>
      <c r="G603" s="144"/>
      <c r="H603" s="19"/>
      <c r="I603" s="19"/>
    </row>
    <row r="604" spans="1:9" x14ac:dyDescent="0.2">
      <c r="A604" s="19"/>
      <c r="E604" s="144"/>
      <c r="F604" s="144"/>
      <c r="G604" s="144"/>
      <c r="H604" s="19"/>
      <c r="I604" s="19"/>
    </row>
    <row r="605" spans="1:9" x14ac:dyDescent="0.2">
      <c r="A605" s="19"/>
      <c r="E605" s="144"/>
      <c r="F605" s="144"/>
      <c r="G605" s="144"/>
      <c r="H605" s="19"/>
      <c r="I605" s="19"/>
    </row>
    <row r="606" spans="1:9" x14ac:dyDescent="0.2">
      <c r="A606" s="19"/>
      <c r="E606" s="144"/>
      <c r="F606" s="144"/>
      <c r="G606" s="144"/>
      <c r="H606" s="19"/>
      <c r="I606" s="19"/>
    </row>
    <row r="607" spans="1:9" x14ac:dyDescent="0.2">
      <c r="A607" s="19"/>
      <c r="E607" s="144"/>
      <c r="F607" s="144"/>
      <c r="G607" s="144"/>
      <c r="H607" s="19"/>
      <c r="I607" s="19"/>
    </row>
    <row r="608" spans="1:9" x14ac:dyDescent="0.2">
      <c r="A608" s="19"/>
      <c r="E608" s="144"/>
      <c r="F608" s="144"/>
      <c r="G608" s="144"/>
      <c r="H608" s="19"/>
      <c r="I608" s="19"/>
    </row>
    <row r="609" spans="1:9" x14ac:dyDescent="0.2">
      <c r="A609" s="19"/>
      <c r="E609" s="144"/>
      <c r="F609" s="144"/>
      <c r="G609" s="144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4"/>
      <c r="F632" s="144"/>
      <c r="G632" s="144"/>
      <c r="H632" s="19"/>
    </row>
    <row r="633" spans="1:8" x14ac:dyDescent="0.2">
      <c r="A633" s="19"/>
      <c r="E633" s="144"/>
      <c r="F633" s="144"/>
      <c r="G633" s="144"/>
      <c r="H633" s="19"/>
    </row>
    <row r="634" spans="1:8" x14ac:dyDescent="0.2">
      <c r="A634" s="19"/>
      <c r="E634" s="144"/>
      <c r="F634" s="144"/>
      <c r="G634" s="144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7" activePane="bottomLeft" state="frozen"/>
      <selection activeCell="C1" sqref="C1"/>
      <selection pane="bottomLeft" activeCell="A5" sqref="A5"/>
    </sheetView>
  </sheetViews>
  <sheetFormatPr baseColWidth="10" defaultColWidth="15.5703125" defaultRowHeight="12.75" x14ac:dyDescent="0.2"/>
  <cols>
    <col min="1" max="1" width="11.140625" style="21" customWidth="1"/>
    <col min="2" max="2" width="13" style="109" customWidth="1"/>
    <col min="3" max="3" width="19.5703125" style="21" customWidth="1"/>
    <col min="4" max="4" width="27.140625" style="104" customWidth="1"/>
    <col min="5" max="5" width="22.85546875" style="19" customWidth="1"/>
    <col min="6" max="6" width="24.140625" style="19" customWidth="1"/>
    <col min="7" max="7" width="20.5703125" style="19" customWidth="1"/>
    <col min="8" max="8" width="16" style="21" customWidth="1"/>
    <col min="9" max="9" width="20" style="21" bestFit="1" customWidth="1"/>
    <col min="10" max="10" width="18.28515625" style="21" customWidth="1"/>
    <col min="11" max="11" width="19.5703125" style="104" customWidth="1"/>
    <col min="12" max="12" width="21" style="21" customWidth="1"/>
    <col min="13" max="13" width="20" style="21" customWidth="1"/>
    <col min="14" max="14" width="22.42578125" style="21" customWidth="1"/>
    <col min="15" max="15" width="16.140625" style="21" customWidth="1"/>
    <col min="16" max="16" width="20.42578125" style="104" customWidth="1"/>
    <col min="17" max="17" width="17.5703125" style="104" customWidth="1"/>
    <col min="18" max="18" width="18.140625" style="21" customWidth="1"/>
    <col min="19" max="16384" width="15.5703125" style="21"/>
  </cols>
  <sheetData>
    <row r="1" spans="1:18" s="120" customFormat="1" x14ac:dyDescent="0.2">
      <c r="A1" s="204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spans="1:18" s="120" customFormat="1" x14ac:dyDescent="0.2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1:18" s="120" customFormat="1" x14ac:dyDescent="0.2">
      <c r="A3" s="204" t="s">
        <v>4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</row>
    <row r="4" spans="1:18" s="17" customFormat="1" x14ac:dyDescent="0.2">
      <c r="A4" s="203" t="s">
        <v>443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  <row r="5" spans="1:18" s="17" customFormat="1" x14ac:dyDescent="0.2">
      <c r="B5" s="10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7" customFormat="1" ht="37.5" customHeight="1" thickBot="1" x14ac:dyDescent="0.25">
      <c r="A6" s="145" t="s">
        <v>12</v>
      </c>
      <c r="B6" s="146" t="s">
        <v>432</v>
      </c>
      <c r="C6" s="145" t="s">
        <v>41</v>
      </c>
      <c r="D6" s="147" t="s">
        <v>40</v>
      </c>
      <c r="E6" s="147" t="s">
        <v>13</v>
      </c>
      <c r="F6" s="147" t="s">
        <v>14</v>
      </c>
      <c r="G6" s="147" t="s">
        <v>15</v>
      </c>
      <c r="H6" s="147" t="s">
        <v>16</v>
      </c>
      <c r="I6" s="147" t="s">
        <v>17</v>
      </c>
      <c r="J6" s="147" t="s">
        <v>18</v>
      </c>
      <c r="K6" s="147" t="s">
        <v>19</v>
      </c>
      <c r="L6" s="147" t="s">
        <v>20</v>
      </c>
      <c r="M6" s="148" t="s">
        <v>42</v>
      </c>
      <c r="N6" s="148" t="s">
        <v>43</v>
      </c>
      <c r="O6" s="148" t="s">
        <v>34</v>
      </c>
      <c r="P6" s="126" t="s">
        <v>30</v>
      </c>
      <c r="Q6" s="126" t="s">
        <v>28</v>
      </c>
      <c r="R6" s="126" t="s">
        <v>29</v>
      </c>
    </row>
    <row r="7" spans="1:18" s="93" customFormat="1" ht="13.5" thickTop="1" x14ac:dyDescent="0.2">
      <c r="A7" s="134" t="s">
        <v>441</v>
      </c>
      <c r="B7" s="196" t="s">
        <v>433</v>
      </c>
      <c r="C7" s="134" t="s">
        <v>437</v>
      </c>
      <c r="D7" s="134" t="s">
        <v>437</v>
      </c>
      <c r="E7" s="193">
        <v>13818718239</v>
      </c>
      <c r="F7" s="193">
        <v>13718745119</v>
      </c>
      <c r="G7" s="193">
        <v>10716820603.73</v>
      </c>
      <c r="H7" s="193">
        <v>0</v>
      </c>
      <c r="I7" s="193">
        <v>1366970411.6199999</v>
      </c>
      <c r="J7" s="193">
        <v>1294187.07</v>
      </c>
      <c r="K7" s="193">
        <v>8034044503.5</v>
      </c>
      <c r="L7" s="193">
        <v>8024528713.1599998</v>
      </c>
      <c r="M7" s="193">
        <v>4316436016.8100004</v>
      </c>
      <c r="N7" s="193">
        <v>1314511501.54</v>
      </c>
      <c r="O7" s="94">
        <f>+K7/F7</f>
        <v>0.5856253202323235</v>
      </c>
      <c r="P7" s="28">
        <f>+P27+P67+P82+P91</f>
        <v>538933488</v>
      </c>
      <c r="Q7" s="28">
        <f>+Q27+Q67+Q82+Q91</f>
        <v>152694602.85999998</v>
      </c>
      <c r="R7" s="98">
        <f>+Q7/P7</f>
        <v>0.28332736090803096</v>
      </c>
    </row>
    <row r="8" spans="1:18" s="93" customFormat="1" x14ac:dyDescent="0.2">
      <c r="A8" s="134" t="s">
        <v>441</v>
      </c>
      <c r="B8" s="196" t="s">
        <v>433</v>
      </c>
      <c r="C8" s="134" t="s">
        <v>54</v>
      </c>
      <c r="D8" s="134" t="s">
        <v>22</v>
      </c>
      <c r="E8" s="193">
        <v>3492895808</v>
      </c>
      <c r="F8" s="193">
        <v>3393613248</v>
      </c>
      <c r="G8" s="193">
        <v>3089621322</v>
      </c>
      <c r="H8" s="193">
        <v>0</v>
      </c>
      <c r="I8" s="193">
        <v>264064093.31</v>
      </c>
      <c r="J8" s="193">
        <v>0</v>
      </c>
      <c r="K8" s="193">
        <v>1622236169.27</v>
      </c>
      <c r="L8" s="193">
        <v>1622236169.27</v>
      </c>
      <c r="M8" s="193">
        <v>1507312985.4200001</v>
      </c>
      <c r="N8" s="193">
        <v>1203321059.4200001</v>
      </c>
      <c r="O8" s="94">
        <f t="shared" ref="O8:O70" si="0">+K8/F8</f>
        <v>0.47802623655658244</v>
      </c>
      <c r="P8" s="28"/>
      <c r="Q8" s="28"/>
      <c r="R8" s="98"/>
    </row>
    <row r="9" spans="1:18" s="93" customFormat="1" x14ac:dyDescent="0.2">
      <c r="A9" s="135" t="s">
        <v>441</v>
      </c>
      <c r="B9" s="197" t="s">
        <v>433</v>
      </c>
      <c r="C9" s="135" t="s">
        <v>55</v>
      </c>
      <c r="D9" s="135" t="s">
        <v>56</v>
      </c>
      <c r="E9" s="194">
        <v>1483398000</v>
      </c>
      <c r="F9" s="194">
        <v>1495798000</v>
      </c>
      <c r="G9" s="194">
        <v>1495798000</v>
      </c>
      <c r="H9" s="194">
        <v>0</v>
      </c>
      <c r="I9" s="194">
        <v>0</v>
      </c>
      <c r="J9" s="194">
        <v>0</v>
      </c>
      <c r="K9" s="194">
        <v>861588957.89999998</v>
      </c>
      <c r="L9" s="194">
        <v>861588957.89999998</v>
      </c>
      <c r="M9" s="194">
        <v>634209042.10000002</v>
      </c>
      <c r="N9" s="194">
        <v>634209042.10000002</v>
      </c>
      <c r="O9" s="94">
        <f t="shared" si="0"/>
        <v>0.57600622403559842</v>
      </c>
      <c r="P9" s="95"/>
      <c r="Q9" s="95"/>
      <c r="R9" s="94"/>
    </row>
    <row r="10" spans="1:18" s="97" customFormat="1" x14ac:dyDescent="0.2">
      <c r="A10" s="135" t="s">
        <v>441</v>
      </c>
      <c r="B10" s="197" t="s">
        <v>433</v>
      </c>
      <c r="C10" s="135" t="s">
        <v>57</v>
      </c>
      <c r="D10" s="135" t="s">
        <v>58</v>
      </c>
      <c r="E10" s="194">
        <v>1480398000</v>
      </c>
      <c r="F10" s="194">
        <v>1480398000</v>
      </c>
      <c r="G10" s="194">
        <v>1480398000</v>
      </c>
      <c r="H10" s="194">
        <v>0</v>
      </c>
      <c r="I10" s="194">
        <v>0</v>
      </c>
      <c r="J10" s="194">
        <v>0</v>
      </c>
      <c r="K10" s="194">
        <v>861588957.89999998</v>
      </c>
      <c r="L10" s="194">
        <v>861588957.89999998</v>
      </c>
      <c r="M10" s="194">
        <v>618809042.10000002</v>
      </c>
      <c r="N10" s="194">
        <v>618809042.10000002</v>
      </c>
      <c r="O10" s="94">
        <f t="shared" si="0"/>
        <v>0.58199819095945815</v>
      </c>
      <c r="P10" s="95"/>
      <c r="Q10" s="95"/>
      <c r="R10" s="94"/>
    </row>
    <row r="11" spans="1:18" s="97" customFormat="1" x14ac:dyDescent="0.2">
      <c r="A11" s="135" t="s">
        <v>441</v>
      </c>
      <c r="B11" s="197" t="s">
        <v>433</v>
      </c>
      <c r="C11" s="135" t="s">
        <v>59</v>
      </c>
      <c r="D11" s="135" t="s">
        <v>60</v>
      </c>
      <c r="E11" s="194">
        <v>3000000</v>
      </c>
      <c r="F11" s="194">
        <v>15400000</v>
      </c>
      <c r="G11" s="194">
        <v>15400000</v>
      </c>
      <c r="H11" s="194">
        <v>0</v>
      </c>
      <c r="I11" s="194">
        <v>0</v>
      </c>
      <c r="J11" s="194">
        <v>0</v>
      </c>
      <c r="K11" s="194">
        <v>0</v>
      </c>
      <c r="L11" s="194">
        <v>0</v>
      </c>
      <c r="M11" s="194">
        <v>15400000</v>
      </c>
      <c r="N11" s="194">
        <v>15400000</v>
      </c>
      <c r="O11" s="94">
        <f t="shared" si="0"/>
        <v>0</v>
      </c>
      <c r="P11" s="95"/>
      <c r="Q11" s="95"/>
      <c r="R11" s="94"/>
    </row>
    <row r="12" spans="1:18" s="97" customFormat="1" ht="14.25" customHeight="1" x14ac:dyDescent="0.2">
      <c r="A12" s="135" t="s">
        <v>441</v>
      </c>
      <c r="B12" s="197" t="s">
        <v>433</v>
      </c>
      <c r="C12" s="135" t="s">
        <v>61</v>
      </c>
      <c r="D12" s="135" t="s">
        <v>62</v>
      </c>
      <c r="E12" s="194">
        <v>1651348</v>
      </c>
      <c r="F12" s="194">
        <v>6000348</v>
      </c>
      <c r="G12" s="194">
        <v>6000348</v>
      </c>
      <c r="H12" s="194">
        <v>0</v>
      </c>
      <c r="I12" s="194">
        <v>0</v>
      </c>
      <c r="J12" s="194">
        <v>0</v>
      </c>
      <c r="K12" s="194">
        <v>1650124</v>
      </c>
      <c r="L12" s="194">
        <v>1650124</v>
      </c>
      <c r="M12" s="194">
        <v>4350224</v>
      </c>
      <c r="N12" s="194">
        <v>4350224</v>
      </c>
      <c r="O12" s="94">
        <f t="shared" si="0"/>
        <v>0.27500471639311586</v>
      </c>
      <c r="P12" s="95"/>
      <c r="Q12" s="95"/>
      <c r="R12" s="94"/>
    </row>
    <row r="13" spans="1:18" s="97" customFormat="1" x14ac:dyDescent="0.2">
      <c r="A13" s="135" t="s">
        <v>441</v>
      </c>
      <c r="B13" s="197" t="s">
        <v>433</v>
      </c>
      <c r="C13" s="135" t="s">
        <v>63</v>
      </c>
      <c r="D13" s="135" t="s">
        <v>64</v>
      </c>
      <c r="E13" s="194">
        <v>1651348</v>
      </c>
      <c r="F13" s="194">
        <v>6000348</v>
      </c>
      <c r="G13" s="194">
        <v>6000348</v>
      </c>
      <c r="H13" s="194">
        <v>0</v>
      </c>
      <c r="I13" s="194">
        <v>0</v>
      </c>
      <c r="J13" s="194">
        <v>0</v>
      </c>
      <c r="K13" s="194">
        <v>1650124</v>
      </c>
      <c r="L13" s="194">
        <v>1650124</v>
      </c>
      <c r="M13" s="194">
        <v>4350224</v>
      </c>
      <c r="N13" s="194">
        <v>4350224</v>
      </c>
      <c r="O13" s="94">
        <f t="shared" si="0"/>
        <v>0.27500471639311586</v>
      </c>
      <c r="P13" s="95"/>
      <c r="Q13" s="95"/>
      <c r="R13" s="94"/>
    </row>
    <row r="14" spans="1:18" s="97" customFormat="1" x14ac:dyDescent="0.2">
      <c r="A14" s="135" t="s">
        <v>441</v>
      </c>
      <c r="B14" s="197" t="s">
        <v>433</v>
      </c>
      <c r="C14" s="135" t="s">
        <v>65</v>
      </c>
      <c r="D14" s="135" t="s">
        <v>66</v>
      </c>
      <c r="E14" s="194">
        <v>1476906073</v>
      </c>
      <c r="F14" s="194">
        <v>1376957073</v>
      </c>
      <c r="G14" s="194">
        <v>1072965147</v>
      </c>
      <c r="H14" s="194">
        <v>0</v>
      </c>
      <c r="I14" s="194">
        <v>0</v>
      </c>
      <c r="J14" s="194">
        <v>0</v>
      </c>
      <c r="K14" s="194">
        <v>508203353.68000001</v>
      </c>
      <c r="L14" s="194">
        <v>508203353.68000001</v>
      </c>
      <c r="M14" s="194">
        <v>868753719.32000005</v>
      </c>
      <c r="N14" s="194">
        <v>564761793.32000005</v>
      </c>
      <c r="O14" s="94">
        <f t="shared" si="0"/>
        <v>0.36907712204329551</v>
      </c>
      <c r="P14" s="95"/>
      <c r="Q14" s="95"/>
      <c r="R14" s="94"/>
    </row>
    <row r="15" spans="1:18" s="97" customFormat="1" x14ac:dyDescent="0.2">
      <c r="A15" s="135" t="s">
        <v>441</v>
      </c>
      <c r="B15" s="197" t="s">
        <v>433</v>
      </c>
      <c r="C15" s="135" t="s">
        <v>67</v>
      </c>
      <c r="D15" s="135" t="s">
        <v>68</v>
      </c>
      <c r="E15" s="194">
        <v>583630836</v>
      </c>
      <c r="F15" s="194">
        <v>583630836</v>
      </c>
      <c r="G15" s="194">
        <v>583630836</v>
      </c>
      <c r="H15" s="194">
        <v>0</v>
      </c>
      <c r="I15" s="194">
        <v>0</v>
      </c>
      <c r="J15" s="194">
        <v>0</v>
      </c>
      <c r="K15" s="194">
        <v>311071905.81999999</v>
      </c>
      <c r="L15" s="194">
        <v>311071905.81999999</v>
      </c>
      <c r="M15" s="194">
        <v>272558930.18000001</v>
      </c>
      <c r="N15" s="194">
        <v>272558930.18000001</v>
      </c>
      <c r="O15" s="94">
        <f t="shared" si="0"/>
        <v>0.53299429473599647</v>
      </c>
      <c r="P15" s="95"/>
      <c r="Q15" s="95"/>
      <c r="R15" s="94"/>
    </row>
    <row r="16" spans="1:18" s="97" customFormat="1" x14ac:dyDescent="0.2">
      <c r="A16" s="135" t="s">
        <v>441</v>
      </c>
      <c r="B16" s="197" t="s">
        <v>433</v>
      </c>
      <c r="C16" s="135" t="s">
        <v>69</v>
      </c>
      <c r="D16" s="135" t="s">
        <v>70</v>
      </c>
      <c r="E16" s="194">
        <v>72794040</v>
      </c>
      <c r="F16" s="194">
        <v>72794040</v>
      </c>
      <c r="G16" s="194">
        <v>72794040</v>
      </c>
      <c r="H16" s="194">
        <v>0</v>
      </c>
      <c r="I16" s="194">
        <v>0</v>
      </c>
      <c r="J16" s="194">
        <v>0</v>
      </c>
      <c r="K16" s="194">
        <v>31069371.199999999</v>
      </c>
      <c r="L16" s="194">
        <v>31069371.199999999</v>
      </c>
      <c r="M16" s="194">
        <v>41724668.799999997</v>
      </c>
      <c r="N16" s="194">
        <v>41724668.799999997</v>
      </c>
      <c r="O16" s="94">
        <f t="shared" si="0"/>
        <v>0.42681201922574979</v>
      </c>
      <c r="P16" s="95"/>
      <c r="Q16" s="95"/>
      <c r="R16" s="94"/>
    </row>
    <row r="17" spans="1:18" s="97" customFormat="1" x14ac:dyDescent="0.2">
      <c r="A17" s="135" t="s">
        <v>441</v>
      </c>
      <c r="B17" s="197" t="s">
        <v>433</v>
      </c>
      <c r="C17" s="135" t="s">
        <v>73</v>
      </c>
      <c r="D17" s="135" t="s">
        <v>74</v>
      </c>
      <c r="E17" s="194">
        <v>157493154</v>
      </c>
      <c r="F17" s="194">
        <v>157493154</v>
      </c>
      <c r="G17" s="194">
        <v>157493154</v>
      </c>
      <c r="H17" s="194">
        <v>0</v>
      </c>
      <c r="I17" s="194">
        <v>0</v>
      </c>
      <c r="J17" s="194">
        <v>0</v>
      </c>
      <c r="K17" s="194">
        <v>153798437.47999999</v>
      </c>
      <c r="L17" s="194">
        <v>153798437.47999999</v>
      </c>
      <c r="M17" s="194">
        <v>3694716.52</v>
      </c>
      <c r="N17" s="194">
        <v>3694716.52</v>
      </c>
      <c r="O17" s="94">
        <f t="shared" si="0"/>
        <v>0.97654046270481054</v>
      </c>
      <c r="P17" s="95"/>
      <c r="Q17" s="95"/>
      <c r="R17" s="94"/>
    </row>
    <row r="18" spans="1:18" s="97" customFormat="1" x14ac:dyDescent="0.2">
      <c r="A18" s="135" t="s">
        <v>441</v>
      </c>
      <c r="B18" s="197" t="s">
        <v>433</v>
      </c>
      <c r="C18" s="135" t="s">
        <v>75</v>
      </c>
      <c r="D18" s="135" t="s">
        <v>76</v>
      </c>
      <c r="E18" s="194">
        <v>443400926</v>
      </c>
      <c r="F18" s="194">
        <v>343451926</v>
      </c>
      <c r="G18" s="194">
        <v>39460000</v>
      </c>
      <c r="H18" s="194">
        <v>0</v>
      </c>
      <c r="I18" s="194">
        <v>0</v>
      </c>
      <c r="J18" s="194">
        <v>0</v>
      </c>
      <c r="K18" s="194">
        <v>12219417.859999999</v>
      </c>
      <c r="L18" s="194">
        <v>12219417.859999999</v>
      </c>
      <c r="M18" s="194">
        <v>331232508.13999999</v>
      </c>
      <c r="N18" s="194">
        <v>27240582.140000001</v>
      </c>
      <c r="O18" s="94">
        <f t="shared" si="0"/>
        <v>3.5578248176718626E-2</v>
      </c>
      <c r="P18" s="95"/>
      <c r="Q18" s="95"/>
      <c r="R18" s="94"/>
    </row>
    <row r="19" spans="1:18" s="97" customFormat="1" x14ac:dyDescent="0.2">
      <c r="A19" s="135" t="s">
        <v>441</v>
      </c>
      <c r="B19" s="197" t="s">
        <v>434</v>
      </c>
      <c r="C19" s="135" t="s">
        <v>71</v>
      </c>
      <c r="D19" s="135" t="s">
        <v>72</v>
      </c>
      <c r="E19" s="194">
        <v>219587117</v>
      </c>
      <c r="F19" s="194">
        <v>219587117</v>
      </c>
      <c r="G19" s="194">
        <v>219587117</v>
      </c>
      <c r="H19" s="194">
        <v>0</v>
      </c>
      <c r="I19" s="194">
        <v>0</v>
      </c>
      <c r="J19" s="194">
        <v>0</v>
      </c>
      <c r="K19" s="194">
        <v>44221.32</v>
      </c>
      <c r="L19" s="194">
        <v>44221.32</v>
      </c>
      <c r="M19" s="194">
        <v>219542895.68000001</v>
      </c>
      <c r="N19" s="194">
        <v>219542895.68000001</v>
      </c>
      <c r="O19" s="94">
        <f t="shared" si="0"/>
        <v>2.0138394548893321E-4</v>
      </c>
      <c r="P19" s="95"/>
      <c r="Q19" s="95"/>
      <c r="R19" s="94"/>
    </row>
    <row r="20" spans="1:18" s="97" customFormat="1" x14ac:dyDescent="0.2">
      <c r="A20" s="135" t="s">
        <v>441</v>
      </c>
      <c r="B20" s="197" t="s">
        <v>433</v>
      </c>
      <c r="C20" s="135" t="s">
        <v>77</v>
      </c>
      <c r="D20" s="135" t="s">
        <v>78</v>
      </c>
      <c r="E20" s="194">
        <v>267804903</v>
      </c>
      <c r="F20" s="194">
        <v>259692903</v>
      </c>
      <c r="G20" s="194">
        <v>259692903</v>
      </c>
      <c r="H20" s="194">
        <v>0</v>
      </c>
      <c r="I20" s="194">
        <v>126037563.65000001</v>
      </c>
      <c r="J20" s="194">
        <v>0</v>
      </c>
      <c r="K20" s="194">
        <v>133655339.34999999</v>
      </c>
      <c r="L20" s="194">
        <v>133655339.34999999</v>
      </c>
      <c r="M20" s="194">
        <v>0</v>
      </c>
      <c r="N20" s="194">
        <v>0</v>
      </c>
      <c r="O20" s="94">
        <f t="shared" si="0"/>
        <v>0.51466689234091234</v>
      </c>
      <c r="P20" s="95"/>
      <c r="Q20" s="95"/>
      <c r="R20" s="94"/>
    </row>
    <row r="21" spans="1:18" s="97" customFormat="1" x14ac:dyDescent="0.2">
      <c r="A21" s="135" t="s">
        <v>441</v>
      </c>
      <c r="B21" s="197" t="s">
        <v>433</v>
      </c>
      <c r="C21" s="135" t="s">
        <v>83</v>
      </c>
      <c r="D21" s="135" t="s">
        <v>401</v>
      </c>
      <c r="E21" s="194">
        <v>254071318</v>
      </c>
      <c r="F21" s="194">
        <v>246375318</v>
      </c>
      <c r="G21" s="194">
        <v>246375318</v>
      </c>
      <c r="H21" s="194">
        <v>0</v>
      </c>
      <c r="I21" s="194">
        <v>119573508.44</v>
      </c>
      <c r="J21" s="194">
        <v>0</v>
      </c>
      <c r="K21" s="194">
        <v>126801809.56</v>
      </c>
      <c r="L21" s="194">
        <v>126801809.56</v>
      </c>
      <c r="M21" s="194">
        <v>0</v>
      </c>
      <c r="N21" s="194">
        <v>0</v>
      </c>
      <c r="O21" s="94">
        <f t="shared" si="0"/>
        <v>0.51466928826044178</v>
      </c>
      <c r="P21" s="95"/>
      <c r="Q21" s="95"/>
      <c r="R21" s="94"/>
    </row>
    <row r="22" spans="1:18" s="97" customFormat="1" x14ac:dyDescent="0.2">
      <c r="A22" s="135" t="s">
        <v>441</v>
      </c>
      <c r="B22" s="197" t="s">
        <v>433</v>
      </c>
      <c r="C22" s="135" t="s">
        <v>88</v>
      </c>
      <c r="D22" s="135" t="s">
        <v>388</v>
      </c>
      <c r="E22" s="194">
        <v>13733585</v>
      </c>
      <c r="F22" s="194">
        <v>13317585</v>
      </c>
      <c r="G22" s="194">
        <v>13317585</v>
      </c>
      <c r="H22" s="194">
        <v>0</v>
      </c>
      <c r="I22" s="194">
        <v>6464055.21</v>
      </c>
      <c r="J22" s="194">
        <v>0</v>
      </c>
      <c r="K22" s="194">
        <v>6853529.79</v>
      </c>
      <c r="L22" s="194">
        <v>6853529.79</v>
      </c>
      <c r="M22" s="194">
        <v>0</v>
      </c>
      <c r="N22" s="194">
        <v>0</v>
      </c>
      <c r="O22" s="94">
        <f t="shared" si="0"/>
        <v>0.5146225678304287</v>
      </c>
      <c r="P22" s="95"/>
      <c r="Q22" s="95"/>
      <c r="R22" s="94"/>
    </row>
    <row r="23" spans="1:18" s="97" customFormat="1" x14ac:dyDescent="0.2">
      <c r="A23" s="135" t="s">
        <v>441</v>
      </c>
      <c r="B23" s="197" t="s">
        <v>433</v>
      </c>
      <c r="C23" s="135" t="s">
        <v>89</v>
      </c>
      <c r="D23" s="135" t="s">
        <v>90</v>
      </c>
      <c r="E23" s="194">
        <v>263135484</v>
      </c>
      <c r="F23" s="194">
        <v>255164924</v>
      </c>
      <c r="G23" s="194">
        <v>255164924</v>
      </c>
      <c r="H23" s="194">
        <v>0</v>
      </c>
      <c r="I23" s="194">
        <v>138026529.66</v>
      </c>
      <c r="J23" s="194">
        <v>0</v>
      </c>
      <c r="K23" s="194">
        <v>117138394.34</v>
      </c>
      <c r="L23" s="194">
        <v>117138394.34</v>
      </c>
      <c r="M23" s="194">
        <v>0</v>
      </c>
      <c r="N23" s="194">
        <v>0</v>
      </c>
      <c r="O23" s="94">
        <f t="shared" si="0"/>
        <v>0.45906934426457457</v>
      </c>
      <c r="P23" s="95"/>
      <c r="Q23" s="95"/>
      <c r="R23" s="94"/>
    </row>
    <row r="24" spans="1:18" s="97" customFormat="1" x14ac:dyDescent="0.2">
      <c r="A24" s="135" t="s">
        <v>441</v>
      </c>
      <c r="B24" s="197" t="s">
        <v>433</v>
      </c>
      <c r="C24" s="135" t="s">
        <v>95</v>
      </c>
      <c r="D24" s="135" t="s">
        <v>402</v>
      </c>
      <c r="E24" s="194">
        <v>139533221</v>
      </c>
      <c r="F24" s="194">
        <v>135306661</v>
      </c>
      <c r="G24" s="194">
        <v>135306661</v>
      </c>
      <c r="H24" s="194">
        <v>0</v>
      </c>
      <c r="I24" s="194">
        <v>79849908.950000003</v>
      </c>
      <c r="J24" s="194">
        <v>0</v>
      </c>
      <c r="K24" s="194">
        <v>55456752.049999997</v>
      </c>
      <c r="L24" s="194">
        <v>55456752.049999997</v>
      </c>
      <c r="M24" s="194">
        <v>0</v>
      </c>
      <c r="N24" s="194">
        <v>0</v>
      </c>
      <c r="O24" s="94">
        <f t="shared" si="0"/>
        <v>0.40985973373476414</v>
      </c>
      <c r="P24" s="95"/>
      <c r="Q24" s="95"/>
      <c r="R24" s="94"/>
    </row>
    <row r="25" spans="1:18" s="97" customFormat="1" x14ac:dyDescent="0.2">
      <c r="A25" s="135" t="s">
        <v>441</v>
      </c>
      <c r="B25" s="197" t="s">
        <v>433</v>
      </c>
      <c r="C25" s="135" t="s">
        <v>100</v>
      </c>
      <c r="D25" s="135" t="s">
        <v>403</v>
      </c>
      <c r="E25" s="194">
        <v>41200754</v>
      </c>
      <c r="F25" s="194">
        <v>39952754</v>
      </c>
      <c r="G25" s="194">
        <v>39952754</v>
      </c>
      <c r="H25" s="194">
        <v>0</v>
      </c>
      <c r="I25" s="194">
        <v>19392198.399999999</v>
      </c>
      <c r="J25" s="194">
        <v>0</v>
      </c>
      <c r="K25" s="194">
        <v>20560555.600000001</v>
      </c>
      <c r="L25" s="194">
        <v>20560555.600000001</v>
      </c>
      <c r="M25" s="194">
        <v>0</v>
      </c>
      <c r="N25" s="194">
        <v>0</v>
      </c>
      <c r="O25" s="94">
        <f t="shared" si="0"/>
        <v>0.51462173546284196</v>
      </c>
      <c r="P25" s="95"/>
      <c r="Q25" s="95"/>
      <c r="R25" s="94"/>
    </row>
    <row r="26" spans="1:18" s="97" customFormat="1" x14ac:dyDescent="0.2">
      <c r="A26" s="135" t="s">
        <v>441</v>
      </c>
      <c r="B26" s="197" t="s">
        <v>433</v>
      </c>
      <c r="C26" s="135" t="s">
        <v>105</v>
      </c>
      <c r="D26" s="135" t="s">
        <v>404</v>
      </c>
      <c r="E26" s="194">
        <v>82401509</v>
      </c>
      <c r="F26" s="194">
        <v>79905509</v>
      </c>
      <c r="G26" s="194">
        <v>79905509</v>
      </c>
      <c r="H26" s="194">
        <v>0</v>
      </c>
      <c r="I26" s="194">
        <v>38784422.310000002</v>
      </c>
      <c r="J26" s="194">
        <v>0</v>
      </c>
      <c r="K26" s="194">
        <v>41121086.689999998</v>
      </c>
      <c r="L26" s="194">
        <v>41121086.689999998</v>
      </c>
      <c r="M26" s="194">
        <v>0</v>
      </c>
      <c r="N26" s="194">
        <v>0</v>
      </c>
      <c r="O26" s="94">
        <f t="shared" si="0"/>
        <v>0.51462142228516428</v>
      </c>
      <c r="P26" s="95"/>
      <c r="Q26" s="95"/>
      <c r="R26" s="94"/>
    </row>
    <row r="27" spans="1:18" s="93" customFormat="1" x14ac:dyDescent="0.2">
      <c r="A27" s="134" t="s">
        <v>441</v>
      </c>
      <c r="B27" s="196" t="s">
        <v>433</v>
      </c>
      <c r="C27" s="134" t="s">
        <v>108</v>
      </c>
      <c r="D27" s="134" t="s">
        <v>109</v>
      </c>
      <c r="E27" s="193">
        <v>438612768</v>
      </c>
      <c r="F27" s="193">
        <v>438612768</v>
      </c>
      <c r="G27" s="193">
        <v>302725951</v>
      </c>
      <c r="H27" s="193">
        <v>0</v>
      </c>
      <c r="I27" s="193">
        <v>117954938.28</v>
      </c>
      <c r="J27" s="193">
        <v>1294187.07</v>
      </c>
      <c r="K27" s="193">
        <v>140087933.94</v>
      </c>
      <c r="L27" s="193">
        <v>131333743.59999999</v>
      </c>
      <c r="M27" s="193">
        <v>179275708.71000001</v>
      </c>
      <c r="N27" s="193">
        <v>43388891.710000001</v>
      </c>
      <c r="O27" s="94">
        <f t="shared" si="0"/>
        <v>0.31938863653873384</v>
      </c>
      <c r="P27" s="28">
        <f>+F27</f>
        <v>438612768</v>
      </c>
      <c r="Q27" s="28">
        <f>+K27</f>
        <v>140087933.94</v>
      </c>
      <c r="R27" s="98">
        <f>+Q27/P27</f>
        <v>0.31938863653873384</v>
      </c>
    </row>
    <row r="28" spans="1:18" s="97" customFormat="1" x14ac:dyDescent="0.2">
      <c r="A28" s="135" t="s">
        <v>441</v>
      </c>
      <c r="B28" s="197" t="s">
        <v>433</v>
      </c>
      <c r="C28" s="135" t="s">
        <v>110</v>
      </c>
      <c r="D28" s="135" t="s">
        <v>111</v>
      </c>
      <c r="E28" s="194">
        <v>67869231</v>
      </c>
      <c r="F28" s="194">
        <v>74869231</v>
      </c>
      <c r="G28" s="194">
        <v>53687924</v>
      </c>
      <c r="H28" s="194">
        <v>0</v>
      </c>
      <c r="I28" s="194">
        <v>1159304.33</v>
      </c>
      <c r="J28" s="194">
        <v>0</v>
      </c>
      <c r="K28" s="194">
        <v>42935311.560000002</v>
      </c>
      <c r="L28" s="194">
        <v>42935311.560000002</v>
      </c>
      <c r="M28" s="194">
        <v>30774615.109999999</v>
      </c>
      <c r="N28" s="194">
        <v>9593308.1099999994</v>
      </c>
      <c r="O28" s="94">
        <f t="shared" si="0"/>
        <v>0.57347071669535388</v>
      </c>
      <c r="P28" s="95">
        <f>+F28</f>
        <v>74869231</v>
      </c>
      <c r="Q28" s="95">
        <f t="shared" ref="Q28:Q80" si="1">+K28</f>
        <v>42935311.560000002</v>
      </c>
      <c r="R28" s="94">
        <f t="shared" ref="R28:R76" si="2">+Q28/P28</f>
        <v>0.57347071669535388</v>
      </c>
    </row>
    <row r="29" spans="1:18" s="93" customFormat="1" x14ac:dyDescent="0.2">
      <c r="A29" s="135" t="s">
        <v>441</v>
      </c>
      <c r="B29" s="197" t="s">
        <v>433</v>
      </c>
      <c r="C29" s="135" t="s">
        <v>112</v>
      </c>
      <c r="D29" s="135" t="s">
        <v>113</v>
      </c>
      <c r="E29" s="194">
        <v>67669231</v>
      </c>
      <c r="F29" s="194">
        <v>74669231</v>
      </c>
      <c r="G29" s="194">
        <v>53537924</v>
      </c>
      <c r="H29" s="194">
        <v>0</v>
      </c>
      <c r="I29" s="194">
        <v>1159304.33</v>
      </c>
      <c r="J29" s="194">
        <v>0</v>
      </c>
      <c r="K29" s="194">
        <v>42935311.560000002</v>
      </c>
      <c r="L29" s="194">
        <v>42935311.560000002</v>
      </c>
      <c r="M29" s="194">
        <v>30574615.109999999</v>
      </c>
      <c r="N29" s="194">
        <v>9443308.1099999994</v>
      </c>
      <c r="O29" s="94">
        <f t="shared" si="0"/>
        <v>0.57500674621920245</v>
      </c>
      <c r="P29" s="95">
        <f t="shared" ref="P29:P79" si="3">+F29</f>
        <v>74669231</v>
      </c>
      <c r="Q29" s="95">
        <f t="shared" si="1"/>
        <v>42935311.560000002</v>
      </c>
      <c r="R29" s="94">
        <f t="shared" si="2"/>
        <v>0.57500674621920245</v>
      </c>
    </row>
    <row r="30" spans="1:18" s="97" customFormat="1" x14ac:dyDescent="0.2">
      <c r="A30" s="135" t="s">
        <v>441</v>
      </c>
      <c r="B30" s="197" t="s">
        <v>433</v>
      </c>
      <c r="C30" s="135" t="s">
        <v>116</v>
      </c>
      <c r="D30" s="135" t="s">
        <v>117</v>
      </c>
      <c r="E30" s="194">
        <v>200000</v>
      </c>
      <c r="F30" s="194">
        <v>200000</v>
      </c>
      <c r="G30" s="194">
        <v>150000</v>
      </c>
      <c r="H30" s="194">
        <v>0</v>
      </c>
      <c r="I30" s="194">
        <v>0</v>
      </c>
      <c r="J30" s="194">
        <v>0</v>
      </c>
      <c r="K30" s="194">
        <v>0</v>
      </c>
      <c r="L30" s="194">
        <v>0</v>
      </c>
      <c r="M30" s="194">
        <v>200000</v>
      </c>
      <c r="N30" s="194">
        <v>150000</v>
      </c>
      <c r="O30" s="94">
        <f t="shared" si="0"/>
        <v>0</v>
      </c>
      <c r="P30" s="95">
        <f t="shared" si="3"/>
        <v>200000</v>
      </c>
      <c r="Q30" s="95">
        <f t="shared" si="1"/>
        <v>0</v>
      </c>
      <c r="R30" s="94">
        <f t="shared" si="2"/>
        <v>0</v>
      </c>
    </row>
    <row r="31" spans="1:18" s="97" customFormat="1" x14ac:dyDescent="0.2">
      <c r="A31" s="135" t="s">
        <v>441</v>
      </c>
      <c r="B31" s="197" t="s">
        <v>433</v>
      </c>
      <c r="C31" s="135" t="s">
        <v>120</v>
      </c>
      <c r="D31" s="135" t="s">
        <v>121</v>
      </c>
      <c r="E31" s="194">
        <v>12370669</v>
      </c>
      <c r="F31" s="194">
        <v>18015669</v>
      </c>
      <c r="G31" s="194">
        <v>16589441</v>
      </c>
      <c r="H31" s="194">
        <v>0</v>
      </c>
      <c r="I31" s="194">
        <v>4553048.1500000004</v>
      </c>
      <c r="J31" s="194">
        <v>0</v>
      </c>
      <c r="K31" s="194">
        <v>8439248.8499999996</v>
      </c>
      <c r="L31" s="194">
        <v>8439248.8499999996</v>
      </c>
      <c r="M31" s="194">
        <v>5023372</v>
      </c>
      <c r="N31" s="194">
        <v>3597144</v>
      </c>
      <c r="O31" s="94">
        <f t="shared" si="0"/>
        <v>0.46843938185143164</v>
      </c>
      <c r="P31" s="95">
        <f t="shared" si="3"/>
        <v>18015669</v>
      </c>
      <c r="Q31" s="95">
        <f t="shared" si="1"/>
        <v>8439248.8499999996</v>
      </c>
      <c r="R31" s="94">
        <f t="shared" si="2"/>
        <v>0.46843938185143164</v>
      </c>
    </row>
    <row r="32" spans="1:18" s="97" customFormat="1" x14ac:dyDescent="0.2">
      <c r="A32" s="135" t="s">
        <v>441</v>
      </c>
      <c r="B32" s="197" t="s">
        <v>433</v>
      </c>
      <c r="C32" s="135" t="s">
        <v>122</v>
      </c>
      <c r="D32" s="135" t="s">
        <v>123</v>
      </c>
      <c r="E32" s="194">
        <v>1000000</v>
      </c>
      <c r="F32" s="194">
        <v>3775000</v>
      </c>
      <c r="G32" s="194">
        <v>3775000</v>
      </c>
      <c r="H32" s="194">
        <v>0</v>
      </c>
      <c r="I32" s="194">
        <v>1270639</v>
      </c>
      <c r="J32" s="194">
        <v>0</v>
      </c>
      <c r="K32" s="194">
        <v>1229361</v>
      </c>
      <c r="L32" s="194">
        <v>1229361</v>
      </c>
      <c r="M32" s="194">
        <v>1275000</v>
      </c>
      <c r="N32" s="194">
        <v>1275000</v>
      </c>
      <c r="O32" s="94">
        <f t="shared" si="0"/>
        <v>0.32565854304635761</v>
      </c>
      <c r="P32" s="95">
        <f t="shared" si="3"/>
        <v>3775000</v>
      </c>
      <c r="Q32" s="95">
        <f t="shared" si="1"/>
        <v>1229361</v>
      </c>
      <c r="R32" s="94">
        <f t="shared" si="2"/>
        <v>0.32565854304635761</v>
      </c>
    </row>
    <row r="33" spans="1:18" s="105" customFormat="1" x14ac:dyDescent="0.2">
      <c r="A33" s="135" t="s">
        <v>441</v>
      </c>
      <c r="B33" s="197" t="s">
        <v>433</v>
      </c>
      <c r="C33" s="135" t="s">
        <v>124</v>
      </c>
      <c r="D33" s="135" t="s">
        <v>125</v>
      </c>
      <c r="E33" s="194">
        <v>9004879</v>
      </c>
      <c r="F33" s="194">
        <v>9004879</v>
      </c>
      <c r="G33" s="194">
        <v>7753651</v>
      </c>
      <c r="H33" s="194">
        <v>0</v>
      </c>
      <c r="I33" s="194">
        <v>2576458.39</v>
      </c>
      <c r="J33" s="194">
        <v>0</v>
      </c>
      <c r="K33" s="194">
        <v>4823541.6100000003</v>
      </c>
      <c r="L33" s="194">
        <v>4823541.6100000003</v>
      </c>
      <c r="M33" s="194">
        <v>1604879</v>
      </c>
      <c r="N33" s="194">
        <v>353651</v>
      </c>
      <c r="O33" s="94">
        <f t="shared" si="0"/>
        <v>0.53565868125490645</v>
      </c>
      <c r="P33" s="95">
        <f t="shared" si="3"/>
        <v>9004879</v>
      </c>
      <c r="Q33" s="95">
        <f t="shared" si="1"/>
        <v>4823541.6100000003</v>
      </c>
      <c r="R33" s="94">
        <f t="shared" si="2"/>
        <v>0.53565868125490645</v>
      </c>
    </row>
    <row r="34" spans="1:18" s="104" customFormat="1" x14ac:dyDescent="0.2">
      <c r="A34" s="135" t="s">
        <v>441</v>
      </c>
      <c r="B34" s="197" t="s">
        <v>433</v>
      </c>
      <c r="C34" s="135" t="s">
        <v>126</v>
      </c>
      <c r="D34" s="135" t="s">
        <v>127</v>
      </c>
      <c r="E34" s="194">
        <v>700000</v>
      </c>
      <c r="F34" s="194">
        <v>700000</v>
      </c>
      <c r="G34" s="194">
        <v>525000</v>
      </c>
      <c r="H34" s="194">
        <v>0</v>
      </c>
      <c r="I34" s="194">
        <v>72650</v>
      </c>
      <c r="J34" s="194">
        <v>0</v>
      </c>
      <c r="K34" s="194">
        <v>4700</v>
      </c>
      <c r="L34" s="194">
        <v>4700</v>
      </c>
      <c r="M34" s="194">
        <v>622650</v>
      </c>
      <c r="N34" s="194">
        <v>447650</v>
      </c>
      <c r="O34" s="94">
        <f t="shared" si="0"/>
        <v>6.7142857142857143E-3</v>
      </c>
      <c r="P34" s="95">
        <f t="shared" si="3"/>
        <v>700000</v>
      </c>
      <c r="Q34" s="95">
        <f t="shared" si="1"/>
        <v>4700</v>
      </c>
      <c r="R34" s="94">
        <f t="shared" si="2"/>
        <v>6.7142857142857143E-3</v>
      </c>
    </row>
    <row r="35" spans="1:18" s="104" customFormat="1" x14ac:dyDescent="0.2">
      <c r="A35" s="135" t="s">
        <v>441</v>
      </c>
      <c r="B35" s="197" t="s">
        <v>433</v>
      </c>
      <c r="C35" s="135" t="s">
        <v>128</v>
      </c>
      <c r="D35" s="135" t="s">
        <v>129</v>
      </c>
      <c r="E35" s="194">
        <v>1515790</v>
      </c>
      <c r="F35" s="194">
        <v>4385790</v>
      </c>
      <c r="G35" s="194">
        <v>4385790</v>
      </c>
      <c r="H35" s="194">
        <v>0</v>
      </c>
      <c r="I35" s="194">
        <v>633300.76</v>
      </c>
      <c r="J35" s="194">
        <v>0</v>
      </c>
      <c r="K35" s="194">
        <v>2381646.2400000002</v>
      </c>
      <c r="L35" s="194">
        <v>2381646.2400000002</v>
      </c>
      <c r="M35" s="194">
        <v>1370843</v>
      </c>
      <c r="N35" s="194">
        <v>1370843</v>
      </c>
      <c r="O35" s="94">
        <f t="shared" si="0"/>
        <v>0.54303699903552161</v>
      </c>
      <c r="P35" s="95">
        <f t="shared" si="3"/>
        <v>4385790</v>
      </c>
      <c r="Q35" s="95">
        <f t="shared" si="1"/>
        <v>2381646.2400000002</v>
      </c>
      <c r="R35" s="94">
        <f t="shared" si="2"/>
        <v>0.54303699903552161</v>
      </c>
    </row>
    <row r="36" spans="1:18" s="104" customFormat="1" x14ac:dyDescent="0.2">
      <c r="A36" s="135" t="s">
        <v>441</v>
      </c>
      <c r="B36" s="197" t="s">
        <v>433</v>
      </c>
      <c r="C36" s="135" t="s">
        <v>130</v>
      </c>
      <c r="D36" s="135" t="s">
        <v>131</v>
      </c>
      <c r="E36" s="194">
        <v>150000</v>
      </c>
      <c r="F36" s="194">
        <v>150000</v>
      </c>
      <c r="G36" s="194">
        <v>150000</v>
      </c>
      <c r="H36" s="194">
        <v>0</v>
      </c>
      <c r="I36" s="194">
        <v>0</v>
      </c>
      <c r="J36" s="194">
        <v>0</v>
      </c>
      <c r="K36" s="194">
        <v>0</v>
      </c>
      <c r="L36" s="194">
        <v>0</v>
      </c>
      <c r="M36" s="194">
        <v>150000</v>
      </c>
      <c r="N36" s="194">
        <v>150000</v>
      </c>
      <c r="O36" s="94">
        <f t="shared" si="0"/>
        <v>0</v>
      </c>
      <c r="P36" s="95">
        <f t="shared" si="3"/>
        <v>150000</v>
      </c>
      <c r="Q36" s="95">
        <f t="shared" si="1"/>
        <v>0</v>
      </c>
      <c r="R36" s="94">
        <f t="shared" si="2"/>
        <v>0</v>
      </c>
    </row>
    <row r="37" spans="1:18" s="104" customFormat="1" x14ac:dyDescent="0.2">
      <c r="A37" s="135" t="s">
        <v>441</v>
      </c>
      <c r="B37" s="197" t="s">
        <v>433</v>
      </c>
      <c r="C37" s="135" t="s">
        <v>132</v>
      </c>
      <c r="D37" s="135" t="s">
        <v>133</v>
      </c>
      <c r="E37" s="194">
        <v>81865069</v>
      </c>
      <c r="F37" s="194">
        <v>82865069</v>
      </c>
      <c r="G37" s="194">
        <v>67886301</v>
      </c>
      <c r="H37" s="194">
        <v>0</v>
      </c>
      <c r="I37" s="194">
        <v>48969834</v>
      </c>
      <c r="J37" s="194">
        <v>0</v>
      </c>
      <c r="K37" s="194">
        <v>15900000</v>
      </c>
      <c r="L37" s="194">
        <v>15900000</v>
      </c>
      <c r="M37" s="194">
        <v>17995235</v>
      </c>
      <c r="N37" s="194">
        <v>3016467</v>
      </c>
      <c r="O37" s="94">
        <f t="shared" si="0"/>
        <v>0.19187819658968727</v>
      </c>
      <c r="P37" s="95">
        <f t="shared" si="3"/>
        <v>82865069</v>
      </c>
      <c r="Q37" s="95">
        <f t="shared" si="1"/>
        <v>15900000</v>
      </c>
      <c r="R37" s="94">
        <f t="shared" si="2"/>
        <v>0.19187819658968727</v>
      </c>
    </row>
    <row r="38" spans="1:18" s="104" customFormat="1" x14ac:dyDescent="0.2">
      <c r="A38" s="135" t="s">
        <v>441</v>
      </c>
      <c r="B38" s="197" t="s">
        <v>433</v>
      </c>
      <c r="C38" s="135" t="s">
        <v>134</v>
      </c>
      <c r="D38" s="135" t="s">
        <v>135</v>
      </c>
      <c r="E38" s="194">
        <v>18050000</v>
      </c>
      <c r="F38" s="194">
        <v>7050000</v>
      </c>
      <c r="G38" s="194">
        <v>0</v>
      </c>
      <c r="H38" s="194">
        <v>0</v>
      </c>
      <c r="I38" s="194">
        <v>0</v>
      </c>
      <c r="J38" s="194">
        <v>0</v>
      </c>
      <c r="K38" s="194">
        <v>0</v>
      </c>
      <c r="L38" s="194">
        <v>0</v>
      </c>
      <c r="M38" s="194">
        <v>7050000</v>
      </c>
      <c r="N38" s="194">
        <v>0</v>
      </c>
      <c r="O38" s="94">
        <f t="shared" si="0"/>
        <v>0</v>
      </c>
      <c r="P38" s="95">
        <f t="shared" si="3"/>
        <v>7050000</v>
      </c>
      <c r="Q38" s="95">
        <f t="shared" si="1"/>
        <v>0</v>
      </c>
      <c r="R38" s="94">
        <f t="shared" si="2"/>
        <v>0</v>
      </c>
    </row>
    <row r="39" spans="1:18" s="104" customFormat="1" x14ac:dyDescent="0.2">
      <c r="A39" s="135" t="s">
        <v>441</v>
      </c>
      <c r="B39" s="197" t="s">
        <v>433</v>
      </c>
      <c r="C39" s="135" t="s">
        <v>136</v>
      </c>
      <c r="D39" s="135" t="s">
        <v>137</v>
      </c>
      <c r="E39" s="194">
        <v>0</v>
      </c>
      <c r="F39" s="194">
        <v>0</v>
      </c>
      <c r="G39" s="194">
        <v>0</v>
      </c>
      <c r="H39" s="194">
        <v>0</v>
      </c>
      <c r="I39" s="194">
        <v>0</v>
      </c>
      <c r="J39" s="194">
        <v>0</v>
      </c>
      <c r="K39" s="194">
        <v>0</v>
      </c>
      <c r="L39" s="194">
        <v>0</v>
      </c>
      <c r="M39" s="194">
        <v>0</v>
      </c>
      <c r="N39" s="194">
        <v>0</v>
      </c>
      <c r="O39" s="94">
        <v>0</v>
      </c>
      <c r="P39" s="95">
        <f t="shared" si="3"/>
        <v>0</v>
      </c>
      <c r="Q39" s="95">
        <f t="shared" si="1"/>
        <v>0</v>
      </c>
      <c r="R39" s="94">
        <v>0</v>
      </c>
    </row>
    <row r="40" spans="1:18" s="104" customFormat="1" x14ac:dyDescent="0.2">
      <c r="A40" s="135" t="s">
        <v>441</v>
      </c>
      <c r="B40" s="197" t="s">
        <v>433</v>
      </c>
      <c r="C40" s="135" t="s">
        <v>140</v>
      </c>
      <c r="D40" s="135" t="s">
        <v>141</v>
      </c>
      <c r="E40" s="194">
        <v>63715069</v>
      </c>
      <c r="F40" s="194">
        <v>75715069</v>
      </c>
      <c r="G40" s="194">
        <v>67786301</v>
      </c>
      <c r="H40" s="194">
        <v>0</v>
      </c>
      <c r="I40" s="194">
        <v>48969834</v>
      </c>
      <c r="J40" s="194">
        <v>0</v>
      </c>
      <c r="K40" s="194">
        <v>15900000</v>
      </c>
      <c r="L40" s="194">
        <v>15900000</v>
      </c>
      <c r="M40" s="194">
        <v>10845235</v>
      </c>
      <c r="N40" s="194">
        <v>2916467</v>
      </c>
      <c r="O40" s="94">
        <f t="shared" si="0"/>
        <v>0.20999782751304102</v>
      </c>
      <c r="P40" s="95">
        <f t="shared" si="3"/>
        <v>75715069</v>
      </c>
      <c r="Q40" s="95">
        <f t="shared" si="1"/>
        <v>15900000</v>
      </c>
      <c r="R40" s="94">
        <f t="shared" si="2"/>
        <v>0.20999782751304102</v>
      </c>
    </row>
    <row r="41" spans="1:18" s="104" customFormat="1" x14ac:dyDescent="0.2">
      <c r="A41" s="135" t="s">
        <v>441</v>
      </c>
      <c r="B41" s="197" t="s">
        <v>433</v>
      </c>
      <c r="C41" s="135" t="s">
        <v>144</v>
      </c>
      <c r="D41" s="135" t="s">
        <v>145</v>
      </c>
      <c r="E41" s="194">
        <v>100000</v>
      </c>
      <c r="F41" s="194">
        <v>100000</v>
      </c>
      <c r="G41" s="194">
        <v>100000</v>
      </c>
      <c r="H41" s="194">
        <v>0</v>
      </c>
      <c r="I41" s="194">
        <v>0</v>
      </c>
      <c r="J41" s="194">
        <v>0</v>
      </c>
      <c r="K41" s="194">
        <v>0</v>
      </c>
      <c r="L41" s="194">
        <v>0</v>
      </c>
      <c r="M41" s="194">
        <v>100000</v>
      </c>
      <c r="N41" s="194">
        <v>100000</v>
      </c>
      <c r="O41" s="94">
        <f t="shared" si="0"/>
        <v>0</v>
      </c>
      <c r="P41" s="95">
        <f t="shared" si="3"/>
        <v>100000</v>
      </c>
      <c r="Q41" s="95">
        <f t="shared" si="1"/>
        <v>0</v>
      </c>
      <c r="R41" s="94">
        <f t="shared" si="2"/>
        <v>0</v>
      </c>
    </row>
    <row r="42" spans="1:18" s="104" customFormat="1" x14ac:dyDescent="0.2">
      <c r="A42" s="135" t="s">
        <v>441</v>
      </c>
      <c r="B42" s="197" t="s">
        <v>433</v>
      </c>
      <c r="C42" s="135" t="s">
        <v>146</v>
      </c>
      <c r="D42" s="135" t="s">
        <v>147</v>
      </c>
      <c r="E42" s="194">
        <v>182425227</v>
      </c>
      <c r="F42" s="194">
        <v>155425227</v>
      </c>
      <c r="G42" s="194">
        <v>86343861</v>
      </c>
      <c r="H42" s="194">
        <v>0</v>
      </c>
      <c r="I42" s="194">
        <v>19222596.48</v>
      </c>
      <c r="J42" s="194">
        <v>1294187.07</v>
      </c>
      <c r="K42" s="194">
        <v>47914838.600000001</v>
      </c>
      <c r="L42" s="194">
        <v>44023037.259999998</v>
      </c>
      <c r="M42" s="194">
        <v>86993604.849999994</v>
      </c>
      <c r="N42" s="194">
        <v>17912238.850000001</v>
      </c>
      <c r="O42" s="94">
        <f t="shared" si="0"/>
        <v>0.30828224944461557</v>
      </c>
      <c r="P42" s="95">
        <f t="shared" si="3"/>
        <v>155425227</v>
      </c>
      <c r="Q42" s="95">
        <f t="shared" si="1"/>
        <v>47914838.600000001</v>
      </c>
      <c r="R42" s="94">
        <f t="shared" si="2"/>
        <v>0.30828224944461557</v>
      </c>
    </row>
    <row r="43" spans="1:18" s="104" customFormat="1" x14ac:dyDescent="0.2">
      <c r="A43" s="135" t="s">
        <v>441</v>
      </c>
      <c r="B43" s="197" t="s">
        <v>433</v>
      </c>
      <c r="C43" s="135" t="s">
        <v>150</v>
      </c>
      <c r="D43" s="135" t="s">
        <v>409</v>
      </c>
      <c r="E43" s="194">
        <v>71220240</v>
      </c>
      <c r="F43" s="194">
        <v>38220240</v>
      </c>
      <c r="G43" s="194">
        <v>4460120</v>
      </c>
      <c r="H43" s="194">
        <v>0</v>
      </c>
      <c r="I43" s="194">
        <v>0</v>
      </c>
      <c r="J43" s="194">
        <v>0</v>
      </c>
      <c r="K43" s="194">
        <v>0</v>
      </c>
      <c r="L43" s="194">
        <v>0</v>
      </c>
      <c r="M43" s="194">
        <v>38220240</v>
      </c>
      <c r="N43" s="194">
        <v>4460120</v>
      </c>
      <c r="O43" s="94">
        <f t="shared" si="0"/>
        <v>0</v>
      </c>
      <c r="P43" s="95">
        <f t="shared" si="3"/>
        <v>38220240</v>
      </c>
      <c r="Q43" s="95">
        <f t="shared" si="1"/>
        <v>0</v>
      </c>
      <c r="R43" s="94">
        <f t="shared" si="2"/>
        <v>0</v>
      </c>
    </row>
    <row r="44" spans="1:18" s="104" customFormat="1" x14ac:dyDescent="0.2">
      <c r="A44" s="135" t="s">
        <v>441</v>
      </c>
      <c r="B44" s="197" t="s">
        <v>433</v>
      </c>
      <c r="C44" s="135" t="s">
        <v>153</v>
      </c>
      <c r="D44" s="135" t="s">
        <v>410</v>
      </c>
      <c r="E44" s="194">
        <v>500000</v>
      </c>
      <c r="F44" s="194">
        <v>500000</v>
      </c>
      <c r="G44" s="194">
        <v>500000</v>
      </c>
      <c r="H44" s="194">
        <v>0</v>
      </c>
      <c r="I44" s="194">
        <v>0</v>
      </c>
      <c r="J44" s="194">
        <v>0</v>
      </c>
      <c r="K44" s="194">
        <v>0</v>
      </c>
      <c r="L44" s="194">
        <v>0</v>
      </c>
      <c r="M44" s="194">
        <v>500000</v>
      </c>
      <c r="N44" s="194">
        <v>500000</v>
      </c>
      <c r="O44" s="94">
        <f t="shared" si="0"/>
        <v>0</v>
      </c>
      <c r="P44" s="95">
        <f t="shared" si="3"/>
        <v>500000</v>
      </c>
      <c r="Q44" s="95">
        <f t="shared" si="1"/>
        <v>0</v>
      </c>
      <c r="R44" s="94">
        <f t="shared" si="2"/>
        <v>0</v>
      </c>
    </row>
    <row r="45" spans="1:18" s="104" customFormat="1" x14ac:dyDescent="0.2">
      <c r="A45" s="135" t="s">
        <v>441</v>
      </c>
      <c r="B45" s="197" t="s">
        <v>433</v>
      </c>
      <c r="C45" s="135" t="s">
        <v>154</v>
      </c>
      <c r="D45" s="135" t="s">
        <v>155</v>
      </c>
      <c r="E45" s="194">
        <v>94704987</v>
      </c>
      <c r="F45" s="194">
        <v>100704987</v>
      </c>
      <c r="G45" s="194">
        <v>71028741</v>
      </c>
      <c r="H45" s="194">
        <v>0</v>
      </c>
      <c r="I45" s="194">
        <v>18213541.48</v>
      </c>
      <c r="J45" s="194">
        <v>1294187.07</v>
      </c>
      <c r="K45" s="194">
        <v>44362738.600000001</v>
      </c>
      <c r="L45" s="194">
        <v>40470937.259999998</v>
      </c>
      <c r="M45" s="194">
        <v>36834519.850000001</v>
      </c>
      <c r="N45" s="194">
        <v>7158273.8499999996</v>
      </c>
      <c r="O45" s="94">
        <f t="shared" si="0"/>
        <v>0.44052176482580752</v>
      </c>
      <c r="P45" s="95">
        <f t="shared" si="3"/>
        <v>100704987</v>
      </c>
      <c r="Q45" s="95">
        <f t="shared" si="1"/>
        <v>44362738.600000001</v>
      </c>
      <c r="R45" s="94">
        <v>0</v>
      </c>
    </row>
    <row r="46" spans="1:18" s="104" customFormat="1" x14ac:dyDescent="0.2">
      <c r="A46" s="135" t="s">
        <v>441</v>
      </c>
      <c r="B46" s="197" t="s">
        <v>433</v>
      </c>
      <c r="C46" s="135" t="s">
        <v>156</v>
      </c>
      <c r="D46" s="135" t="s">
        <v>157</v>
      </c>
      <c r="E46" s="194">
        <v>16000000</v>
      </c>
      <c r="F46" s="194">
        <v>16000000</v>
      </c>
      <c r="G46" s="194">
        <v>10355000</v>
      </c>
      <c r="H46" s="194">
        <v>0</v>
      </c>
      <c r="I46" s="194">
        <v>1009055</v>
      </c>
      <c r="J46" s="194">
        <v>0</v>
      </c>
      <c r="K46" s="194">
        <v>3552100</v>
      </c>
      <c r="L46" s="194">
        <v>3552100</v>
      </c>
      <c r="M46" s="194">
        <v>11438845</v>
      </c>
      <c r="N46" s="194">
        <v>5793845</v>
      </c>
      <c r="O46" s="94">
        <f t="shared" si="0"/>
        <v>0.22200624999999999</v>
      </c>
      <c r="P46" s="95">
        <f t="shared" si="3"/>
        <v>16000000</v>
      </c>
      <c r="Q46" s="95">
        <f t="shared" si="1"/>
        <v>3552100</v>
      </c>
      <c r="R46" s="94">
        <f t="shared" si="2"/>
        <v>0.22200624999999999</v>
      </c>
    </row>
    <row r="47" spans="1:18" s="104" customFormat="1" x14ac:dyDescent="0.2">
      <c r="A47" s="135" t="s">
        <v>441</v>
      </c>
      <c r="B47" s="197" t="s">
        <v>433</v>
      </c>
      <c r="C47" s="135" t="s">
        <v>158</v>
      </c>
      <c r="D47" s="135" t="s">
        <v>159</v>
      </c>
      <c r="E47" s="194">
        <v>79559494</v>
      </c>
      <c r="F47" s="194">
        <v>87559494</v>
      </c>
      <c r="G47" s="194">
        <v>63069621</v>
      </c>
      <c r="H47" s="194">
        <v>0</v>
      </c>
      <c r="I47" s="194">
        <v>41610604.609999999</v>
      </c>
      <c r="J47" s="194">
        <v>0</v>
      </c>
      <c r="K47" s="194">
        <v>19756420.390000001</v>
      </c>
      <c r="L47" s="194">
        <v>17556420.390000001</v>
      </c>
      <c r="M47" s="194">
        <v>26192469</v>
      </c>
      <c r="N47" s="194">
        <v>1702596</v>
      </c>
      <c r="O47" s="94">
        <f t="shared" si="0"/>
        <v>0.22563424578492883</v>
      </c>
      <c r="P47" s="95">
        <f t="shared" si="3"/>
        <v>87559494</v>
      </c>
      <c r="Q47" s="95">
        <f t="shared" si="1"/>
        <v>19756420.390000001</v>
      </c>
      <c r="R47" s="94">
        <f t="shared" si="2"/>
        <v>0.22563424578492883</v>
      </c>
    </row>
    <row r="48" spans="1:18" s="104" customFormat="1" x14ac:dyDescent="0.2">
      <c r="A48" s="135" t="s">
        <v>441</v>
      </c>
      <c r="B48" s="197" t="s">
        <v>433</v>
      </c>
      <c r="C48" s="135" t="s">
        <v>160</v>
      </c>
      <c r="D48" s="135" t="s">
        <v>161</v>
      </c>
      <c r="E48" s="194">
        <v>44600000</v>
      </c>
      <c r="F48" s="194">
        <v>52600000</v>
      </c>
      <c r="G48" s="194">
        <v>31850000</v>
      </c>
      <c r="H48" s="194">
        <v>0</v>
      </c>
      <c r="I48" s="194">
        <v>28793895.059999999</v>
      </c>
      <c r="J48" s="194">
        <v>0</v>
      </c>
      <c r="K48" s="194">
        <v>2795009.94</v>
      </c>
      <c r="L48" s="194">
        <v>595009.93999999994</v>
      </c>
      <c r="M48" s="194">
        <v>21011095</v>
      </c>
      <c r="N48" s="194">
        <v>261095</v>
      </c>
      <c r="O48" s="94">
        <f t="shared" si="0"/>
        <v>5.3137071102661596E-2</v>
      </c>
      <c r="P48" s="95">
        <f t="shared" si="3"/>
        <v>52600000</v>
      </c>
      <c r="Q48" s="95">
        <f t="shared" si="1"/>
        <v>2795009.94</v>
      </c>
      <c r="R48" s="94">
        <f t="shared" si="2"/>
        <v>5.3137071102661596E-2</v>
      </c>
    </row>
    <row r="49" spans="1:18" s="104" customFormat="1" x14ac:dyDescent="0.2">
      <c r="A49" s="135" t="s">
        <v>441</v>
      </c>
      <c r="B49" s="197" t="s">
        <v>433</v>
      </c>
      <c r="C49" s="135" t="s">
        <v>162</v>
      </c>
      <c r="D49" s="135" t="s">
        <v>163</v>
      </c>
      <c r="E49" s="194">
        <v>34959494</v>
      </c>
      <c r="F49" s="194">
        <v>34959494</v>
      </c>
      <c r="G49" s="194">
        <v>31219621</v>
      </c>
      <c r="H49" s="194">
        <v>0</v>
      </c>
      <c r="I49" s="194">
        <v>12816709.550000001</v>
      </c>
      <c r="J49" s="194">
        <v>0</v>
      </c>
      <c r="K49" s="194">
        <v>16961410.449999999</v>
      </c>
      <c r="L49" s="194">
        <v>16961410.449999999</v>
      </c>
      <c r="M49" s="194">
        <v>5181374</v>
      </c>
      <c r="N49" s="194">
        <v>1441501</v>
      </c>
      <c r="O49" s="94">
        <f t="shared" si="0"/>
        <v>0.48517322504725036</v>
      </c>
      <c r="P49" s="95">
        <f t="shared" si="3"/>
        <v>34959494</v>
      </c>
      <c r="Q49" s="95">
        <f t="shared" si="1"/>
        <v>16961410.449999999</v>
      </c>
      <c r="R49" s="94">
        <f t="shared" si="2"/>
        <v>0.48517322504725036</v>
      </c>
    </row>
    <row r="50" spans="1:18" s="104" customFormat="1" x14ac:dyDescent="0.2">
      <c r="A50" s="135" t="s">
        <v>441</v>
      </c>
      <c r="B50" s="197" t="s">
        <v>433</v>
      </c>
      <c r="C50" s="135" t="s">
        <v>168</v>
      </c>
      <c r="D50" s="135" t="s">
        <v>169</v>
      </c>
      <c r="E50" s="194">
        <v>3000000</v>
      </c>
      <c r="F50" s="194">
        <v>3000000</v>
      </c>
      <c r="G50" s="194">
        <v>3000000</v>
      </c>
      <c r="H50" s="194">
        <v>0</v>
      </c>
      <c r="I50" s="194">
        <v>0</v>
      </c>
      <c r="J50" s="194">
        <v>0</v>
      </c>
      <c r="K50" s="194">
        <v>2903668</v>
      </c>
      <c r="L50" s="194">
        <v>1335029</v>
      </c>
      <c r="M50" s="194">
        <v>96332</v>
      </c>
      <c r="N50" s="194">
        <v>96332</v>
      </c>
      <c r="O50" s="94">
        <f t="shared" si="0"/>
        <v>0.96788933333333338</v>
      </c>
      <c r="P50" s="95">
        <f t="shared" si="3"/>
        <v>3000000</v>
      </c>
      <c r="Q50" s="95">
        <f t="shared" si="1"/>
        <v>2903668</v>
      </c>
      <c r="R50" s="94">
        <f t="shared" si="2"/>
        <v>0.96788933333333338</v>
      </c>
    </row>
    <row r="51" spans="1:18" s="104" customFormat="1" x14ac:dyDescent="0.2">
      <c r="A51" s="135" t="s">
        <v>441</v>
      </c>
      <c r="B51" s="197" t="s">
        <v>433</v>
      </c>
      <c r="C51" s="135" t="s">
        <v>170</v>
      </c>
      <c r="D51" s="135" t="s">
        <v>171</v>
      </c>
      <c r="E51" s="194">
        <v>3000000</v>
      </c>
      <c r="F51" s="194">
        <v>3000000</v>
      </c>
      <c r="G51" s="194">
        <v>3000000</v>
      </c>
      <c r="H51" s="194">
        <v>0</v>
      </c>
      <c r="I51" s="194">
        <v>0</v>
      </c>
      <c r="J51" s="194">
        <v>0</v>
      </c>
      <c r="K51" s="194">
        <v>2903668</v>
      </c>
      <c r="L51" s="194">
        <v>1335029</v>
      </c>
      <c r="M51" s="194">
        <v>96332</v>
      </c>
      <c r="N51" s="194">
        <v>96332</v>
      </c>
      <c r="O51" s="94">
        <f t="shared" si="0"/>
        <v>0.96788933333333338</v>
      </c>
      <c r="P51" s="95">
        <f t="shared" si="3"/>
        <v>3000000</v>
      </c>
      <c r="Q51" s="95">
        <f t="shared" si="1"/>
        <v>2903668</v>
      </c>
      <c r="R51" s="94">
        <f t="shared" si="2"/>
        <v>0.96788933333333338</v>
      </c>
    </row>
    <row r="52" spans="1:18" s="104" customFormat="1" x14ac:dyDescent="0.2">
      <c r="A52" s="135" t="s">
        <v>441</v>
      </c>
      <c r="B52" s="197" t="s">
        <v>433</v>
      </c>
      <c r="C52" s="135" t="s">
        <v>172</v>
      </c>
      <c r="D52" s="135" t="s">
        <v>173</v>
      </c>
      <c r="E52" s="194">
        <v>2697720</v>
      </c>
      <c r="F52" s="194">
        <v>2697720</v>
      </c>
      <c r="G52" s="194">
        <v>2697720</v>
      </c>
      <c r="H52" s="194">
        <v>0</v>
      </c>
      <c r="I52" s="194">
        <v>1046928.3</v>
      </c>
      <c r="J52" s="194">
        <v>0</v>
      </c>
      <c r="K52" s="194">
        <v>0</v>
      </c>
      <c r="L52" s="194">
        <v>0</v>
      </c>
      <c r="M52" s="194">
        <v>1650791.7</v>
      </c>
      <c r="N52" s="194">
        <v>1650791.7</v>
      </c>
      <c r="O52" s="94">
        <f t="shared" si="0"/>
        <v>0</v>
      </c>
      <c r="P52" s="95">
        <f t="shared" si="3"/>
        <v>2697720</v>
      </c>
      <c r="Q52" s="95">
        <f t="shared" si="1"/>
        <v>0</v>
      </c>
      <c r="R52" s="94">
        <f t="shared" si="2"/>
        <v>0</v>
      </c>
    </row>
    <row r="53" spans="1:18" s="104" customFormat="1" x14ac:dyDescent="0.2">
      <c r="A53" s="135" t="s">
        <v>441</v>
      </c>
      <c r="B53" s="197" t="s">
        <v>433</v>
      </c>
      <c r="C53" s="135" t="s">
        <v>174</v>
      </c>
      <c r="D53" s="135" t="s">
        <v>175</v>
      </c>
      <c r="E53" s="194">
        <v>2200000</v>
      </c>
      <c r="F53" s="194">
        <v>2200000</v>
      </c>
      <c r="G53" s="194">
        <v>2200000</v>
      </c>
      <c r="H53" s="194">
        <v>0</v>
      </c>
      <c r="I53" s="194">
        <v>1046928.3</v>
      </c>
      <c r="J53" s="194">
        <v>0</v>
      </c>
      <c r="K53" s="194">
        <v>0</v>
      </c>
      <c r="L53" s="194">
        <v>0</v>
      </c>
      <c r="M53" s="194">
        <v>1153071.7</v>
      </c>
      <c r="N53" s="194">
        <v>1153071.7</v>
      </c>
      <c r="O53" s="94">
        <f t="shared" si="0"/>
        <v>0</v>
      </c>
      <c r="P53" s="95">
        <f t="shared" si="3"/>
        <v>2200000</v>
      </c>
      <c r="Q53" s="95">
        <f t="shared" si="1"/>
        <v>0</v>
      </c>
      <c r="R53" s="94">
        <f t="shared" si="2"/>
        <v>0</v>
      </c>
    </row>
    <row r="54" spans="1:18" s="104" customFormat="1" x14ac:dyDescent="0.2">
      <c r="A54" s="135" t="s">
        <v>441</v>
      </c>
      <c r="B54" s="197" t="s">
        <v>433</v>
      </c>
      <c r="C54" s="135" t="s">
        <v>176</v>
      </c>
      <c r="D54" s="135" t="s">
        <v>177</v>
      </c>
      <c r="E54" s="194">
        <v>497720</v>
      </c>
      <c r="F54" s="194">
        <v>497720</v>
      </c>
      <c r="G54" s="194">
        <v>497720</v>
      </c>
      <c r="H54" s="194">
        <v>0</v>
      </c>
      <c r="I54" s="194">
        <v>0</v>
      </c>
      <c r="J54" s="194">
        <v>0</v>
      </c>
      <c r="K54" s="194">
        <v>0</v>
      </c>
      <c r="L54" s="194">
        <v>0</v>
      </c>
      <c r="M54" s="194">
        <v>497720</v>
      </c>
      <c r="N54" s="194">
        <v>497720</v>
      </c>
      <c r="O54" s="94">
        <f t="shared" si="0"/>
        <v>0</v>
      </c>
      <c r="P54" s="95">
        <f t="shared" si="3"/>
        <v>497720</v>
      </c>
      <c r="Q54" s="95">
        <f t="shared" si="1"/>
        <v>0</v>
      </c>
      <c r="R54" s="94">
        <f t="shared" si="2"/>
        <v>0</v>
      </c>
    </row>
    <row r="55" spans="1:18" s="104" customFormat="1" x14ac:dyDescent="0.2">
      <c r="A55" s="135" t="s">
        <v>441</v>
      </c>
      <c r="B55" s="197" t="s">
        <v>433</v>
      </c>
      <c r="C55" s="135" t="s">
        <v>180</v>
      </c>
      <c r="D55" s="135" t="s">
        <v>181</v>
      </c>
      <c r="E55" s="194">
        <v>8230358</v>
      </c>
      <c r="F55" s="194">
        <v>13585358</v>
      </c>
      <c r="G55" s="194">
        <v>8856083</v>
      </c>
      <c r="H55" s="194">
        <v>0</v>
      </c>
      <c r="I55" s="194">
        <v>1392622.41</v>
      </c>
      <c r="J55" s="194">
        <v>0</v>
      </c>
      <c r="K55" s="194">
        <v>2041929.54</v>
      </c>
      <c r="L55" s="194">
        <v>948179.54</v>
      </c>
      <c r="M55" s="194">
        <v>10150806.050000001</v>
      </c>
      <c r="N55" s="194">
        <v>5421531.0499999998</v>
      </c>
      <c r="O55" s="94">
        <f t="shared" si="0"/>
        <v>0.15030369755438172</v>
      </c>
      <c r="P55" s="95">
        <f t="shared" si="3"/>
        <v>13585358</v>
      </c>
      <c r="Q55" s="95">
        <f t="shared" si="1"/>
        <v>2041929.54</v>
      </c>
      <c r="R55" s="94">
        <f t="shared" si="2"/>
        <v>0.15030369755438172</v>
      </c>
    </row>
    <row r="56" spans="1:18" s="104" customFormat="1" x14ac:dyDescent="0.2">
      <c r="A56" s="135" t="s">
        <v>441</v>
      </c>
      <c r="B56" s="197" t="s">
        <v>433</v>
      </c>
      <c r="C56" s="135" t="s">
        <v>182</v>
      </c>
      <c r="D56" s="135" t="s">
        <v>183</v>
      </c>
      <c r="E56" s="194">
        <v>3500000</v>
      </c>
      <c r="F56" s="194">
        <v>3500000</v>
      </c>
      <c r="G56" s="194">
        <v>3500000</v>
      </c>
      <c r="H56" s="194">
        <v>0</v>
      </c>
      <c r="I56" s="194">
        <v>0</v>
      </c>
      <c r="J56" s="194">
        <v>0</v>
      </c>
      <c r="K56" s="194">
        <v>0</v>
      </c>
      <c r="L56" s="194">
        <v>0</v>
      </c>
      <c r="M56" s="194">
        <v>3500000</v>
      </c>
      <c r="N56" s="194">
        <v>3500000</v>
      </c>
      <c r="O56" s="94">
        <f t="shared" si="0"/>
        <v>0</v>
      </c>
      <c r="P56" s="95">
        <f t="shared" si="3"/>
        <v>3500000</v>
      </c>
      <c r="Q56" s="95">
        <f t="shared" si="1"/>
        <v>0</v>
      </c>
      <c r="R56" s="94">
        <f t="shared" si="2"/>
        <v>0</v>
      </c>
    </row>
    <row r="57" spans="1:18" s="104" customFormat="1" x14ac:dyDescent="0.2">
      <c r="A57" s="135" t="s">
        <v>441</v>
      </c>
      <c r="B57" s="197" t="s">
        <v>433</v>
      </c>
      <c r="C57" s="135" t="s">
        <v>186</v>
      </c>
      <c r="D57" s="135" t="s">
        <v>187</v>
      </c>
      <c r="E57" s="194">
        <v>671429</v>
      </c>
      <c r="F57" s="194">
        <v>1502642</v>
      </c>
      <c r="G57" s="194">
        <v>671429</v>
      </c>
      <c r="H57" s="194">
        <v>0</v>
      </c>
      <c r="I57" s="194">
        <v>161493.31</v>
      </c>
      <c r="J57" s="194">
        <v>0</v>
      </c>
      <c r="K57" s="194">
        <v>137799.54</v>
      </c>
      <c r="L57" s="194">
        <v>137799.54</v>
      </c>
      <c r="M57" s="194">
        <v>1203349.1499999999</v>
      </c>
      <c r="N57" s="194">
        <v>372136.15</v>
      </c>
      <c r="O57" s="94">
        <f t="shared" si="0"/>
        <v>9.1704837213388152E-2</v>
      </c>
      <c r="P57" s="95">
        <f t="shared" si="3"/>
        <v>1502642</v>
      </c>
      <c r="Q57" s="95">
        <f t="shared" si="1"/>
        <v>137799.54</v>
      </c>
      <c r="R57" s="94">
        <v>0</v>
      </c>
    </row>
    <row r="58" spans="1:18" s="104" customFormat="1" x14ac:dyDescent="0.2">
      <c r="A58" s="135" t="s">
        <v>441</v>
      </c>
      <c r="B58" s="197" t="s">
        <v>433</v>
      </c>
      <c r="C58" s="135" t="s">
        <v>190</v>
      </c>
      <c r="D58" s="135" t="s">
        <v>191</v>
      </c>
      <c r="E58" s="194">
        <v>571429</v>
      </c>
      <c r="F58" s="194">
        <v>4087716</v>
      </c>
      <c r="G58" s="194">
        <v>2194029</v>
      </c>
      <c r="H58" s="194">
        <v>0</v>
      </c>
      <c r="I58" s="194">
        <v>1231129.1000000001</v>
      </c>
      <c r="J58" s="194">
        <v>0</v>
      </c>
      <c r="K58" s="194">
        <v>413505</v>
      </c>
      <c r="L58" s="194">
        <v>313505</v>
      </c>
      <c r="M58" s="194">
        <v>2443081.9</v>
      </c>
      <c r="N58" s="194">
        <v>549394.9</v>
      </c>
      <c r="O58" s="94">
        <f t="shared" si="0"/>
        <v>0.10115795715749333</v>
      </c>
      <c r="P58" s="95">
        <f t="shared" si="3"/>
        <v>4087716</v>
      </c>
      <c r="Q58" s="95">
        <f t="shared" si="1"/>
        <v>413505</v>
      </c>
      <c r="R58" s="94">
        <f t="shared" si="2"/>
        <v>0.10115795715749333</v>
      </c>
    </row>
    <row r="59" spans="1:18" s="104" customFormat="1" x14ac:dyDescent="0.2">
      <c r="A59" s="135" t="s">
        <v>441</v>
      </c>
      <c r="B59" s="197" t="s">
        <v>433</v>
      </c>
      <c r="C59" s="135" t="s">
        <v>192</v>
      </c>
      <c r="D59" s="135" t="s">
        <v>193</v>
      </c>
      <c r="E59" s="194">
        <v>1500000</v>
      </c>
      <c r="F59" s="194">
        <v>1500000</v>
      </c>
      <c r="G59" s="194">
        <v>1000000</v>
      </c>
      <c r="H59" s="194">
        <v>0</v>
      </c>
      <c r="I59" s="194">
        <v>0</v>
      </c>
      <c r="J59" s="194">
        <v>0</v>
      </c>
      <c r="K59" s="194">
        <v>0</v>
      </c>
      <c r="L59" s="194">
        <v>0</v>
      </c>
      <c r="M59" s="194">
        <v>1500000</v>
      </c>
      <c r="N59" s="194">
        <v>1000000</v>
      </c>
      <c r="O59" s="94">
        <f t="shared" si="0"/>
        <v>0</v>
      </c>
      <c r="P59" s="95">
        <f t="shared" si="3"/>
        <v>1500000</v>
      </c>
      <c r="Q59" s="95">
        <f t="shared" si="1"/>
        <v>0</v>
      </c>
      <c r="R59" s="94">
        <v>0</v>
      </c>
    </row>
    <row r="60" spans="1:18" s="104" customFormat="1" x14ac:dyDescent="0.2">
      <c r="A60" s="135" t="s">
        <v>441</v>
      </c>
      <c r="B60" s="197" t="s">
        <v>433</v>
      </c>
      <c r="C60" s="135" t="s">
        <v>194</v>
      </c>
      <c r="D60" s="135" t="s">
        <v>195</v>
      </c>
      <c r="E60" s="194">
        <v>1987500</v>
      </c>
      <c r="F60" s="194">
        <v>2995000</v>
      </c>
      <c r="G60" s="194">
        <v>1490625</v>
      </c>
      <c r="H60" s="194">
        <v>0</v>
      </c>
      <c r="I60" s="194">
        <v>0</v>
      </c>
      <c r="J60" s="194">
        <v>0</v>
      </c>
      <c r="K60" s="194">
        <v>1490625</v>
      </c>
      <c r="L60" s="194">
        <v>496875</v>
      </c>
      <c r="M60" s="194">
        <v>1504375</v>
      </c>
      <c r="N60" s="194">
        <v>0</v>
      </c>
      <c r="O60" s="94">
        <f t="shared" si="0"/>
        <v>0.49770450751252088</v>
      </c>
      <c r="P60" s="95">
        <f t="shared" si="3"/>
        <v>2995000</v>
      </c>
      <c r="Q60" s="95">
        <f t="shared" si="1"/>
        <v>1490625</v>
      </c>
      <c r="R60" s="94">
        <f t="shared" si="2"/>
        <v>0.49770450751252088</v>
      </c>
    </row>
    <row r="61" spans="1:18" s="104" customFormat="1" x14ac:dyDescent="0.2">
      <c r="A61" s="135" t="s">
        <v>441</v>
      </c>
      <c r="B61" s="197" t="s">
        <v>433</v>
      </c>
      <c r="C61" s="135" t="s">
        <v>196</v>
      </c>
      <c r="D61" s="135" t="s">
        <v>197</v>
      </c>
      <c r="E61" s="194">
        <v>450000</v>
      </c>
      <c r="F61" s="194">
        <v>450000</v>
      </c>
      <c r="G61" s="194">
        <v>450000</v>
      </c>
      <c r="H61" s="194">
        <v>0</v>
      </c>
      <c r="I61" s="194">
        <v>0</v>
      </c>
      <c r="J61" s="194">
        <v>0</v>
      </c>
      <c r="K61" s="194">
        <v>196517</v>
      </c>
      <c r="L61" s="194">
        <v>196517</v>
      </c>
      <c r="M61" s="194">
        <v>253483</v>
      </c>
      <c r="N61" s="194">
        <v>253483</v>
      </c>
      <c r="O61" s="94">
        <f t="shared" si="0"/>
        <v>0.43670444444444445</v>
      </c>
      <c r="P61" s="95">
        <f t="shared" si="3"/>
        <v>450000</v>
      </c>
      <c r="Q61" s="95">
        <f t="shared" si="1"/>
        <v>196517</v>
      </c>
      <c r="R61" s="94">
        <f t="shared" si="2"/>
        <v>0.43670444444444445</v>
      </c>
    </row>
    <row r="62" spans="1:18" s="104" customFormat="1" x14ac:dyDescent="0.2">
      <c r="A62" s="135" t="s">
        <v>441</v>
      </c>
      <c r="B62" s="197" t="s">
        <v>433</v>
      </c>
      <c r="C62" s="135" t="s">
        <v>198</v>
      </c>
      <c r="D62" s="135" t="s">
        <v>199</v>
      </c>
      <c r="E62" s="194">
        <v>100000</v>
      </c>
      <c r="F62" s="194">
        <v>100000</v>
      </c>
      <c r="G62" s="194">
        <v>100000</v>
      </c>
      <c r="H62" s="194">
        <v>0</v>
      </c>
      <c r="I62" s="194">
        <v>0</v>
      </c>
      <c r="J62" s="194">
        <v>0</v>
      </c>
      <c r="K62" s="194">
        <v>0</v>
      </c>
      <c r="L62" s="194">
        <v>0</v>
      </c>
      <c r="M62" s="194">
        <v>100000</v>
      </c>
      <c r="N62" s="194">
        <v>100000</v>
      </c>
      <c r="O62" s="94">
        <f t="shared" si="0"/>
        <v>0</v>
      </c>
      <c r="P62" s="95">
        <f t="shared" si="3"/>
        <v>100000</v>
      </c>
      <c r="Q62" s="95">
        <f t="shared" si="1"/>
        <v>0</v>
      </c>
      <c r="R62" s="94">
        <f t="shared" si="2"/>
        <v>0</v>
      </c>
    </row>
    <row r="63" spans="1:18" s="104" customFormat="1" x14ac:dyDescent="0.2">
      <c r="A63" s="135" t="s">
        <v>441</v>
      </c>
      <c r="B63" s="197" t="s">
        <v>433</v>
      </c>
      <c r="C63" s="135" t="s">
        <v>200</v>
      </c>
      <c r="D63" s="135" t="s">
        <v>201</v>
      </c>
      <c r="E63" s="194">
        <v>350000</v>
      </c>
      <c r="F63" s="194">
        <v>350000</v>
      </c>
      <c r="G63" s="194">
        <v>350000</v>
      </c>
      <c r="H63" s="194">
        <v>0</v>
      </c>
      <c r="I63" s="194">
        <v>0</v>
      </c>
      <c r="J63" s="194">
        <v>0</v>
      </c>
      <c r="K63" s="194">
        <v>196517</v>
      </c>
      <c r="L63" s="194">
        <v>196517</v>
      </c>
      <c r="M63" s="194">
        <v>153483</v>
      </c>
      <c r="N63" s="194">
        <v>153483</v>
      </c>
      <c r="O63" s="94">
        <f t="shared" si="0"/>
        <v>0.5614771428571429</v>
      </c>
      <c r="P63" s="95">
        <f t="shared" si="3"/>
        <v>350000</v>
      </c>
      <c r="Q63" s="95">
        <f t="shared" si="1"/>
        <v>196517</v>
      </c>
      <c r="R63" s="94">
        <f t="shared" si="2"/>
        <v>0.5614771428571429</v>
      </c>
    </row>
    <row r="64" spans="1:18" s="104" customFormat="1" x14ac:dyDescent="0.2">
      <c r="A64" s="135" t="s">
        <v>441</v>
      </c>
      <c r="B64" s="197" t="s">
        <v>433</v>
      </c>
      <c r="C64" s="135" t="s">
        <v>202</v>
      </c>
      <c r="D64" s="135" t="s">
        <v>203</v>
      </c>
      <c r="E64" s="194">
        <v>145000</v>
      </c>
      <c r="F64" s="194">
        <v>145000</v>
      </c>
      <c r="G64" s="194">
        <v>145000</v>
      </c>
      <c r="H64" s="194">
        <v>0</v>
      </c>
      <c r="I64" s="194">
        <v>0</v>
      </c>
      <c r="J64" s="194">
        <v>0</v>
      </c>
      <c r="K64" s="194">
        <v>0</v>
      </c>
      <c r="L64" s="194">
        <v>0</v>
      </c>
      <c r="M64" s="194">
        <v>145000</v>
      </c>
      <c r="N64" s="194">
        <v>145000</v>
      </c>
      <c r="O64" s="94">
        <f t="shared" si="0"/>
        <v>0</v>
      </c>
      <c r="P64" s="95">
        <f t="shared" si="3"/>
        <v>145000</v>
      </c>
      <c r="Q64" s="95">
        <f>+K64</f>
        <v>0</v>
      </c>
      <c r="R64" s="94">
        <f t="shared" si="2"/>
        <v>0</v>
      </c>
    </row>
    <row r="65" spans="1:18" s="104" customFormat="1" x14ac:dyDescent="0.2">
      <c r="A65" s="135" t="s">
        <v>441</v>
      </c>
      <c r="B65" s="197" t="s">
        <v>433</v>
      </c>
      <c r="C65" s="135" t="s">
        <v>204</v>
      </c>
      <c r="D65" s="135" t="s">
        <v>205</v>
      </c>
      <c r="E65" s="194">
        <v>45000</v>
      </c>
      <c r="F65" s="194">
        <v>45000</v>
      </c>
      <c r="G65" s="194">
        <v>45000</v>
      </c>
      <c r="H65" s="194">
        <v>0</v>
      </c>
      <c r="I65" s="194">
        <v>0</v>
      </c>
      <c r="J65" s="194">
        <v>0</v>
      </c>
      <c r="K65" s="194">
        <v>0</v>
      </c>
      <c r="L65" s="194">
        <v>0</v>
      </c>
      <c r="M65" s="194">
        <v>45000</v>
      </c>
      <c r="N65" s="194">
        <v>45000</v>
      </c>
      <c r="O65" s="94">
        <f t="shared" si="0"/>
        <v>0</v>
      </c>
      <c r="P65" s="95">
        <f t="shared" si="3"/>
        <v>45000</v>
      </c>
      <c r="Q65" s="95">
        <f t="shared" si="1"/>
        <v>0</v>
      </c>
      <c r="R65" s="94">
        <f t="shared" si="2"/>
        <v>0</v>
      </c>
    </row>
    <row r="66" spans="1:18" s="104" customFormat="1" x14ac:dyDescent="0.2">
      <c r="A66" s="135" t="s">
        <v>441</v>
      </c>
      <c r="B66" s="197" t="s">
        <v>433</v>
      </c>
      <c r="C66" s="135" t="s">
        <v>206</v>
      </c>
      <c r="D66" s="135" t="s">
        <v>207</v>
      </c>
      <c r="E66" s="194">
        <v>100000</v>
      </c>
      <c r="F66" s="194">
        <v>100000</v>
      </c>
      <c r="G66" s="194">
        <v>100000</v>
      </c>
      <c r="H66" s="194">
        <v>0</v>
      </c>
      <c r="I66" s="194">
        <v>0</v>
      </c>
      <c r="J66" s="194">
        <v>0</v>
      </c>
      <c r="K66" s="194">
        <v>0</v>
      </c>
      <c r="L66" s="194">
        <v>0</v>
      </c>
      <c r="M66" s="194">
        <v>100000</v>
      </c>
      <c r="N66" s="194">
        <v>100000</v>
      </c>
      <c r="O66" s="94">
        <f t="shared" si="0"/>
        <v>0</v>
      </c>
      <c r="P66" s="95">
        <f t="shared" si="3"/>
        <v>100000</v>
      </c>
      <c r="Q66" s="95">
        <f t="shared" si="1"/>
        <v>0</v>
      </c>
      <c r="R66" s="94">
        <v>0</v>
      </c>
    </row>
    <row r="67" spans="1:18" s="105" customFormat="1" x14ac:dyDescent="0.2">
      <c r="A67" s="134" t="s">
        <v>441</v>
      </c>
      <c r="B67" s="196" t="s">
        <v>433</v>
      </c>
      <c r="C67" s="134" t="s">
        <v>210</v>
      </c>
      <c r="D67" s="134" t="s">
        <v>211</v>
      </c>
      <c r="E67" s="193">
        <v>12877168</v>
      </c>
      <c r="F67" s="193">
        <v>12877168</v>
      </c>
      <c r="G67" s="193">
        <v>12499895.68</v>
      </c>
      <c r="H67" s="193">
        <v>0</v>
      </c>
      <c r="I67" s="193">
        <v>406307</v>
      </c>
      <c r="J67" s="193">
        <v>0</v>
      </c>
      <c r="K67" s="193">
        <v>9179891.3200000003</v>
      </c>
      <c r="L67" s="193">
        <v>8418291.3200000003</v>
      </c>
      <c r="M67" s="193">
        <v>3290969.68</v>
      </c>
      <c r="N67" s="193">
        <v>2913697.36</v>
      </c>
      <c r="O67" s="94">
        <f t="shared" si="0"/>
        <v>0.71288122667965503</v>
      </c>
      <c r="P67" s="28">
        <f t="shared" si="3"/>
        <v>12877168</v>
      </c>
      <c r="Q67" s="28">
        <f t="shared" si="1"/>
        <v>9179891.3200000003</v>
      </c>
      <c r="R67" s="98">
        <f t="shared" si="2"/>
        <v>0.71288122667965503</v>
      </c>
    </row>
    <row r="68" spans="1:18" s="104" customFormat="1" x14ac:dyDescent="0.2">
      <c r="A68" s="135" t="s">
        <v>441</v>
      </c>
      <c r="B68" s="197" t="s">
        <v>433</v>
      </c>
      <c r="C68" s="135" t="s">
        <v>212</v>
      </c>
      <c r="D68" s="135" t="s">
        <v>213</v>
      </c>
      <c r="E68" s="194">
        <v>4632168</v>
      </c>
      <c r="F68" s="194">
        <v>3632168</v>
      </c>
      <c r="G68" s="194">
        <v>3504896</v>
      </c>
      <c r="H68" s="194">
        <v>0</v>
      </c>
      <c r="I68" s="194">
        <v>73037</v>
      </c>
      <c r="J68" s="194">
        <v>0</v>
      </c>
      <c r="K68" s="194">
        <v>1046891</v>
      </c>
      <c r="L68" s="194">
        <v>1046891</v>
      </c>
      <c r="M68" s="194">
        <v>2512240</v>
      </c>
      <c r="N68" s="194">
        <v>2384968</v>
      </c>
      <c r="O68" s="94">
        <f t="shared" si="0"/>
        <v>0.28822758198409326</v>
      </c>
      <c r="P68" s="95">
        <f t="shared" si="3"/>
        <v>3632168</v>
      </c>
      <c r="Q68" s="95">
        <f t="shared" si="1"/>
        <v>1046891</v>
      </c>
      <c r="R68" s="94">
        <f t="shared" si="2"/>
        <v>0.28822758198409326</v>
      </c>
    </row>
    <row r="69" spans="1:18" s="105" customFormat="1" x14ac:dyDescent="0.2">
      <c r="A69" s="135" t="s">
        <v>441</v>
      </c>
      <c r="B69" s="197" t="s">
        <v>433</v>
      </c>
      <c r="C69" s="135" t="s">
        <v>214</v>
      </c>
      <c r="D69" s="135" t="s">
        <v>215</v>
      </c>
      <c r="E69" s="194">
        <v>1709091</v>
      </c>
      <c r="F69" s="194">
        <v>1709091</v>
      </c>
      <c r="G69" s="194">
        <v>1581819</v>
      </c>
      <c r="H69" s="194">
        <v>0</v>
      </c>
      <c r="I69" s="194">
        <v>73037</v>
      </c>
      <c r="J69" s="194">
        <v>0</v>
      </c>
      <c r="K69" s="194">
        <v>1046891</v>
      </c>
      <c r="L69" s="194">
        <v>1046891</v>
      </c>
      <c r="M69" s="194">
        <v>589163</v>
      </c>
      <c r="N69" s="194">
        <v>461891</v>
      </c>
      <c r="O69" s="94">
        <f t="shared" si="0"/>
        <v>0.61254257380092691</v>
      </c>
      <c r="P69" s="95">
        <f t="shared" si="3"/>
        <v>1709091</v>
      </c>
      <c r="Q69" s="95">
        <f t="shared" si="1"/>
        <v>1046891</v>
      </c>
      <c r="R69" s="94">
        <f t="shared" si="2"/>
        <v>0.61254257380092691</v>
      </c>
    </row>
    <row r="70" spans="1:18" s="104" customFormat="1" x14ac:dyDescent="0.2">
      <c r="A70" s="135" t="s">
        <v>441</v>
      </c>
      <c r="B70" s="197" t="s">
        <v>433</v>
      </c>
      <c r="C70" s="135" t="s">
        <v>218</v>
      </c>
      <c r="D70" s="135" t="s">
        <v>219</v>
      </c>
      <c r="E70" s="194">
        <v>2923077</v>
      </c>
      <c r="F70" s="194">
        <v>1923077</v>
      </c>
      <c r="G70" s="194">
        <v>1923077</v>
      </c>
      <c r="H70" s="194">
        <v>0</v>
      </c>
      <c r="I70" s="194">
        <v>0</v>
      </c>
      <c r="J70" s="194">
        <v>0</v>
      </c>
      <c r="K70" s="194">
        <v>0</v>
      </c>
      <c r="L70" s="194">
        <v>0</v>
      </c>
      <c r="M70" s="194">
        <v>1923077</v>
      </c>
      <c r="N70" s="194">
        <v>1923077</v>
      </c>
      <c r="O70" s="94">
        <f t="shared" si="0"/>
        <v>0</v>
      </c>
      <c r="P70" s="95">
        <f t="shared" si="3"/>
        <v>1923077</v>
      </c>
      <c r="Q70" s="95">
        <f t="shared" si="1"/>
        <v>0</v>
      </c>
      <c r="R70" s="94">
        <f t="shared" si="2"/>
        <v>0</v>
      </c>
    </row>
    <row r="71" spans="1:18" s="104" customFormat="1" x14ac:dyDescent="0.2">
      <c r="A71" s="135" t="s">
        <v>441</v>
      </c>
      <c r="B71" s="197" t="s">
        <v>433</v>
      </c>
      <c r="C71" s="135" t="s">
        <v>222</v>
      </c>
      <c r="D71" s="135" t="s">
        <v>223</v>
      </c>
      <c r="E71" s="194">
        <v>0</v>
      </c>
      <c r="F71" s="194">
        <v>0</v>
      </c>
      <c r="G71" s="194">
        <v>0</v>
      </c>
      <c r="H71" s="194">
        <v>0</v>
      </c>
      <c r="I71" s="194">
        <v>0</v>
      </c>
      <c r="J71" s="194">
        <v>0</v>
      </c>
      <c r="K71" s="194">
        <v>0</v>
      </c>
      <c r="L71" s="194">
        <v>0</v>
      </c>
      <c r="M71" s="194">
        <v>0</v>
      </c>
      <c r="N71" s="194">
        <v>0</v>
      </c>
      <c r="O71" s="94">
        <v>0</v>
      </c>
      <c r="P71" s="95">
        <f t="shared" si="3"/>
        <v>0</v>
      </c>
      <c r="Q71" s="95">
        <f t="shared" si="1"/>
        <v>0</v>
      </c>
      <c r="R71" s="94">
        <v>0</v>
      </c>
    </row>
    <row r="72" spans="1:18" s="104" customFormat="1" x14ac:dyDescent="0.2">
      <c r="A72" s="135" t="s">
        <v>441</v>
      </c>
      <c r="B72" s="197" t="s">
        <v>433</v>
      </c>
      <c r="C72" s="135" t="s">
        <v>226</v>
      </c>
      <c r="D72" s="135" t="s">
        <v>227</v>
      </c>
      <c r="E72" s="194">
        <v>0</v>
      </c>
      <c r="F72" s="194">
        <v>0</v>
      </c>
      <c r="G72" s="194">
        <v>0</v>
      </c>
      <c r="H72" s="194">
        <v>0</v>
      </c>
      <c r="I72" s="194">
        <v>0</v>
      </c>
      <c r="J72" s="194">
        <v>0</v>
      </c>
      <c r="K72" s="194">
        <v>0</v>
      </c>
      <c r="L72" s="194">
        <v>0</v>
      </c>
      <c r="M72" s="194">
        <v>0</v>
      </c>
      <c r="N72" s="194">
        <v>0</v>
      </c>
      <c r="O72" s="94">
        <v>0</v>
      </c>
      <c r="P72" s="95">
        <f t="shared" si="3"/>
        <v>0</v>
      </c>
      <c r="Q72" s="95">
        <f t="shared" si="1"/>
        <v>0</v>
      </c>
      <c r="R72" s="94">
        <v>0</v>
      </c>
    </row>
    <row r="73" spans="1:18" s="104" customFormat="1" x14ac:dyDescent="0.2">
      <c r="A73" s="135" t="s">
        <v>441</v>
      </c>
      <c r="B73" s="197" t="s">
        <v>433</v>
      </c>
      <c r="C73" s="135" t="s">
        <v>242</v>
      </c>
      <c r="D73" s="135" t="s">
        <v>243</v>
      </c>
      <c r="E73" s="194">
        <v>3220000</v>
      </c>
      <c r="F73" s="194">
        <v>6312253.6799999997</v>
      </c>
      <c r="G73" s="194">
        <v>6312253.6799999997</v>
      </c>
      <c r="H73" s="194">
        <v>0</v>
      </c>
      <c r="I73" s="194">
        <v>34770</v>
      </c>
      <c r="J73" s="194">
        <v>0</v>
      </c>
      <c r="K73" s="194">
        <v>6277483.6799999997</v>
      </c>
      <c r="L73" s="194">
        <v>6277483.6799999997</v>
      </c>
      <c r="M73" s="194">
        <v>0</v>
      </c>
      <c r="N73" s="194">
        <v>0</v>
      </c>
      <c r="O73" s="94">
        <f t="shared" ref="O73:O103" si="4">+K73/F73</f>
        <v>0.99449166624748198</v>
      </c>
      <c r="P73" s="95">
        <f t="shared" si="3"/>
        <v>6312253.6799999997</v>
      </c>
      <c r="Q73" s="95">
        <f t="shared" si="1"/>
        <v>6277483.6799999997</v>
      </c>
      <c r="R73" s="94">
        <f t="shared" si="2"/>
        <v>0.99449166624748198</v>
      </c>
    </row>
    <row r="74" spans="1:18" s="104" customFormat="1" x14ac:dyDescent="0.2">
      <c r="A74" s="135" t="s">
        <v>441</v>
      </c>
      <c r="B74" s="197" t="s">
        <v>433</v>
      </c>
      <c r="C74" s="135" t="s">
        <v>246</v>
      </c>
      <c r="D74" s="135" t="s">
        <v>247</v>
      </c>
      <c r="E74" s="194">
        <v>3220000</v>
      </c>
      <c r="F74" s="194">
        <v>6312253.6799999997</v>
      </c>
      <c r="G74" s="194">
        <v>6312253.6799999997</v>
      </c>
      <c r="H74" s="194">
        <v>0</v>
      </c>
      <c r="I74" s="194">
        <v>34770</v>
      </c>
      <c r="J74" s="194">
        <v>0</v>
      </c>
      <c r="K74" s="194">
        <v>6277483.6799999997</v>
      </c>
      <c r="L74" s="194">
        <v>6277483.6799999997</v>
      </c>
      <c r="M74" s="194">
        <v>0</v>
      </c>
      <c r="N74" s="194">
        <v>0</v>
      </c>
      <c r="O74" s="94">
        <f t="shared" si="4"/>
        <v>0.99449166624748198</v>
      </c>
      <c r="P74" s="95">
        <f t="shared" si="3"/>
        <v>6312253.6799999997</v>
      </c>
      <c r="Q74" s="95">
        <f t="shared" si="1"/>
        <v>6277483.6799999997</v>
      </c>
      <c r="R74" s="94">
        <f t="shared" si="2"/>
        <v>0.99449166624748198</v>
      </c>
    </row>
    <row r="75" spans="1:18" s="104" customFormat="1" x14ac:dyDescent="0.2">
      <c r="A75" s="135" t="s">
        <v>441</v>
      </c>
      <c r="B75" s="197" t="s">
        <v>433</v>
      </c>
      <c r="C75" s="135" t="s">
        <v>248</v>
      </c>
      <c r="D75" s="135" t="s">
        <v>413</v>
      </c>
      <c r="E75" s="194">
        <v>5025000</v>
      </c>
      <c r="F75" s="194">
        <v>2932746.32</v>
      </c>
      <c r="G75" s="194">
        <v>2682746</v>
      </c>
      <c r="H75" s="194">
        <v>0</v>
      </c>
      <c r="I75" s="194">
        <v>298500</v>
      </c>
      <c r="J75" s="194">
        <v>0</v>
      </c>
      <c r="K75" s="194">
        <v>1855516.64</v>
      </c>
      <c r="L75" s="194">
        <v>1093916.6399999999</v>
      </c>
      <c r="M75" s="194">
        <v>778729.68</v>
      </c>
      <c r="N75" s="194">
        <v>528729.36</v>
      </c>
      <c r="O75" s="94">
        <f t="shared" si="4"/>
        <v>0.63268910350213992</v>
      </c>
      <c r="P75" s="95">
        <f t="shared" si="3"/>
        <v>2932746.32</v>
      </c>
      <c r="Q75" s="95">
        <f t="shared" si="1"/>
        <v>1855516.64</v>
      </c>
      <c r="R75" s="94">
        <f t="shared" si="2"/>
        <v>0.63268910350213992</v>
      </c>
    </row>
    <row r="76" spans="1:18" s="104" customFormat="1" x14ac:dyDescent="0.2">
      <c r="A76" s="135" t="s">
        <v>441</v>
      </c>
      <c r="B76" s="197" t="s">
        <v>433</v>
      </c>
      <c r="C76" s="135" t="s">
        <v>249</v>
      </c>
      <c r="D76" s="135" t="s">
        <v>250</v>
      </c>
      <c r="E76" s="194">
        <v>1000000</v>
      </c>
      <c r="F76" s="194">
        <v>657746.31999999995</v>
      </c>
      <c r="G76" s="194">
        <v>657746</v>
      </c>
      <c r="H76" s="194">
        <v>0</v>
      </c>
      <c r="I76" s="194">
        <v>298500</v>
      </c>
      <c r="J76" s="194">
        <v>0</v>
      </c>
      <c r="K76" s="194">
        <v>39360</v>
      </c>
      <c r="L76" s="194">
        <v>39360</v>
      </c>
      <c r="M76" s="194">
        <v>319886.32</v>
      </c>
      <c r="N76" s="194">
        <v>319886</v>
      </c>
      <c r="O76" s="94">
        <f t="shared" si="4"/>
        <v>5.9840699678867078E-2</v>
      </c>
      <c r="P76" s="95">
        <f t="shared" si="3"/>
        <v>657746.31999999995</v>
      </c>
      <c r="Q76" s="95">
        <f t="shared" si="1"/>
        <v>39360</v>
      </c>
      <c r="R76" s="94">
        <f t="shared" si="2"/>
        <v>5.9840699678867078E-2</v>
      </c>
    </row>
    <row r="77" spans="1:18" s="105" customFormat="1" x14ac:dyDescent="0.2">
      <c r="A77" s="135" t="s">
        <v>441</v>
      </c>
      <c r="B77" s="197" t="s">
        <v>433</v>
      </c>
      <c r="C77" s="135" t="s">
        <v>253</v>
      </c>
      <c r="D77" s="135" t="s">
        <v>254</v>
      </c>
      <c r="E77" s="194">
        <v>2375000</v>
      </c>
      <c r="F77" s="194">
        <v>1575000</v>
      </c>
      <c r="G77" s="194">
        <v>1575000</v>
      </c>
      <c r="H77" s="194">
        <v>0</v>
      </c>
      <c r="I77" s="194">
        <v>0</v>
      </c>
      <c r="J77" s="194">
        <v>0</v>
      </c>
      <c r="K77" s="194">
        <v>1574956.64</v>
      </c>
      <c r="L77" s="194">
        <v>1054556.6399999999</v>
      </c>
      <c r="M77" s="194">
        <v>43.36</v>
      </c>
      <c r="N77" s="194">
        <v>43.36</v>
      </c>
      <c r="O77" s="94">
        <f t="shared" si="4"/>
        <v>0.99997246984126975</v>
      </c>
      <c r="P77" s="95">
        <f t="shared" si="3"/>
        <v>1575000</v>
      </c>
      <c r="Q77" s="95">
        <f>+K77</f>
        <v>1574956.64</v>
      </c>
      <c r="R77" s="94">
        <v>0</v>
      </c>
    </row>
    <row r="78" spans="1:18" s="104" customFormat="1" x14ac:dyDescent="0.2">
      <c r="A78" s="135" t="s">
        <v>441</v>
      </c>
      <c r="B78" s="197" t="s">
        <v>433</v>
      </c>
      <c r="C78" s="135" t="s">
        <v>257</v>
      </c>
      <c r="D78" s="135" t="s">
        <v>258</v>
      </c>
      <c r="E78" s="194">
        <v>250000</v>
      </c>
      <c r="F78" s="194">
        <v>650000</v>
      </c>
      <c r="G78" s="194">
        <v>400000</v>
      </c>
      <c r="H78" s="194">
        <v>0</v>
      </c>
      <c r="I78" s="194">
        <v>0</v>
      </c>
      <c r="J78" s="194">
        <v>0</v>
      </c>
      <c r="K78" s="194">
        <v>241200</v>
      </c>
      <c r="L78" s="194">
        <v>0</v>
      </c>
      <c r="M78" s="194">
        <v>408800</v>
      </c>
      <c r="N78" s="194">
        <v>158800</v>
      </c>
      <c r="O78" s="94">
        <f t="shared" si="4"/>
        <v>0.37107692307692308</v>
      </c>
      <c r="P78" s="95">
        <f t="shared" si="3"/>
        <v>650000</v>
      </c>
      <c r="Q78" s="95">
        <f t="shared" si="1"/>
        <v>241200</v>
      </c>
      <c r="R78" s="94">
        <f>+Q78/P78</f>
        <v>0.37107692307692308</v>
      </c>
    </row>
    <row r="79" spans="1:18" s="104" customFormat="1" x14ac:dyDescent="0.2">
      <c r="A79" s="135" t="s">
        <v>441</v>
      </c>
      <c r="B79" s="197" t="s">
        <v>433</v>
      </c>
      <c r="C79" s="135" t="s">
        <v>259</v>
      </c>
      <c r="D79" s="135" t="s">
        <v>260</v>
      </c>
      <c r="E79" s="194">
        <v>700000</v>
      </c>
      <c r="F79" s="194">
        <v>0</v>
      </c>
      <c r="G79" s="194">
        <v>0</v>
      </c>
      <c r="H79" s="194">
        <v>0</v>
      </c>
      <c r="I79" s="194">
        <v>0</v>
      </c>
      <c r="J79" s="194">
        <v>0</v>
      </c>
      <c r="K79" s="194">
        <v>0</v>
      </c>
      <c r="L79" s="194">
        <v>0</v>
      </c>
      <c r="M79" s="194">
        <v>0</v>
      </c>
      <c r="N79" s="194">
        <v>0</v>
      </c>
      <c r="O79" s="94">
        <v>0</v>
      </c>
      <c r="P79" s="95">
        <f t="shared" si="3"/>
        <v>0</v>
      </c>
      <c r="Q79" s="95">
        <f t="shared" si="1"/>
        <v>0</v>
      </c>
      <c r="R79" s="94">
        <v>0</v>
      </c>
    </row>
    <row r="80" spans="1:18" s="105" customFormat="1" x14ac:dyDescent="0.2">
      <c r="A80" s="135" t="s">
        <v>441</v>
      </c>
      <c r="B80" s="197" t="s">
        <v>433</v>
      </c>
      <c r="C80" s="135" t="s">
        <v>261</v>
      </c>
      <c r="D80" s="135" t="s">
        <v>262</v>
      </c>
      <c r="E80" s="194">
        <v>200000</v>
      </c>
      <c r="F80" s="194">
        <v>0</v>
      </c>
      <c r="G80" s="194">
        <v>0</v>
      </c>
      <c r="H80" s="194">
        <v>0</v>
      </c>
      <c r="I80" s="194">
        <v>0</v>
      </c>
      <c r="J80" s="194">
        <v>0</v>
      </c>
      <c r="K80" s="194">
        <v>0</v>
      </c>
      <c r="L80" s="194">
        <v>0</v>
      </c>
      <c r="M80" s="194">
        <v>0</v>
      </c>
      <c r="N80" s="194">
        <v>0</v>
      </c>
      <c r="O80" s="94">
        <v>0</v>
      </c>
      <c r="P80" s="95">
        <f>+F80</f>
        <v>0</v>
      </c>
      <c r="Q80" s="95">
        <f t="shared" si="1"/>
        <v>0</v>
      </c>
      <c r="R80" s="94">
        <v>0</v>
      </c>
    </row>
    <row r="81" spans="1:18" s="104" customFormat="1" x14ac:dyDescent="0.2">
      <c r="A81" s="135" t="s">
        <v>441</v>
      </c>
      <c r="B81" s="197" t="s">
        <v>433</v>
      </c>
      <c r="C81" s="135" t="s">
        <v>263</v>
      </c>
      <c r="D81" s="135" t="s">
        <v>264</v>
      </c>
      <c r="E81" s="194">
        <v>500000</v>
      </c>
      <c r="F81" s="194">
        <v>50000</v>
      </c>
      <c r="G81" s="194">
        <v>50000</v>
      </c>
      <c r="H81" s="194">
        <v>0</v>
      </c>
      <c r="I81" s="194">
        <v>0</v>
      </c>
      <c r="J81" s="194">
        <v>0</v>
      </c>
      <c r="K81" s="194">
        <v>0</v>
      </c>
      <c r="L81" s="194">
        <v>0</v>
      </c>
      <c r="M81" s="194">
        <v>50000</v>
      </c>
      <c r="N81" s="194">
        <v>50000</v>
      </c>
      <c r="O81" s="94">
        <f t="shared" si="4"/>
        <v>0</v>
      </c>
      <c r="P81" s="95">
        <f>+F81</f>
        <v>50000</v>
      </c>
      <c r="Q81" s="95">
        <f>+K81</f>
        <v>0</v>
      </c>
      <c r="R81" s="94">
        <f>+Q81/P81</f>
        <v>0</v>
      </c>
    </row>
    <row r="82" spans="1:18" s="105" customFormat="1" x14ac:dyDescent="0.2">
      <c r="A82" s="134" t="s">
        <v>441</v>
      </c>
      <c r="B82" s="196" t="s">
        <v>433</v>
      </c>
      <c r="C82" s="134" t="s">
        <v>265</v>
      </c>
      <c r="D82" s="134" t="s">
        <v>266</v>
      </c>
      <c r="E82" s="193">
        <v>80784760</v>
      </c>
      <c r="F82" s="193">
        <v>80784760</v>
      </c>
      <c r="G82" s="193">
        <v>49700000</v>
      </c>
      <c r="H82" s="193">
        <v>0</v>
      </c>
      <c r="I82" s="193">
        <v>0</v>
      </c>
      <c r="J82" s="193">
        <v>0</v>
      </c>
      <c r="K82" s="193">
        <v>0</v>
      </c>
      <c r="L82" s="193">
        <v>0</v>
      </c>
      <c r="M82" s="193">
        <v>80784760</v>
      </c>
      <c r="N82" s="193">
        <v>49700000</v>
      </c>
      <c r="O82" s="94">
        <f t="shared" si="4"/>
        <v>0</v>
      </c>
      <c r="P82" s="28">
        <f>+F82</f>
        <v>80784760</v>
      </c>
      <c r="Q82" s="28">
        <f>+K82</f>
        <v>0</v>
      </c>
      <c r="R82" s="98">
        <f>+Q82/P82</f>
        <v>0</v>
      </c>
    </row>
    <row r="83" spans="1:18" s="105" customFormat="1" x14ac:dyDescent="0.2">
      <c r="A83" s="135" t="s">
        <v>441</v>
      </c>
      <c r="B83" s="197" t="s">
        <v>433</v>
      </c>
      <c r="C83" s="135" t="s">
        <v>267</v>
      </c>
      <c r="D83" s="135" t="s">
        <v>268</v>
      </c>
      <c r="E83" s="194">
        <v>76700000</v>
      </c>
      <c r="F83" s="194">
        <v>76700000</v>
      </c>
      <c r="G83" s="194">
        <v>49700000</v>
      </c>
      <c r="H83" s="194">
        <v>0</v>
      </c>
      <c r="I83" s="194">
        <v>0</v>
      </c>
      <c r="J83" s="194">
        <v>0</v>
      </c>
      <c r="K83" s="194">
        <v>0</v>
      </c>
      <c r="L83" s="194">
        <v>0</v>
      </c>
      <c r="M83" s="194">
        <v>76700000</v>
      </c>
      <c r="N83" s="194">
        <v>49700000</v>
      </c>
      <c r="O83" s="94">
        <f t="shared" si="4"/>
        <v>0</v>
      </c>
      <c r="P83" s="95">
        <f t="shared" ref="P83:P90" si="5">+F83</f>
        <v>76700000</v>
      </c>
      <c r="Q83" s="95">
        <f t="shared" ref="Q83:Q90" si="6">+K83</f>
        <v>0</v>
      </c>
      <c r="R83" s="94">
        <f t="shared" ref="R83:R91" si="7">+Q83/P83</f>
        <v>0</v>
      </c>
    </row>
    <row r="84" spans="1:18" s="104" customFormat="1" x14ac:dyDescent="0.2">
      <c r="A84" s="135" t="s">
        <v>441</v>
      </c>
      <c r="B84" s="197" t="s">
        <v>433</v>
      </c>
      <c r="C84" s="135" t="s">
        <v>416</v>
      </c>
      <c r="D84" s="135" t="s">
        <v>417</v>
      </c>
      <c r="E84" s="194">
        <v>0</v>
      </c>
      <c r="F84" s="194">
        <v>0</v>
      </c>
      <c r="G84" s="194">
        <v>0</v>
      </c>
      <c r="H84" s="194">
        <v>0</v>
      </c>
      <c r="I84" s="194">
        <v>0</v>
      </c>
      <c r="J84" s="194">
        <v>0</v>
      </c>
      <c r="K84" s="194">
        <v>0</v>
      </c>
      <c r="L84" s="194">
        <v>0</v>
      </c>
      <c r="M84" s="194">
        <v>0</v>
      </c>
      <c r="N84" s="194">
        <v>0</v>
      </c>
      <c r="O84" s="94">
        <v>0</v>
      </c>
      <c r="P84" s="95">
        <f t="shared" si="5"/>
        <v>0</v>
      </c>
      <c r="Q84" s="95">
        <f t="shared" si="6"/>
        <v>0</v>
      </c>
      <c r="R84" s="94">
        <v>0</v>
      </c>
    </row>
    <row r="85" spans="1:18" s="104" customFormat="1" x14ac:dyDescent="0.2">
      <c r="A85" s="135" t="s">
        <v>441</v>
      </c>
      <c r="B85" s="197" t="s">
        <v>434</v>
      </c>
      <c r="C85" s="135" t="s">
        <v>271</v>
      </c>
      <c r="D85" s="135" t="s">
        <v>272</v>
      </c>
      <c r="E85" s="194">
        <v>2000000</v>
      </c>
      <c r="F85" s="194">
        <v>2000000</v>
      </c>
      <c r="G85" s="194">
        <v>0</v>
      </c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4">
        <v>2000000</v>
      </c>
      <c r="N85" s="194">
        <v>0</v>
      </c>
      <c r="O85" s="94">
        <f t="shared" si="4"/>
        <v>0</v>
      </c>
      <c r="P85" s="95">
        <f t="shared" si="5"/>
        <v>2000000</v>
      </c>
      <c r="Q85" s="95">
        <f t="shared" si="6"/>
        <v>0</v>
      </c>
      <c r="R85" s="94">
        <f t="shared" si="7"/>
        <v>0</v>
      </c>
    </row>
    <row r="86" spans="1:18" s="104" customFormat="1" x14ac:dyDescent="0.2">
      <c r="A86" s="135" t="s">
        <v>441</v>
      </c>
      <c r="B86" s="197" t="s">
        <v>434</v>
      </c>
      <c r="C86" s="135" t="s">
        <v>273</v>
      </c>
      <c r="D86" s="135" t="s">
        <v>274</v>
      </c>
      <c r="E86" s="194">
        <v>9700000</v>
      </c>
      <c r="F86" s="194">
        <v>9700000</v>
      </c>
      <c r="G86" s="194">
        <v>9700000</v>
      </c>
      <c r="H86" s="194">
        <v>0</v>
      </c>
      <c r="I86" s="194">
        <v>0</v>
      </c>
      <c r="J86" s="194">
        <v>0</v>
      </c>
      <c r="K86" s="194">
        <v>0</v>
      </c>
      <c r="L86" s="194">
        <v>0</v>
      </c>
      <c r="M86" s="194">
        <v>9700000</v>
      </c>
      <c r="N86" s="194">
        <v>9700000</v>
      </c>
      <c r="O86" s="94">
        <f t="shared" si="4"/>
        <v>0</v>
      </c>
      <c r="P86" s="95">
        <f t="shared" si="5"/>
        <v>9700000</v>
      </c>
      <c r="Q86" s="95">
        <f t="shared" si="6"/>
        <v>0</v>
      </c>
      <c r="R86" s="94">
        <f t="shared" si="7"/>
        <v>0</v>
      </c>
    </row>
    <row r="87" spans="1:18" s="105" customFormat="1" x14ac:dyDescent="0.2">
      <c r="A87" s="135" t="s">
        <v>441</v>
      </c>
      <c r="B87" s="197" t="s">
        <v>434</v>
      </c>
      <c r="C87" s="135" t="s">
        <v>416</v>
      </c>
      <c r="D87" s="135" t="s">
        <v>417</v>
      </c>
      <c r="E87" s="194">
        <v>65000000</v>
      </c>
      <c r="F87" s="194">
        <v>65000000</v>
      </c>
      <c r="G87" s="194">
        <v>40000000</v>
      </c>
      <c r="H87" s="194">
        <v>0</v>
      </c>
      <c r="I87" s="194">
        <v>0</v>
      </c>
      <c r="J87" s="194">
        <v>0</v>
      </c>
      <c r="K87" s="194">
        <v>0</v>
      </c>
      <c r="L87" s="194">
        <v>0</v>
      </c>
      <c r="M87" s="194">
        <v>65000000</v>
      </c>
      <c r="N87" s="194">
        <v>40000000</v>
      </c>
      <c r="O87" s="94">
        <f t="shared" si="4"/>
        <v>0</v>
      </c>
      <c r="P87" s="95">
        <f t="shared" si="5"/>
        <v>65000000</v>
      </c>
      <c r="Q87" s="95">
        <f t="shared" si="6"/>
        <v>0</v>
      </c>
      <c r="R87" s="94">
        <f t="shared" si="7"/>
        <v>0</v>
      </c>
    </row>
    <row r="88" spans="1:18" s="104" customFormat="1" x14ac:dyDescent="0.2">
      <c r="A88" s="135" t="s">
        <v>441</v>
      </c>
      <c r="B88" s="197" t="s">
        <v>434</v>
      </c>
      <c r="C88" s="135" t="s">
        <v>279</v>
      </c>
      <c r="D88" s="135" t="s">
        <v>280</v>
      </c>
      <c r="E88" s="194">
        <v>4084760</v>
      </c>
      <c r="F88" s="194">
        <v>4084760</v>
      </c>
      <c r="G88" s="194">
        <v>0</v>
      </c>
      <c r="H88" s="194">
        <v>0</v>
      </c>
      <c r="I88" s="194">
        <v>0</v>
      </c>
      <c r="J88" s="194">
        <v>0</v>
      </c>
      <c r="K88" s="194">
        <v>0</v>
      </c>
      <c r="L88" s="194">
        <v>0</v>
      </c>
      <c r="M88" s="194">
        <v>4084760</v>
      </c>
      <c r="N88" s="194">
        <v>0</v>
      </c>
      <c r="O88" s="94">
        <f t="shared" si="4"/>
        <v>0</v>
      </c>
      <c r="P88" s="95">
        <f t="shared" si="5"/>
        <v>4084760</v>
      </c>
      <c r="Q88" s="95">
        <f t="shared" si="6"/>
        <v>0</v>
      </c>
      <c r="R88" s="94">
        <f t="shared" si="7"/>
        <v>0</v>
      </c>
    </row>
    <row r="89" spans="1:18" s="104" customFormat="1" x14ac:dyDescent="0.2">
      <c r="A89" s="135" t="s">
        <v>441</v>
      </c>
      <c r="B89" s="197" t="s">
        <v>434</v>
      </c>
      <c r="C89" s="135" t="s">
        <v>418</v>
      </c>
      <c r="D89" s="135" t="s">
        <v>419</v>
      </c>
      <c r="E89" s="194">
        <v>4084760</v>
      </c>
      <c r="F89" s="194">
        <v>4084760</v>
      </c>
      <c r="G89" s="194">
        <v>0</v>
      </c>
      <c r="H89" s="194">
        <v>0</v>
      </c>
      <c r="I89" s="194">
        <v>0</v>
      </c>
      <c r="J89" s="194">
        <v>0</v>
      </c>
      <c r="K89" s="194">
        <v>0</v>
      </c>
      <c r="L89" s="194">
        <v>0</v>
      </c>
      <c r="M89" s="194">
        <v>4084760</v>
      </c>
      <c r="N89" s="194">
        <v>0</v>
      </c>
      <c r="O89" s="94">
        <v>0</v>
      </c>
      <c r="P89" s="95">
        <f t="shared" si="5"/>
        <v>4084760</v>
      </c>
      <c r="Q89" s="95">
        <f t="shared" si="6"/>
        <v>0</v>
      </c>
      <c r="R89" s="94">
        <v>0</v>
      </c>
    </row>
    <row r="90" spans="1:18" s="104" customFormat="1" x14ac:dyDescent="0.2">
      <c r="A90" s="135" t="s">
        <v>441</v>
      </c>
      <c r="B90" s="197" t="s">
        <v>434</v>
      </c>
      <c r="C90" s="135" t="s">
        <v>283</v>
      </c>
      <c r="D90" s="135" t="s">
        <v>284</v>
      </c>
      <c r="E90" s="194">
        <v>0</v>
      </c>
      <c r="F90" s="194">
        <v>0</v>
      </c>
      <c r="G90" s="194">
        <v>0</v>
      </c>
      <c r="H90" s="194">
        <v>0</v>
      </c>
      <c r="I90" s="194">
        <v>0</v>
      </c>
      <c r="J90" s="194">
        <v>0</v>
      </c>
      <c r="K90" s="194">
        <v>0</v>
      </c>
      <c r="L90" s="194">
        <v>0</v>
      </c>
      <c r="M90" s="194">
        <v>0</v>
      </c>
      <c r="N90" s="194">
        <v>0</v>
      </c>
      <c r="O90" s="94">
        <v>0</v>
      </c>
      <c r="P90" s="95">
        <f t="shared" si="5"/>
        <v>0</v>
      </c>
      <c r="Q90" s="95">
        <f t="shared" si="6"/>
        <v>0</v>
      </c>
      <c r="R90" s="94">
        <v>0</v>
      </c>
    </row>
    <row r="91" spans="1:18" s="104" customFormat="1" x14ac:dyDescent="0.2">
      <c r="A91" s="135" t="s">
        <v>441</v>
      </c>
      <c r="B91" s="197" t="s">
        <v>434</v>
      </c>
      <c r="C91" s="135" t="s">
        <v>285</v>
      </c>
      <c r="D91" s="135" t="s">
        <v>286</v>
      </c>
      <c r="E91" s="194">
        <v>0</v>
      </c>
      <c r="F91" s="194">
        <v>0</v>
      </c>
      <c r="G91" s="194">
        <v>0</v>
      </c>
      <c r="H91" s="194">
        <v>0</v>
      </c>
      <c r="I91" s="194">
        <v>0</v>
      </c>
      <c r="J91" s="194">
        <v>0</v>
      </c>
      <c r="K91" s="194">
        <v>0</v>
      </c>
      <c r="L91" s="194">
        <v>0</v>
      </c>
      <c r="M91" s="194">
        <v>0</v>
      </c>
      <c r="N91" s="194">
        <v>0</v>
      </c>
      <c r="O91" s="94">
        <v>0</v>
      </c>
      <c r="P91" s="95">
        <f>+P99</f>
        <v>6658792</v>
      </c>
      <c r="Q91" s="95">
        <f>+Q99</f>
        <v>3426777.6</v>
      </c>
      <c r="R91" s="94">
        <f t="shared" si="7"/>
        <v>0.51462451447649971</v>
      </c>
    </row>
    <row r="92" spans="1:18" s="105" customFormat="1" x14ac:dyDescent="0.2">
      <c r="A92" s="135" t="s">
        <v>441</v>
      </c>
      <c r="B92" s="196" t="s">
        <v>433</v>
      </c>
      <c r="C92" s="134" t="s">
        <v>289</v>
      </c>
      <c r="D92" s="134" t="s">
        <v>290</v>
      </c>
      <c r="E92" s="193">
        <v>9793547735</v>
      </c>
      <c r="F92" s="193">
        <v>9792857175</v>
      </c>
      <c r="G92" s="193">
        <v>7262273435.0500002</v>
      </c>
      <c r="H92" s="193">
        <v>0</v>
      </c>
      <c r="I92" s="193">
        <v>984545073.02999997</v>
      </c>
      <c r="J92" s="193">
        <v>0</v>
      </c>
      <c r="K92" s="193">
        <v>6262540508.9700003</v>
      </c>
      <c r="L92" s="193">
        <v>6262540508.9700003</v>
      </c>
      <c r="M92" s="193">
        <v>2545771593</v>
      </c>
      <c r="N92" s="193">
        <v>15187853.050000001</v>
      </c>
      <c r="O92" s="98">
        <f t="shared" si="4"/>
        <v>0.6395008522086405</v>
      </c>
      <c r="P92" s="28"/>
      <c r="Q92" s="28"/>
      <c r="R92" s="98"/>
    </row>
    <row r="93" spans="1:18" s="104" customFormat="1" x14ac:dyDescent="0.2">
      <c r="A93" s="135" t="s">
        <v>441</v>
      </c>
      <c r="B93" s="197" t="s">
        <v>433</v>
      </c>
      <c r="C93" s="135" t="s">
        <v>291</v>
      </c>
      <c r="D93" s="135" t="s">
        <v>292</v>
      </c>
      <c r="E93" s="194">
        <v>9599047735</v>
      </c>
      <c r="F93" s="194">
        <v>9628357175</v>
      </c>
      <c r="G93" s="194">
        <v>7124023435.0500002</v>
      </c>
      <c r="H93" s="194">
        <v>0</v>
      </c>
      <c r="I93" s="194">
        <v>967875415.42999995</v>
      </c>
      <c r="J93" s="194">
        <v>0</v>
      </c>
      <c r="K93" s="194">
        <v>6156148019.5699997</v>
      </c>
      <c r="L93" s="194">
        <v>6156148019.5699997</v>
      </c>
      <c r="M93" s="194">
        <v>2504333740</v>
      </c>
      <c r="N93" s="194">
        <v>0.05</v>
      </c>
      <c r="O93" s="94">
        <f t="shared" si="4"/>
        <v>0.63937678128044717</v>
      </c>
      <c r="P93" s="95"/>
      <c r="Q93" s="95"/>
      <c r="R93" s="94"/>
    </row>
    <row r="94" spans="1:18" s="104" customFormat="1" x14ac:dyDescent="0.2">
      <c r="A94" s="135" t="s">
        <v>441</v>
      </c>
      <c r="B94" s="197" t="s">
        <v>433</v>
      </c>
      <c r="C94" s="135" t="s">
        <v>294</v>
      </c>
      <c r="D94" s="135" t="s">
        <v>295</v>
      </c>
      <c r="E94" s="194">
        <v>2857490000</v>
      </c>
      <c r="F94" s="194">
        <v>2887490000</v>
      </c>
      <c r="G94" s="194">
        <v>2109419462</v>
      </c>
      <c r="H94" s="194">
        <v>0</v>
      </c>
      <c r="I94" s="194">
        <v>282899095</v>
      </c>
      <c r="J94" s="194">
        <v>0</v>
      </c>
      <c r="K94" s="194">
        <v>1826520367</v>
      </c>
      <c r="L94" s="194">
        <v>1826520367</v>
      </c>
      <c r="M94" s="194">
        <v>778070538</v>
      </c>
      <c r="N94" s="194">
        <v>0</v>
      </c>
      <c r="O94" s="94">
        <f t="shared" si="4"/>
        <v>0.63256335675621389</v>
      </c>
      <c r="P94" s="95"/>
      <c r="Q94" s="95"/>
      <c r="R94" s="94"/>
    </row>
    <row r="95" spans="1:18" s="104" customFormat="1" x14ac:dyDescent="0.2">
      <c r="A95" s="135" t="s">
        <v>441</v>
      </c>
      <c r="B95" s="197" t="s">
        <v>433</v>
      </c>
      <c r="C95" s="135" t="s">
        <v>297</v>
      </c>
      <c r="D95" s="135" t="s">
        <v>298</v>
      </c>
      <c r="E95" s="194">
        <v>2521753226</v>
      </c>
      <c r="F95" s="194">
        <v>2521753226</v>
      </c>
      <c r="G95" s="194">
        <v>1920030348.05</v>
      </c>
      <c r="H95" s="194">
        <v>0</v>
      </c>
      <c r="I95" s="194">
        <v>255643752</v>
      </c>
      <c r="J95" s="194">
        <v>0</v>
      </c>
      <c r="K95" s="194">
        <v>1664386596</v>
      </c>
      <c r="L95" s="194">
        <v>1664386596</v>
      </c>
      <c r="M95" s="194">
        <v>601722878</v>
      </c>
      <c r="N95" s="194">
        <v>0.05</v>
      </c>
      <c r="O95" s="94">
        <f t="shared" si="4"/>
        <v>0.66001168506089181</v>
      </c>
      <c r="P95" s="95"/>
      <c r="Q95" s="95"/>
      <c r="R95" s="94"/>
    </row>
    <row r="96" spans="1:18" s="104" customFormat="1" x14ac:dyDescent="0.2">
      <c r="A96" s="135" t="s">
        <v>441</v>
      </c>
      <c r="B96" s="197" t="s">
        <v>433</v>
      </c>
      <c r="C96" s="135" t="s">
        <v>299</v>
      </c>
      <c r="D96" s="135" t="s">
        <v>300</v>
      </c>
      <c r="E96" s="194">
        <v>915708427</v>
      </c>
      <c r="F96" s="194">
        <v>915708427</v>
      </c>
      <c r="G96" s="194">
        <v>699063617</v>
      </c>
      <c r="H96" s="194">
        <v>0</v>
      </c>
      <c r="I96" s="194">
        <v>88615782</v>
      </c>
      <c r="J96" s="194">
        <v>0</v>
      </c>
      <c r="K96" s="194">
        <v>610447835</v>
      </c>
      <c r="L96" s="194">
        <v>610447835</v>
      </c>
      <c r="M96" s="194">
        <v>216644810</v>
      </c>
      <c r="N96" s="194">
        <v>0</v>
      </c>
      <c r="O96" s="94">
        <f t="shared" si="4"/>
        <v>0.66663996639183487</v>
      </c>
      <c r="P96" s="95"/>
      <c r="Q96" s="95"/>
      <c r="R96" s="94"/>
    </row>
    <row r="97" spans="1:18" s="104" customFormat="1" x14ac:dyDescent="0.2">
      <c r="A97" s="135" t="s">
        <v>441</v>
      </c>
      <c r="B97" s="197" t="s">
        <v>433</v>
      </c>
      <c r="C97" s="135" t="s">
        <v>302</v>
      </c>
      <c r="D97" s="135" t="s">
        <v>303</v>
      </c>
      <c r="E97" s="194">
        <v>3263170000</v>
      </c>
      <c r="F97" s="194">
        <v>3263170000</v>
      </c>
      <c r="G97" s="194">
        <v>2355274486</v>
      </c>
      <c r="H97" s="194">
        <v>0</v>
      </c>
      <c r="I97" s="194">
        <v>311858166</v>
      </c>
      <c r="J97" s="194">
        <v>0</v>
      </c>
      <c r="K97" s="194">
        <v>2043416320</v>
      </c>
      <c r="L97" s="194">
        <v>2043416320</v>
      </c>
      <c r="M97" s="194">
        <v>907895514</v>
      </c>
      <c r="N97" s="194">
        <v>0</v>
      </c>
      <c r="O97" s="94">
        <f t="shared" si="4"/>
        <v>0.62620590407487198</v>
      </c>
      <c r="P97" s="95"/>
      <c r="Q97" s="95"/>
      <c r="R97" s="94"/>
    </row>
    <row r="98" spans="1:18" s="104" customFormat="1" ht="15.6" customHeight="1" x14ac:dyDescent="0.2">
      <c r="A98" s="135" t="s">
        <v>441</v>
      </c>
      <c r="B98" s="197" t="s">
        <v>433</v>
      </c>
      <c r="C98" s="135" t="s">
        <v>323</v>
      </c>
      <c r="D98" s="135" t="s">
        <v>421</v>
      </c>
      <c r="E98" s="194">
        <v>34059290</v>
      </c>
      <c r="F98" s="194">
        <v>33576730</v>
      </c>
      <c r="G98" s="194">
        <v>33576730</v>
      </c>
      <c r="H98" s="194">
        <v>0</v>
      </c>
      <c r="I98" s="194">
        <v>25626606.030000001</v>
      </c>
      <c r="J98" s="194">
        <v>0</v>
      </c>
      <c r="K98" s="194">
        <v>7950123.9699999997</v>
      </c>
      <c r="L98" s="194">
        <v>7950123.9699999997</v>
      </c>
      <c r="M98" s="194">
        <v>0</v>
      </c>
      <c r="N98" s="194">
        <v>0</v>
      </c>
      <c r="O98" s="94">
        <f t="shared" si="4"/>
        <v>0.23677481309228146</v>
      </c>
      <c r="P98" s="95"/>
      <c r="Q98" s="95"/>
      <c r="R98" s="94"/>
    </row>
    <row r="99" spans="1:18" s="104" customFormat="1" x14ac:dyDescent="0.2">
      <c r="A99" s="135" t="s">
        <v>441</v>
      </c>
      <c r="B99" s="197" t="s">
        <v>433</v>
      </c>
      <c r="C99" s="135" t="s">
        <v>328</v>
      </c>
      <c r="D99" s="135" t="s">
        <v>422</v>
      </c>
      <c r="E99" s="194">
        <v>6866792</v>
      </c>
      <c r="F99" s="194">
        <v>6658792</v>
      </c>
      <c r="G99" s="194">
        <v>6658792</v>
      </c>
      <c r="H99" s="194">
        <v>0</v>
      </c>
      <c r="I99" s="194">
        <v>3232014.4</v>
      </c>
      <c r="J99" s="194">
        <v>0</v>
      </c>
      <c r="K99" s="194">
        <v>3426777.6</v>
      </c>
      <c r="L99" s="194">
        <v>3426777.6</v>
      </c>
      <c r="M99" s="194">
        <v>0</v>
      </c>
      <c r="N99" s="194">
        <v>0</v>
      </c>
      <c r="O99" s="94">
        <f t="shared" si="4"/>
        <v>0.51462451447649971</v>
      </c>
      <c r="P99" s="95">
        <f>+F99</f>
        <v>6658792</v>
      </c>
      <c r="Q99" s="95">
        <f>+K99</f>
        <v>3426777.6</v>
      </c>
      <c r="R99" s="94">
        <f>+Q99/P99</f>
        <v>0.51462451447649971</v>
      </c>
    </row>
    <row r="100" spans="1:18" s="104" customFormat="1" x14ac:dyDescent="0.2">
      <c r="A100" s="135" t="s">
        <v>441</v>
      </c>
      <c r="B100" s="197" t="s">
        <v>433</v>
      </c>
      <c r="C100" s="135" t="s">
        <v>337</v>
      </c>
      <c r="D100" s="135" t="s">
        <v>338</v>
      </c>
      <c r="E100" s="194">
        <v>89500000</v>
      </c>
      <c r="F100" s="194">
        <v>59500000</v>
      </c>
      <c r="G100" s="194">
        <v>59500000</v>
      </c>
      <c r="H100" s="194">
        <v>0</v>
      </c>
      <c r="I100" s="194">
        <v>7919657.5999999996</v>
      </c>
      <c r="J100" s="194">
        <v>0</v>
      </c>
      <c r="K100" s="194">
        <v>36392489.399999999</v>
      </c>
      <c r="L100" s="194">
        <v>36392489.399999999</v>
      </c>
      <c r="M100" s="194">
        <v>15187853</v>
      </c>
      <c r="N100" s="194">
        <v>15187853</v>
      </c>
      <c r="O100" s="94">
        <f t="shared" si="4"/>
        <v>0.61163847731092436</v>
      </c>
      <c r="P100" s="95">
        <f>+F100</f>
        <v>59500000</v>
      </c>
      <c r="Q100" s="95">
        <f>+K100</f>
        <v>36392489.399999999</v>
      </c>
      <c r="R100" s="94">
        <f>+Q100/P100</f>
        <v>0.61163847731092436</v>
      </c>
    </row>
    <row r="101" spans="1:18" s="104" customFormat="1" x14ac:dyDescent="0.2">
      <c r="A101" s="135" t="s">
        <v>441</v>
      </c>
      <c r="B101" s="197" t="s">
        <v>433</v>
      </c>
      <c r="C101" s="135" t="s">
        <v>339</v>
      </c>
      <c r="D101" s="135" t="s">
        <v>340</v>
      </c>
      <c r="E101" s="194">
        <v>77000000</v>
      </c>
      <c r="F101" s="194">
        <v>47000000</v>
      </c>
      <c r="G101" s="194">
        <v>47000000</v>
      </c>
      <c r="H101" s="194">
        <v>0</v>
      </c>
      <c r="I101" s="194">
        <v>7919657.5999999996</v>
      </c>
      <c r="J101" s="194">
        <v>0</v>
      </c>
      <c r="K101" s="194">
        <v>30580342.399999999</v>
      </c>
      <c r="L101" s="194">
        <v>30580342.399999999</v>
      </c>
      <c r="M101" s="194">
        <v>8500000</v>
      </c>
      <c r="N101" s="194">
        <v>8500000</v>
      </c>
      <c r="O101" s="94">
        <f t="shared" si="4"/>
        <v>0.65064558297872332</v>
      </c>
      <c r="P101" s="95">
        <f>+F101</f>
        <v>47000000</v>
      </c>
      <c r="Q101" s="95">
        <f>+K101</f>
        <v>30580342.399999999</v>
      </c>
      <c r="R101" s="94">
        <f>+Q101/P101</f>
        <v>0.65064558297872332</v>
      </c>
    </row>
    <row r="102" spans="1:18" s="104" customFormat="1" x14ac:dyDescent="0.2">
      <c r="A102" s="135" t="s">
        <v>441</v>
      </c>
      <c r="B102" s="197" t="s">
        <v>433</v>
      </c>
      <c r="C102" s="135" t="s">
        <v>341</v>
      </c>
      <c r="D102" s="135" t="s">
        <v>342</v>
      </c>
      <c r="E102" s="194">
        <v>12500000</v>
      </c>
      <c r="F102" s="194">
        <v>12500000</v>
      </c>
      <c r="G102" s="194">
        <v>12500000</v>
      </c>
      <c r="H102" s="194">
        <v>0</v>
      </c>
      <c r="I102" s="194">
        <v>0</v>
      </c>
      <c r="J102" s="194">
        <v>0</v>
      </c>
      <c r="K102" s="194">
        <v>5812147</v>
      </c>
      <c r="L102" s="194">
        <v>5812147</v>
      </c>
      <c r="M102" s="194">
        <v>6687853</v>
      </c>
      <c r="N102" s="194">
        <v>6687853</v>
      </c>
      <c r="O102" s="94">
        <f t="shared" si="4"/>
        <v>0.46497176000000001</v>
      </c>
      <c r="P102" s="95"/>
      <c r="Q102" s="95"/>
      <c r="R102" s="94"/>
    </row>
    <row r="103" spans="1:18" s="104" customFormat="1" x14ac:dyDescent="0.2">
      <c r="A103" s="135" t="s">
        <v>441</v>
      </c>
      <c r="B103" s="197" t="s">
        <v>433</v>
      </c>
      <c r="C103" s="135" t="s">
        <v>343</v>
      </c>
      <c r="D103" s="135" t="s">
        <v>344</v>
      </c>
      <c r="E103" s="194">
        <v>105000000</v>
      </c>
      <c r="F103" s="194">
        <v>105000000</v>
      </c>
      <c r="G103" s="194">
        <v>78750000</v>
      </c>
      <c r="H103" s="194">
        <v>0</v>
      </c>
      <c r="I103" s="194">
        <v>8750000</v>
      </c>
      <c r="J103" s="194">
        <v>0</v>
      </c>
      <c r="K103" s="194">
        <v>70000000</v>
      </c>
      <c r="L103" s="194">
        <v>70000000</v>
      </c>
      <c r="M103" s="194">
        <v>26250000</v>
      </c>
      <c r="N103" s="194">
        <v>0</v>
      </c>
      <c r="O103" s="94">
        <f t="shared" si="4"/>
        <v>0.66666666666666663</v>
      </c>
      <c r="P103" s="95"/>
      <c r="Q103" s="95"/>
      <c r="R103" s="94"/>
    </row>
    <row r="104" spans="1:18" s="104" customFormat="1" x14ac:dyDescent="0.2">
      <c r="A104" s="135" t="s">
        <v>441</v>
      </c>
      <c r="B104" s="197" t="s">
        <v>433</v>
      </c>
      <c r="C104" s="135" t="s">
        <v>348</v>
      </c>
      <c r="D104" s="135" t="s">
        <v>395</v>
      </c>
      <c r="E104" s="194">
        <v>105000000</v>
      </c>
      <c r="F104" s="194">
        <v>105000000</v>
      </c>
      <c r="G104" s="194">
        <v>78750000</v>
      </c>
      <c r="H104" s="194">
        <v>0</v>
      </c>
      <c r="I104" s="194">
        <v>8750000</v>
      </c>
      <c r="J104" s="194">
        <v>0</v>
      </c>
      <c r="K104" s="194">
        <v>70000000</v>
      </c>
      <c r="L104" s="194">
        <v>70000000</v>
      </c>
      <c r="M104" s="194">
        <v>26250000</v>
      </c>
      <c r="N104" s="194">
        <v>0</v>
      </c>
      <c r="O104" s="94"/>
      <c r="P104" s="95"/>
      <c r="Q104" s="95"/>
      <c r="R104" s="94"/>
    </row>
    <row r="105" spans="1:18" s="104" customFormat="1" x14ac:dyDescent="0.2">
      <c r="A105" s="97"/>
      <c r="B105" s="111"/>
      <c r="C105" s="97"/>
      <c r="D105" s="97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94"/>
      <c r="P105" s="95"/>
      <c r="Q105" s="95"/>
      <c r="R105" s="94"/>
    </row>
    <row r="106" spans="1:18" s="104" customFormat="1" x14ac:dyDescent="0.2">
      <c r="A106" s="97"/>
      <c r="B106" s="111"/>
      <c r="C106" s="97"/>
      <c r="D106" s="97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94"/>
      <c r="P106" s="95"/>
      <c r="Q106" s="95"/>
      <c r="R106" s="94"/>
    </row>
    <row r="107" spans="1:18" s="104" customFormat="1" x14ac:dyDescent="0.2">
      <c r="A107" s="97"/>
      <c r="B107" s="111"/>
      <c r="C107" s="97"/>
      <c r="D107" s="97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94"/>
      <c r="P107" s="95"/>
      <c r="Q107" s="95"/>
      <c r="R107" s="94"/>
    </row>
    <row r="108" spans="1:18" s="104" customFormat="1" x14ac:dyDescent="0.2">
      <c r="A108" s="97"/>
      <c r="B108" s="111"/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4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15" t="s">
        <v>11</v>
      </c>
      <c r="D112" s="215"/>
      <c r="E112" s="215"/>
      <c r="F112" s="215"/>
      <c r="G112" s="215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9" t="s">
        <v>44</v>
      </c>
      <c r="D113" s="149" t="s">
        <v>7</v>
      </c>
      <c r="E113" s="149" t="s">
        <v>8</v>
      </c>
      <c r="F113" s="149" t="s">
        <v>9</v>
      </c>
      <c r="G113" s="149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31" t="s">
        <v>22</v>
      </c>
      <c r="D114" s="49">
        <f>+E8</f>
        <v>3492895808</v>
      </c>
      <c r="E114" s="49">
        <f>+K8</f>
        <v>1622236169.27</v>
      </c>
      <c r="F114" s="49">
        <f>+D1+D114+F920-E114</f>
        <v>1870659638.73</v>
      </c>
      <c r="G114" s="22">
        <f t="shared" ref="G114:G119" si="8">+E114/D114</f>
        <v>0.46443875181002819</v>
      </c>
      <c r="K114" s="21"/>
      <c r="P114" s="21"/>
      <c r="Q114" s="21"/>
    </row>
    <row r="115" spans="3:17" x14ac:dyDescent="0.2">
      <c r="C115" s="131" t="s">
        <v>109</v>
      </c>
      <c r="D115" s="49">
        <f>+F27</f>
        <v>438612768</v>
      </c>
      <c r="E115" s="135">
        <f>+K27</f>
        <v>140087933.94</v>
      </c>
      <c r="F115" s="49">
        <f>+D115-E115</f>
        <v>298524834.06</v>
      </c>
      <c r="G115" s="22">
        <f t="shared" si="8"/>
        <v>0.31938863653873384</v>
      </c>
      <c r="H115" s="49"/>
      <c r="I115" s="49"/>
      <c r="K115" s="21"/>
      <c r="P115" s="21"/>
      <c r="Q115" s="21"/>
    </row>
    <row r="116" spans="3:17" x14ac:dyDescent="0.2">
      <c r="C116" s="131" t="s">
        <v>23</v>
      </c>
      <c r="D116" s="49">
        <f>+F67</f>
        <v>12877168</v>
      </c>
      <c r="E116" s="135">
        <f>+K67</f>
        <v>9179891.3200000003</v>
      </c>
      <c r="F116" s="49">
        <f>+D116-E116</f>
        <v>3697276.6799999997</v>
      </c>
      <c r="G116" s="22">
        <f t="shared" si="8"/>
        <v>0.71288122667965503</v>
      </c>
      <c r="H116" s="49"/>
      <c r="I116" s="49"/>
      <c r="K116" s="21"/>
      <c r="P116" s="21"/>
      <c r="Q116" s="21"/>
    </row>
    <row r="117" spans="3:17" x14ac:dyDescent="0.2">
      <c r="C117" s="131" t="s">
        <v>24</v>
      </c>
      <c r="D117" s="49">
        <f>+F82</f>
        <v>80784760</v>
      </c>
      <c r="E117" s="135">
        <f>+K82</f>
        <v>0</v>
      </c>
      <c r="F117" s="49">
        <f>+D117-E117</f>
        <v>80784760</v>
      </c>
      <c r="G117" s="22">
        <f t="shared" si="8"/>
        <v>0</v>
      </c>
      <c r="H117" s="49"/>
      <c r="I117" s="49"/>
      <c r="K117" s="21"/>
      <c r="P117" s="21"/>
      <c r="Q117" s="21"/>
    </row>
    <row r="118" spans="3:17" x14ac:dyDescent="0.2">
      <c r="C118" s="131" t="s">
        <v>25</v>
      </c>
      <c r="D118" s="49">
        <f>+F92</f>
        <v>9792857175</v>
      </c>
      <c r="E118" s="135">
        <f>+K92</f>
        <v>6262540508.9700003</v>
      </c>
      <c r="F118" s="49">
        <f>+D118-E118</f>
        <v>3530316666.0299997</v>
      </c>
      <c r="G118" s="22">
        <f t="shared" si="8"/>
        <v>0.6395008522086405</v>
      </c>
      <c r="H118" s="49"/>
      <c r="I118" s="49"/>
      <c r="K118" s="21"/>
      <c r="P118" s="21"/>
      <c r="Q118" s="21"/>
    </row>
    <row r="119" spans="3:17" ht="23.25" customHeight="1" thickBot="1" x14ac:dyDescent="0.25">
      <c r="C119" s="150" t="s">
        <v>10</v>
      </c>
      <c r="D119" s="151">
        <f>SUM(D114:D118)</f>
        <v>13818027679</v>
      </c>
      <c r="E119" s="151">
        <f>SUM(E114:E118)</f>
        <v>8034044503.5</v>
      </c>
      <c r="F119" s="151">
        <f>SUM(F114:F118)</f>
        <v>5783983175.5</v>
      </c>
      <c r="G119" s="152">
        <f t="shared" si="8"/>
        <v>0.58141760098727913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5"/>
      <c r="F120" s="49"/>
      <c r="G120" s="21"/>
      <c r="H120" s="49"/>
      <c r="I120" s="49"/>
      <c r="K120" s="21"/>
      <c r="N120" s="49"/>
      <c r="O120" s="49"/>
      <c r="P120" s="135"/>
      <c r="Q120" s="21"/>
    </row>
    <row r="121" spans="3:17" x14ac:dyDescent="0.2">
      <c r="C121" s="19"/>
      <c r="D121" s="21"/>
      <c r="E121" s="104"/>
      <c r="F121" s="22"/>
      <c r="G121" s="22"/>
      <c r="H121" s="49"/>
      <c r="I121" s="49"/>
      <c r="J121" s="97"/>
      <c r="K121" s="21"/>
      <c r="P121" s="104" t="s">
        <v>39</v>
      </c>
      <c r="Q121" s="21"/>
    </row>
    <row r="122" spans="3:17" ht="14.1" customHeight="1" x14ac:dyDescent="0.2">
      <c r="C122" s="216" t="s">
        <v>37</v>
      </c>
      <c r="D122" s="216"/>
      <c r="E122" s="216"/>
      <c r="F122" s="216"/>
      <c r="G122" s="216"/>
      <c r="H122" s="49"/>
      <c r="I122" s="49"/>
      <c r="J122" s="19"/>
      <c r="K122" s="97"/>
      <c r="Q122" s="97"/>
    </row>
    <row r="123" spans="3:17" ht="32.1" customHeight="1" thickBot="1" x14ac:dyDescent="0.25">
      <c r="C123" s="153" t="s">
        <v>44</v>
      </c>
      <c r="D123" s="153" t="s">
        <v>31</v>
      </c>
      <c r="E123" s="153" t="s">
        <v>32</v>
      </c>
      <c r="F123" s="153" t="s">
        <v>36</v>
      </c>
      <c r="G123" s="153" t="s">
        <v>33</v>
      </c>
      <c r="H123" s="49"/>
      <c r="I123" s="49"/>
      <c r="J123" s="19"/>
      <c r="K123" s="97"/>
      <c r="Q123" s="97"/>
    </row>
    <row r="124" spans="3:17" ht="13.5" thickTop="1" x14ac:dyDescent="0.2">
      <c r="C124" s="131" t="s">
        <v>109</v>
      </c>
      <c r="D124" s="49">
        <f t="shared" ref="D124:E126" si="9">+D115</f>
        <v>438612768</v>
      </c>
      <c r="E124" s="49">
        <f t="shared" si="9"/>
        <v>140087933.94</v>
      </c>
      <c r="F124" s="49">
        <f>+D124-E124</f>
        <v>298524834.06</v>
      </c>
      <c r="G124" s="22">
        <f>+E124/D124</f>
        <v>0.31938863653873384</v>
      </c>
      <c r="H124" s="49"/>
      <c r="I124" s="49"/>
      <c r="J124" s="19"/>
      <c r="K124" s="97"/>
      <c r="Q124" s="97"/>
    </row>
    <row r="125" spans="3:17" x14ac:dyDescent="0.2">
      <c r="C125" s="131" t="s">
        <v>23</v>
      </c>
      <c r="D125" s="49">
        <f t="shared" si="9"/>
        <v>12877168</v>
      </c>
      <c r="E125" s="49">
        <f t="shared" si="9"/>
        <v>9179891.3200000003</v>
      </c>
      <c r="F125" s="49">
        <f>+D125-E125</f>
        <v>3697276.6799999997</v>
      </c>
      <c r="G125" s="22">
        <f>+E125/D125</f>
        <v>0.71288122667965503</v>
      </c>
      <c r="H125" s="49"/>
      <c r="I125" s="49"/>
      <c r="J125" s="19"/>
      <c r="K125" s="97"/>
      <c r="Q125" s="97"/>
    </row>
    <row r="126" spans="3:17" x14ac:dyDescent="0.2">
      <c r="C126" s="131" t="s">
        <v>24</v>
      </c>
      <c r="D126" s="49">
        <f t="shared" si="9"/>
        <v>80784760</v>
      </c>
      <c r="E126" s="49">
        <f t="shared" si="9"/>
        <v>0</v>
      </c>
      <c r="F126" s="49">
        <f>+D126-E126</f>
        <v>80784760</v>
      </c>
      <c r="G126" s="22">
        <f>+E126/D126</f>
        <v>0</v>
      </c>
      <c r="H126" s="19"/>
      <c r="I126" s="19"/>
      <c r="J126" s="19"/>
      <c r="K126" s="97"/>
      <c r="Q126" s="97"/>
    </row>
    <row r="127" spans="3:17" x14ac:dyDescent="0.2">
      <c r="C127" s="131" t="s">
        <v>25</v>
      </c>
      <c r="D127" s="49">
        <f>+P91</f>
        <v>6658792</v>
      </c>
      <c r="E127" s="49">
        <f>+Q91</f>
        <v>3426777.6</v>
      </c>
      <c r="F127" s="49">
        <f>+D127-E127</f>
        <v>3232014.4</v>
      </c>
      <c r="G127" s="22">
        <f>+E127/D127</f>
        <v>0.51462451447649971</v>
      </c>
      <c r="H127" s="19"/>
      <c r="I127" s="19"/>
      <c r="J127" s="19"/>
      <c r="K127" s="97"/>
      <c r="Q127" s="97"/>
    </row>
    <row r="128" spans="3:17" ht="13.5" thickBot="1" x14ac:dyDescent="0.25">
      <c r="C128" s="154" t="s">
        <v>10</v>
      </c>
      <c r="D128" s="155">
        <f>SUM(D124:D127)</f>
        <v>538933488</v>
      </c>
      <c r="E128" s="155">
        <f>SUM(E124:E127)</f>
        <v>152694602.85999998</v>
      </c>
      <c r="F128" s="155">
        <f>SUM(F124:F127)</f>
        <v>386238885.13999999</v>
      </c>
      <c r="G128" s="156">
        <f>+E128/D128</f>
        <v>0.28332736090803096</v>
      </c>
      <c r="H128" s="19"/>
      <c r="I128" s="19"/>
      <c r="J128" s="19"/>
      <c r="K128" s="97"/>
      <c r="Q128" s="97"/>
    </row>
    <row r="129" spans="1:17" ht="13.5" thickTop="1" x14ac:dyDescent="0.2">
      <c r="A129" s="19"/>
      <c r="H129" s="19"/>
      <c r="I129" s="19"/>
      <c r="J129" s="19"/>
      <c r="K129" s="97"/>
      <c r="Q129" s="97"/>
    </row>
    <row r="130" spans="1:17" x14ac:dyDescent="0.2">
      <c r="A130" s="19"/>
      <c r="H130" s="19"/>
      <c r="I130" s="19"/>
      <c r="J130" s="19"/>
      <c r="K130" s="97"/>
      <c r="Q130" s="97"/>
    </row>
    <row r="131" spans="1:17" x14ac:dyDescent="0.2">
      <c r="A131" s="19"/>
      <c r="H131" s="19"/>
      <c r="I131" s="19"/>
      <c r="J131" s="19"/>
      <c r="K131" s="97"/>
      <c r="Q131" s="97"/>
    </row>
    <row r="132" spans="1:17" x14ac:dyDescent="0.2">
      <c r="A132" s="19"/>
      <c r="H132" s="19"/>
      <c r="I132" s="19"/>
      <c r="J132" s="19"/>
      <c r="K132" s="97"/>
      <c r="Q132" s="97"/>
    </row>
    <row r="133" spans="1:17" x14ac:dyDescent="0.2">
      <c r="A133" s="19"/>
      <c r="H133" s="19"/>
      <c r="I133" s="19"/>
      <c r="J133" s="19"/>
      <c r="K133" s="97"/>
      <c r="Q133" s="97"/>
    </row>
    <row r="134" spans="1:17" x14ac:dyDescent="0.2">
      <c r="A134" s="19"/>
      <c r="H134" s="19"/>
      <c r="I134" s="19"/>
      <c r="J134" s="19"/>
      <c r="K134" s="97"/>
      <c r="Q134" s="97"/>
    </row>
    <row r="135" spans="1:17" x14ac:dyDescent="0.2">
      <c r="A135" s="19"/>
      <c r="H135" s="19"/>
      <c r="I135" s="19"/>
      <c r="J135" s="19"/>
      <c r="K135" s="97"/>
      <c r="Q135" s="97"/>
    </row>
    <row r="136" spans="1:17" x14ac:dyDescent="0.2">
      <c r="A136" s="139"/>
      <c r="B136" s="140"/>
      <c r="C136" s="141"/>
      <c r="D136" s="142"/>
      <c r="H136" s="19"/>
      <c r="I136" s="19"/>
      <c r="J136" s="19"/>
      <c r="K136" s="97"/>
      <c r="Q136" s="97"/>
    </row>
    <row r="137" spans="1:17" x14ac:dyDescent="0.2">
      <c r="A137" s="139"/>
      <c r="B137" s="140"/>
      <c r="C137" s="141"/>
      <c r="D137" s="142"/>
      <c r="H137" s="19"/>
      <c r="I137" s="19"/>
      <c r="J137" s="19"/>
      <c r="K137" s="97"/>
      <c r="Q137" s="97"/>
    </row>
    <row r="138" spans="1:17" x14ac:dyDescent="0.2">
      <c r="A138" s="139"/>
      <c r="B138" s="140"/>
      <c r="C138" s="141"/>
      <c r="D138" s="142"/>
      <c r="H138" s="19"/>
      <c r="I138" s="19"/>
      <c r="J138" s="19"/>
      <c r="K138" s="97"/>
      <c r="Q138" s="97"/>
    </row>
    <row r="139" spans="1:17" x14ac:dyDescent="0.2">
      <c r="A139" s="139"/>
      <c r="B139" s="140"/>
      <c r="C139" s="141"/>
      <c r="D139" s="142"/>
      <c r="H139" s="19"/>
      <c r="I139" s="19"/>
      <c r="J139" s="19"/>
      <c r="K139" s="97"/>
      <c r="Q139" s="97"/>
    </row>
    <row r="140" spans="1:17" x14ac:dyDescent="0.2">
      <c r="A140" s="139"/>
      <c r="B140" s="140"/>
      <c r="C140" s="141"/>
      <c r="D140" s="142"/>
      <c r="H140" s="19"/>
      <c r="I140" s="19"/>
      <c r="J140" s="19"/>
      <c r="K140" s="97"/>
      <c r="Q140" s="97"/>
    </row>
    <row r="141" spans="1:17" x14ac:dyDescent="0.2">
      <c r="A141" s="19"/>
      <c r="C141" s="86" t="s">
        <v>51</v>
      </c>
      <c r="D141" s="157" t="s">
        <v>52</v>
      </c>
      <c r="E141" s="157" t="s">
        <v>53</v>
      </c>
      <c r="F141" s="86" t="s">
        <v>7</v>
      </c>
      <c r="G141" s="86" t="s">
        <v>19</v>
      </c>
      <c r="H141" s="19"/>
      <c r="I141" s="19"/>
      <c r="J141" s="19"/>
      <c r="K141" s="97"/>
      <c r="Q141" s="97"/>
    </row>
    <row r="142" spans="1:17" x14ac:dyDescent="0.2">
      <c r="A142" s="19"/>
      <c r="C142" s="88" t="s">
        <v>22</v>
      </c>
      <c r="D142" s="89">
        <f>+G142/F142</f>
        <v>0.46443875181002819</v>
      </c>
      <c r="E142" s="89">
        <f>+(100%/12)*8</f>
        <v>0.66666666666666663</v>
      </c>
      <c r="F142" s="90">
        <f>+D114</f>
        <v>3492895808</v>
      </c>
      <c r="G142" s="90">
        <f>+E114</f>
        <v>1622236169.27</v>
      </c>
      <c r="H142" s="19"/>
      <c r="I142" s="19"/>
      <c r="J142" s="19"/>
      <c r="K142" s="97"/>
      <c r="Q142" s="97"/>
    </row>
    <row r="143" spans="1:17" x14ac:dyDescent="0.2">
      <c r="A143" s="19"/>
      <c r="C143" s="88" t="s">
        <v>109</v>
      </c>
      <c r="D143" s="89">
        <f>+G143/F143</f>
        <v>0.31938863653873384</v>
      </c>
      <c r="E143" s="89">
        <f t="shared" ref="E143:E146" si="10">+(100%/12)*8</f>
        <v>0.66666666666666663</v>
      </c>
      <c r="F143" s="90">
        <f t="shared" ref="F143:G146" si="11">+D115</f>
        <v>438612768</v>
      </c>
      <c r="G143" s="90">
        <f t="shared" si="11"/>
        <v>140087933.94</v>
      </c>
      <c r="H143" s="19"/>
      <c r="I143" s="19"/>
      <c r="J143" s="19"/>
      <c r="K143" s="97"/>
      <c r="Q143" s="97"/>
    </row>
    <row r="144" spans="1:17" x14ac:dyDescent="0.2">
      <c r="A144" s="19"/>
      <c r="C144" s="88" t="s">
        <v>23</v>
      </c>
      <c r="D144" s="89">
        <f>+G144/F144</f>
        <v>0.71288122667965503</v>
      </c>
      <c r="E144" s="89">
        <f t="shared" si="10"/>
        <v>0.66666666666666663</v>
      </c>
      <c r="F144" s="90">
        <f t="shared" si="11"/>
        <v>12877168</v>
      </c>
      <c r="G144" s="90">
        <f t="shared" si="11"/>
        <v>9179891.3200000003</v>
      </c>
      <c r="H144" s="19"/>
      <c r="I144" s="19"/>
      <c r="J144" s="19"/>
      <c r="K144" s="97"/>
      <c r="Q144" s="97"/>
    </row>
    <row r="145" spans="1:17" x14ac:dyDescent="0.2">
      <c r="A145" s="19"/>
      <c r="C145" s="88" t="s">
        <v>24</v>
      </c>
      <c r="D145" s="89">
        <f>+G145/F145</f>
        <v>0</v>
      </c>
      <c r="E145" s="89">
        <f t="shared" si="10"/>
        <v>0.66666666666666663</v>
      </c>
      <c r="F145" s="90">
        <f t="shared" si="11"/>
        <v>80784760</v>
      </c>
      <c r="G145" s="90">
        <f t="shared" si="11"/>
        <v>0</v>
      </c>
      <c r="H145" s="19"/>
      <c r="I145" s="19"/>
      <c r="J145" s="19"/>
      <c r="K145" s="97"/>
      <c r="Q145" s="97"/>
    </row>
    <row r="146" spans="1:17" x14ac:dyDescent="0.2">
      <c r="A146" s="19"/>
      <c r="C146" s="88" t="s">
        <v>25</v>
      </c>
      <c r="D146" s="89">
        <f>+G146/F146</f>
        <v>0.6395008522086405</v>
      </c>
      <c r="E146" s="89">
        <f t="shared" si="10"/>
        <v>0.66666666666666663</v>
      </c>
      <c r="F146" s="90">
        <f t="shared" si="11"/>
        <v>9792857175</v>
      </c>
      <c r="G146" s="90">
        <f t="shared" si="11"/>
        <v>6262540508.9700003</v>
      </c>
      <c r="H146" s="19"/>
      <c r="I146" s="19"/>
      <c r="J146" s="19"/>
      <c r="K146" s="97"/>
      <c r="Q146" s="97"/>
    </row>
    <row r="147" spans="1:17" x14ac:dyDescent="0.2">
      <c r="A147" s="19"/>
      <c r="C147" s="88"/>
      <c r="D147" s="89"/>
      <c r="E147" s="89"/>
      <c r="F147" s="90"/>
      <c r="G147" s="90"/>
      <c r="H147" s="19"/>
      <c r="I147" s="19"/>
      <c r="J147" s="19"/>
      <c r="K147" s="97"/>
      <c r="Q147" s="97"/>
    </row>
    <row r="148" spans="1:17" x14ac:dyDescent="0.2">
      <c r="A148" s="19"/>
      <c r="C148" s="88"/>
      <c r="D148" s="89"/>
      <c r="E148" s="89"/>
      <c r="F148" s="90"/>
      <c r="G148" s="90"/>
      <c r="H148" s="19"/>
      <c r="I148" s="19"/>
      <c r="J148" s="19"/>
      <c r="K148" s="97"/>
      <c r="Q148" s="97"/>
    </row>
    <row r="149" spans="1:17" x14ac:dyDescent="0.2">
      <c r="A149" s="19"/>
      <c r="H149" s="19"/>
      <c r="I149" s="19"/>
      <c r="J149" s="19"/>
      <c r="K149" s="97"/>
      <c r="Q149" s="97"/>
    </row>
    <row r="150" spans="1:17" x14ac:dyDescent="0.2">
      <c r="A150" s="19"/>
      <c r="H150" s="19"/>
      <c r="I150" s="19"/>
      <c r="J150" s="19"/>
      <c r="K150" s="97"/>
      <c r="Q150" s="97"/>
    </row>
    <row r="151" spans="1:17" x14ac:dyDescent="0.2">
      <c r="A151" s="19"/>
      <c r="H151" s="19"/>
      <c r="I151" s="19"/>
      <c r="J151" s="19"/>
      <c r="K151" s="97"/>
      <c r="Q151" s="97"/>
    </row>
    <row r="152" spans="1:17" x14ac:dyDescent="0.2">
      <c r="A152" s="19"/>
      <c r="H152" s="19"/>
      <c r="I152" s="19"/>
      <c r="J152" s="19"/>
      <c r="K152" s="97"/>
      <c r="Q152" s="97"/>
    </row>
    <row r="153" spans="1:17" x14ac:dyDescent="0.2">
      <c r="A153" s="19"/>
      <c r="H153" s="19"/>
      <c r="I153" s="19"/>
      <c r="J153" s="19"/>
      <c r="K153" s="97"/>
      <c r="Q153" s="97"/>
    </row>
    <row r="154" spans="1:17" x14ac:dyDescent="0.2">
      <c r="A154" s="19"/>
      <c r="H154" s="19"/>
      <c r="I154" s="19"/>
      <c r="J154" s="19"/>
      <c r="K154" s="97"/>
      <c r="Q154" s="97"/>
    </row>
    <row r="155" spans="1:17" x14ac:dyDescent="0.2">
      <c r="A155" s="19"/>
      <c r="H155" s="19"/>
      <c r="I155" s="19"/>
      <c r="J155" s="19"/>
      <c r="K155" s="97"/>
      <c r="Q155" s="97"/>
    </row>
    <row r="156" spans="1:17" x14ac:dyDescent="0.2">
      <c r="A156" s="19"/>
      <c r="H156" s="19"/>
      <c r="I156" s="19"/>
      <c r="J156" s="19"/>
      <c r="K156" s="97"/>
      <c r="Q156" s="97"/>
    </row>
    <row r="157" spans="1:17" x14ac:dyDescent="0.2">
      <c r="A157" s="19"/>
      <c r="H157" s="19"/>
      <c r="I157" s="19"/>
      <c r="J157" s="19"/>
      <c r="K157" s="97"/>
      <c r="Q157" s="97"/>
    </row>
    <row r="158" spans="1:17" x14ac:dyDescent="0.2">
      <c r="A158" s="19"/>
      <c r="H158" s="19"/>
      <c r="I158" s="19"/>
      <c r="J158" s="19"/>
      <c r="K158" s="97"/>
      <c r="Q158" s="97"/>
    </row>
    <row r="159" spans="1:17" x14ac:dyDescent="0.2">
      <c r="A159" s="19"/>
      <c r="H159" s="19"/>
      <c r="I159" s="19"/>
      <c r="J159" s="19"/>
      <c r="K159" s="97"/>
      <c r="Q159" s="97"/>
    </row>
    <row r="160" spans="1:17" x14ac:dyDescent="0.2">
      <c r="A160" s="19"/>
      <c r="H160" s="19"/>
      <c r="I160" s="19"/>
      <c r="J160" s="19"/>
      <c r="K160" s="97"/>
      <c r="Q160" s="97"/>
    </row>
    <row r="161" spans="1:17" x14ac:dyDescent="0.2">
      <c r="A161" s="19"/>
      <c r="H161" s="19"/>
      <c r="I161" s="19"/>
      <c r="J161" s="19"/>
      <c r="K161" s="97"/>
      <c r="Q161" s="97"/>
    </row>
    <row r="162" spans="1:17" x14ac:dyDescent="0.2">
      <c r="A162" s="19"/>
      <c r="H162" s="19"/>
      <c r="I162" s="19"/>
      <c r="J162" s="19"/>
      <c r="K162" s="97"/>
      <c r="Q162" s="97"/>
    </row>
    <row r="163" spans="1:17" x14ac:dyDescent="0.2">
      <c r="A163" s="19"/>
      <c r="H163" s="19"/>
      <c r="I163" s="19"/>
      <c r="J163" s="19"/>
      <c r="K163" s="97"/>
      <c r="Q163" s="97"/>
    </row>
    <row r="164" spans="1:17" x14ac:dyDescent="0.2">
      <c r="A164" s="19"/>
      <c r="H164" s="19"/>
      <c r="I164" s="19"/>
      <c r="J164" s="19"/>
      <c r="K164" s="97"/>
      <c r="Q164" s="97"/>
    </row>
    <row r="165" spans="1:17" x14ac:dyDescent="0.2">
      <c r="A165" s="19"/>
      <c r="H165" s="19"/>
      <c r="I165" s="19"/>
      <c r="J165" s="19"/>
      <c r="K165" s="97"/>
      <c r="Q165" s="97"/>
    </row>
    <row r="166" spans="1:17" x14ac:dyDescent="0.2">
      <c r="A166" s="19"/>
      <c r="H166" s="19"/>
      <c r="I166" s="19"/>
      <c r="J166" s="19"/>
      <c r="K166" s="97"/>
      <c r="Q166" s="97"/>
    </row>
    <row r="167" spans="1:17" x14ac:dyDescent="0.2">
      <c r="A167" s="19"/>
      <c r="H167" s="19"/>
      <c r="I167" s="19"/>
      <c r="J167" s="19"/>
      <c r="K167" s="97"/>
      <c r="Q167" s="97"/>
    </row>
    <row r="168" spans="1:17" x14ac:dyDescent="0.2">
      <c r="A168" s="19"/>
      <c r="H168" s="19"/>
      <c r="I168" s="19"/>
      <c r="J168" s="19"/>
      <c r="K168" s="97"/>
      <c r="Q168" s="97"/>
    </row>
    <row r="169" spans="1:17" x14ac:dyDescent="0.2">
      <c r="A169" s="19"/>
      <c r="H169" s="19"/>
      <c r="I169" s="19"/>
      <c r="J169" s="19"/>
      <c r="K169" s="97"/>
      <c r="Q169" s="97"/>
    </row>
    <row r="170" spans="1:17" x14ac:dyDescent="0.2">
      <c r="A170" s="19"/>
      <c r="H170" s="19"/>
      <c r="I170" s="19"/>
      <c r="J170" s="19"/>
      <c r="K170" s="97"/>
      <c r="Q170" s="97"/>
    </row>
    <row r="171" spans="1:17" x14ac:dyDescent="0.2">
      <c r="A171" s="19"/>
      <c r="H171" s="19"/>
      <c r="I171" s="19"/>
      <c r="J171" s="19"/>
      <c r="K171" s="97"/>
      <c r="Q171" s="97"/>
    </row>
    <row r="172" spans="1:17" x14ac:dyDescent="0.2">
      <c r="A172" s="19"/>
      <c r="H172" s="19"/>
      <c r="I172" s="19"/>
      <c r="J172" s="19"/>
      <c r="K172" s="97"/>
      <c r="Q172" s="97"/>
    </row>
    <row r="173" spans="1:17" x14ac:dyDescent="0.2">
      <c r="A173" s="19"/>
      <c r="H173" s="19"/>
      <c r="I173" s="19"/>
      <c r="J173" s="19"/>
      <c r="K173" s="97"/>
      <c r="Q173" s="97"/>
    </row>
    <row r="174" spans="1:17" x14ac:dyDescent="0.2">
      <c r="A174" s="19"/>
      <c r="H174" s="19"/>
      <c r="I174" s="19"/>
      <c r="J174" s="19"/>
      <c r="K174" s="97"/>
      <c r="Q174" s="97"/>
    </row>
    <row r="175" spans="1:17" x14ac:dyDescent="0.2">
      <c r="A175" s="19"/>
      <c r="H175" s="19"/>
      <c r="I175" s="19"/>
      <c r="J175" s="19"/>
      <c r="K175" s="97"/>
      <c r="Q175" s="97"/>
    </row>
    <row r="176" spans="1:17" x14ac:dyDescent="0.2">
      <c r="A176" s="19"/>
      <c r="H176" s="19"/>
      <c r="I176" s="19"/>
      <c r="J176" s="19"/>
      <c r="K176" s="97"/>
      <c r="Q176" s="97"/>
    </row>
    <row r="177" spans="1:17" x14ac:dyDescent="0.2">
      <c r="A177" s="19"/>
      <c r="H177" s="19"/>
      <c r="I177" s="19"/>
      <c r="J177" s="19"/>
      <c r="K177" s="97"/>
      <c r="Q177" s="97"/>
    </row>
    <row r="178" spans="1:17" x14ac:dyDescent="0.2">
      <c r="A178" s="19"/>
      <c r="H178" s="19"/>
      <c r="I178" s="19"/>
      <c r="J178" s="19"/>
      <c r="K178" s="97"/>
      <c r="Q178" s="97"/>
    </row>
    <row r="179" spans="1:17" x14ac:dyDescent="0.2">
      <c r="A179" s="19"/>
      <c r="H179" s="19"/>
      <c r="I179" s="19"/>
      <c r="J179" s="19"/>
      <c r="K179" s="97"/>
      <c r="Q179" s="97"/>
    </row>
    <row r="180" spans="1:17" x14ac:dyDescent="0.2">
      <c r="A180" s="19"/>
      <c r="H180" s="19"/>
      <c r="I180" s="19"/>
      <c r="J180" s="19"/>
      <c r="K180" s="97"/>
      <c r="Q180" s="97"/>
    </row>
    <row r="181" spans="1:17" x14ac:dyDescent="0.2">
      <c r="A181" s="19"/>
      <c r="H181" s="19"/>
      <c r="I181" s="19"/>
      <c r="J181" s="19"/>
      <c r="K181" s="97"/>
      <c r="Q181" s="97"/>
    </row>
    <row r="182" spans="1:17" x14ac:dyDescent="0.2">
      <c r="A182" s="19"/>
      <c r="H182" s="19"/>
      <c r="I182" s="19"/>
      <c r="J182" s="19"/>
      <c r="K182" s="97"/>
      <c r="Q182" s="97"/>
    </row>
    <row r="183" spans="1:17" x14ac:dyDescent="0.2">
      <c r="A183" s="19"/>
      <c r="H183" s="19"/>
      <c r="I183" s="19"/>
      <c r="J183" s="19"/>
      <c r="K183" s="97"/>
      <c r="Q183" s="97"/>
    </row>
    <row r="184" spans="1:17" x14ac:dyDescent="0.2">
      <c r="A184" s="19"/>
      <c r="H184" s="19"/>
      <c r="I184" s="19"/>
      <c r="J184" s="19"/>
      <c r="K184" s="97"/>
      <c r="Q184" s="97"/>
    </row>
    <row r="185" spans="1:17" x14ac:dyDescent="0.2">
      <c r="A185" s="19"/>
      <c r="H185" s="19"/>
      <c r="I185" s="19"/>
      <c r="J185" s="19"/>
      <c r="K185" s="97"/>
      <c r="Q185" s="97"/>
    </row>
    <row r="186" spans="1:17" x14ac:dyDescent="0.2">
      <c r="A186" s="19"/>
      <c r="H186" s="19"/>
      <c r="I186" s="19"/>
      <c r="J186" s="19"/>
      <c r="K186" s="97"/>
      <c r="Q186" s="97"/>
    </row>
    <row r="187" spans="1:17" x14ac:dyDescent="0.2">
      <c r="A187" s="19"/>
      <c r="H187" s="19"/>
      <c r="I187" s="19"/>
      <c r="J187" s="19"/>
      <c r="K187" s="97"/>
      <c r="Q187" s="97"/>
    </row>
    <row r="188" spans="1:17" x14ac:dyDescent="0.2">
      <c r="A188" s="19"/>
      <c r="H188" s="19"/>
      <c r="I188" s="19"/>
      <c r="J188" s="19"/>
      <c r="K188" s="97"/>
      <c r="Q188" s="97"/>
    </row>
    <row r="189" spans="1:17" x14ac:dyDescent="0.2">
      <c r="A189" s="19"/>
      <c r="H189" s="19"/>
      <c r="I189" s="19"/>
      <c r="J189" s="19"/>
      <c r="K189" s="97"/>
      <c r="Q189" s="97"/>
    </row>
    <row r="190" spans="1:17" x14ac:dyDescent="0.2">
      <c r="A190" s="19"/>
      <c r="H190" s="19"/>
      <c r="I190" s="19"/>
      <c r="J190" s="19"/>
      <c r="K190" s="97"/>
      <c r="Q190" s="97"/>
    </row>
    <row r="191" spans="1:17" x14ac:dyDescent="0.2">
      <c r="A191" s="19"/>
      <c r="H191" s="19"/>
      <c r="I191" s="19"/>
      <c r="J191" s="19"/>
      <c r="K191" s="97"/>
      <c r="Q191" s="97"/>
    </row>
    <row r="192" spans="1:17" x14ac:dyDescent="0.2">
      <c r="A192" s="19"/>
      <c r="H192" s="19"/>
      <c r="I192" s="19"/>
      <c r="J192" s="19"/>
      <c r="K192" s="97"/>
      <c r="Q192" s="97"/>
    </row>
    <row r="193" spans="1:17" x14ac:dyDescent="0.2">
      <c r="A193" s="19"/>
      <c r="H193" s="19"/>
      <c r="I193" s="19"/>
      <c r="J193" s="19"/>
      <c r="K193" s="97"/>
      <c r="Q193" s="97"/>
    </row>
    <row r="194" spans="1:17" x14ac:dyDescent="0.2">
      <c r="A194" s="19"/>
      <c r="H194" s="19"/>
      <c r="I194" s="19"/>
      <c r="J194" s="19"/>
      <c r="K194" s="97"/>
      <c r="Q194" s="97"/>
    </row>
    <row r="195" spans="1:17" x14ac:dyDescent="0.2">
      <c r="A195" s="19"/>
      <c r="H195" s="19"/>
      <c r="I195" s="19"/>
      <c r="J195" s="19"/>
      <c r="K195" s="97"/>
      <c r="Q195" s="97"/>
    </row>
    <row r="196" spans="1:17" x14ac:dyDescent="0.2">
      <c r="A196" s="19"/>
      <c r="H196" s="19"/>
      <c r="I196" s="19"/>
      <c r="J196" s="19"/>
      <c r="K196" s="97"/>
      <c r="Q196" s="97"/>
    </row>
    <row r="197" spans="1:17" x14ac:dyDescent="0.2">
      <c r="A197" s="19"/>
      <c r="H197" s="19"/>
      <c r="I197" s="19"/>
      <c r="J197" s="19"/>
      <c r="K197" s="97"/>
      <c r="Q197" s="97"/>
    </row>
    <row r="198" spans="1:17" x14ac:dyDescent="0.2">
      <c r="A198" s="19"/>
      <c r="H198" s="19"/>
      <c r="I198" s="19"/>
      <c r="J198" s="19"/>
      <c r="K198" s="97"/>
      <c r="Q198" s="97"/>
    </row>
    <row r="199" spans="1:17" x14ac:dyDescent="0.2">
      <c r="A199" s="19"/>
      <c r="H199" s="19"/>
      <c r="I199" s="19"/>
      <c r="J199" s="19"/>
      <c r="K199" s="97"/>
      <c r="Q199" s="97"/>
    </row>
    <row r="200" spans="1:17" x14ac:dyDescent="0.2">
      <c r="A200" s="19"/>
      <c r="H200" s="19"/>
      <c r="I200" s="19"/>
      <c r="J200" s="19"/>
      <c r="K200" s="97"/>
      <c r="Q200" s="97"/>
    </row>
    <row r="201" spans="1:17" x14ac:dyDescent="0.2">
      <c r="A201" s="19"/>
      <c r="H201" s="19"/>
      <c r="I201" s="19"/>
      <c r="J201" s="19"/>
      <c r="K201" s="97"/>
      <c r="Q201" s="97"/>
    </row>
    <row r="202" spans="1:17" x14ac:dyDescent="0.2">
      <c r="A202" s="19"/>
      <c r="H202" s="19"/>
      <c r="I202" s="19"/>
      <c r="J202" s="19"/>
      <c r="K202" s="97"/>
      <c r="Q202" s="97"/>
    </row>
    <row r="203" spans="1:17" x14ac:dyDescent="0.2">
      <c r="A203" s="19"/>
      <c r="H203" s="19"/>
      <c r="I203" s="19"/>
      <c r="J203" s="19"/>
      <c r="K203" s="97"/>
      <c r="Q203" s="97"/>
    </row>
    <row r="204" spans="1:17" x14ac:dyDescent="0.2">
      <c r="A204" s="19"/>
      <c r="H204" s="19"/>
      <c r="I204" s="19"/>
      <c r="J204" s="19"/>
      <c r="K204" s="97"/>
      <c r="Q204" s="97"/>
    </row>
    <row r="205" spans="1:17" x14ac:dyDescent="0.2">
      <c r="A205" s="19"/>
      <c r="H205" s="19"/>
      <c r="I205" s="19"/>
      <c r="J205" s="19"/>
      <c r="K205" s="97"/>
      <c r="Q205" s="97"/>
    </row>
    <row r="206" spans="1:17" x14ac:dyDescent="0.2">
      <c r="A206" s="19"/>
      <c r="H206" s="19"/>
      <c r="I206" s="19"/>
      <c r="J206" s="19"/>
      <c r="K206" s="97"/>
      <c r="Q206" s="97"/>
    </row>
    <row r="207" spans="1:17" x14ac:dyDescent="0.2">
      <c r="A207" s="19"/>
      <c r="H207" s="19"/>
      <c r="I207" s="19"/>
      <c r="J207" s="19"/>
      <c r="K207" s="97"/>
      <c r="Q207" s="97"/>
    </row>
    <row r="208" spans="1:17" x14ac:dyDescent="0.2">
      <c r="A208" s="19"/>
      <c r="H208" s="19"/>
      <c r="I208" s="19"/>
      <c r="J208" s="19"/>
      <c r="K208" s="97"/>
      <c r="Q208" s="97"/>
    </row>
    <row r="209" spans="1:17" x14ac:dyDescent="0.2">
      <c r="A209" s="19"/>
      <c r="H209" s="19"/>
      <c r="I209" s="19"/>
      <c r="J209" s="19"/>
      <c r="K209" s="97"/>
      <c r="Q209" s="97"/>
    </row>
    <row r="210" spans="1:17" x14ac:dyDescent="0.2">
      <c r="A210" s="19"/>
      <c r="H210" s="19"/>
      <c r="I210" s="19"/>
      <c r="J210" s="19"/>
      <c r="K210" s="97"/>
      <c r="Q210" s="97"/>
    </row>
    <row r="211" spans="1:17" x14ac:dyDescent="0.2">
      <c r="A211" s="19"/>
      <c r="H211" s="19"/>
      <c r="I211" s="19"/>
      <c r="J211" s="19"/>
      <c r="K211" s="97"/>
      <c r="Q211" s="97"/>
    </row>
    <row r="212" spans="1:17" x14ac:dyDescent="0.2">
      <c r="A212" s="19"/>
      <c r="H212" s="19"/>
      <c r="I212" s="19"/>
      <c r="J212" s="19"/>
      <c r="K212" s="97"/>
      <c r="Q212" s="97"/>
    </row>
    <row r="213" spans="1:17" x14ac:dyDescent="0.2">
      <c r="A213" s="19"/>
      <c r="H213" s="19"/>
      <c r="I213" s="19"/>
      <c r="J213" s="19"/>
      <c r="K213" s="97"/>
      <c r="Q213" s="97"/>
    </row>
    <row r="214" spans="1:17" x14ac:dyDescent="0.2">
      <c r="A214" s="19"/>
      <c r="H214" s="19"/>
      <c r="I214" s="19"/>
      <c r="J214" s="19"/>
      <c r="K214" s="97"/>
      <c r="Q214" s="97"/>
    </row>
    <row r="215" spans="1:17" x14ac:dyDescent="0.2">
      <c r="A215" s="19"/>
      <c r="H215" s="19"/>
      <c r="I215" s="19"/>
      <c r="J215" s="19"/>
      <c r="K215" s="97"/>
      <c r="Q215" s="97"/>
    </row>
    <row r="216" spans="1:17" x14ac:dyDescent="0.2">
      <c r="A216" s="19"/>
      <c r="H216" s="19"/>
      <c r="I216" s="19"/>
      <c r="J216" s="19"/>
      <c r="K216" s="97"/>
      <c r="Q216" s="97"/>
    </row>
    <row r="217" spans="1:17" x14ac:dyDescent="0.2">
      <c r="A217" s="19"/>
      <c r="H217" s="19"/>
      <c r="I217" s="19"/>
      <c r="J217" s="19"/>
      <c r="K217" s="97"/>
      <c r="Q217" s="97"/>
    </row>
    <row r="218" spans="1:17" x14ac:dyDescent="0.2">
      <c r="A218" s="19"/>
      <c r="H218" s="19"/>
      <c r="I218" s="19"/>
      <c r="J218" s="19"/>
      <c r="K218" s="97"/>
      <c r="Q218" s="97"/>
    </row>
    <row r="219" spans="1:17" x14ac:dyDescent="0.2">
      <c r="A219" s="19"/>
      <c r="H219" s="19"/>
      <c r="I219" s="19"/>
      <c r="J219" s="19"/>
      <c r="K219" s="97"/>
      <c r="Q219" s="97"/>
    </row>
    <row r="220" spans="1:17" x14ac:dyDescent="0.2">
      <c r="A220" s="19"/>
      <c r="H220" s="19"/>
      <c r="I220" s="19"/>
      <c r="J220" s="19"/>
      <c r="K220" s="97"/>
      <c r="Q220" s="97"/>
    </row>
    <row r="221" spans="1:17" x14ac:dyDescent="0.2">
      <c r="A221" s="19"/>
      <c r="H221" s="19"/>
      <c r="I221" s="19"/>
      <c r="J221" s="19"/>
      <c r="K221" s="97"/>
      <c r="Q221" s="97"/>
    </row>
    <row r="222" spans="1:17" x14ac:dyDescent="0.2">
      <c r="A222" s="19"/>
      <c r="H222" s="19"/>
      <c r="I222" s="19"/>
      <c r="J222" s="19"/>
      <c r="K222" s="97"/>
      <c r="Q222" s="97"/>
    </row>
    <row r="223" spans="1:17" x14ac:dyDescent="0.2">
      <c r="A223" s="19"/>
      <c r="H223" s="19"/>
      <c r="I223" s="19"/>
      <c r="J223" s="19"/>
      <c r="K223" s="97"/>
      <c r="Q223" s="97"/>
    </row>
    <row r="224" spans="1:17" x14ac:dyDescent="0.2">
      <c r="A224" s="19"/>
      <c r="H224" s="19"/>
      <c r="I224" s="19"/>
      <c r="J224" s="19"/>
      <c r="K224" s="97"/>
      <c r="Q224" s="97"/>
    </row>
    <row r="225" spans="1:17" x14ac:dyDescent="0.2">
      <c r="A225" s="19"/>
      <c r="H225" s="19"/>
      <c r="I225" s="19"/>
      <c r="J225" s="19"/>
      <c r="K225" s="97"/>
      <c r="Q225" s="97"/>
    </row>
    <row r="226" spans="1:17" x14ac:dyDescent="0.2">
      <c r="A226" s="19"/>
      <c r="H226" s="19"/>
      <c r="I226" s="19"/>
      <c r="J226" s="19"/>
      <c r="K226" s="97"/>
      <c r="Q226" s="97"/>
    </row>
    <row r="227" spans="1:17" x14ac:dyDescent="0.2">
      <c r="A227" s="19"/>
      <c r="H227" s="19"/>
      <c r="I227" s="19"/>
      <c r="J227" s="19"/>
      <c r="K227" s="97"/>
      <c r="Q227" s="97"/>
    </row>
    <row r="228" spans="1:17" x14ac:dyDescent="0.2">
      <c r="A228" s="19"/>
      <c r="H228" s="19"/>
      <c r="I228" s="19"/>
      <c r="J228" s="19"/>
      <c r="K228" s="97"/>
      <c r="Q228" s="97"/>
    </row>
    <row r="229" spans="1:17" x14ac:dyDescent="0.2">
      <c r="A229" s="19"/>
      <c r="H229" s="19"/>
      <c r="I229" s="19"/>
      <c r="J229" s="19"/>
      <c r="K229" s="97"/>
      <c r="Q229" s="97"/>
    </row>
    <row r="230" spans="1:17" x14ac:dyDescent="0.2">
      <c r="A230" s="19"/>
      <c r="H230" s="19"/>
      <c r="I230" s="19"/>
      <c r="J230" s="19"/>
      <c r="K230" s="97"/>
      <c r="Q230" s="97"/>
    </row>
    <row r="231" spans="1:17" x14ac:dyDescent="0.2">
      <c r="A231" s="19"/>
      <c r="H231" s="19"/>
      <c r="I231" s="19"/>
      <c r="J231" s="19"/>
      <c r="K231" s="97"/>
      <c r="Q231" s="97"/>
    </row>
    <row r="232" spans="1:17" x14ac:dyDescent="0.2">
      <c r="A232" s="19"/>
      <c r="H232" s="19"/>
      <c r="I232" s="19"/>
      <c r="J232" s="19"/>
      <c r="K232" s="97"/>
      <c r="Q232" s="97"/>
    </row>
    <row r="233" spans="1:17" x14ac:dyDescent="0.2">
      <c r="A233" s="19"/>
      <c r="H233" s="19"/>
      <c r="I233" s="19"/>
      <c r="J233" s="19"/>
      <c r="K233" s="97"/>
      <c r="Q233" s="97"/>
    </row>
    <row r="234" spans="1:17" x14ac:dyDescent="0.2">
      <c r="A234" s="19"/>
      <c r="H234" s="19"/>
      <c r="I234" s="19"/>
      <c r="J234" s="19"/>
      <c r="K234" s="97"/>
      <c r="Q234" s="97"/>
    </row>
    <row r="235" spans="1:17" x14ac:dyDescent="0.2">
      <c r="A235" s="19"/>
      <c r="H235" s="19"/>
      <c r="I235" s="19"/>
      <c r="J235" s="19"/>
      <c r="K235" s="97"/>
      <c r="Q235" s="97"/>
    </row>
    <row r="236" spans="1:17" x14ac:dyDescent="0.2">
      <c r="A236" s="19"/>
      <c r="H236" s="19"/>
      <c r="I236" s="19"/>
      <c r="J236" s="19"/>
      <c r="K236" s="97"/>
      <c r="Q236" s="97"/>
    </row>
    <row r="237" spans="1:17" x14ac:dyDescent="0.2">
      <c r="A237" s="19"/>
      <c r="E237" s="144"/>
      <c r="F237" s="144"/>
      <c r="G237" s="144"/>
      <c r="H237" s="19"/>
      <c r="I237" s="19"/>
      <c r="J237" s="19"/>
      <c r="K237" s="97"/>
      <c r="Q237" s="97"/>
    </row>
    <row r="238" spans="1:17" x14ac:dyDescent="0.2">
      <c r="A238" s="19"/>
      <c r="E238" s="144"/>
      <c r="F238" s="144"/>
      <c r="G238" s="144"/>
      <c r="H238" s="19"/>
      <c r="I238" s="19"/>
      <c r="J238" s="19"/>
      <c r="K238" s="97"/>
      <c r="Q238" s="97"/>
    </row>
    <row r="239" spans="1:17" x14ac:dyDescent="0.2">
      <c r="A239" s="19"/>
      <c r="E239" s="144"/>
      <c r="F239" s="144"/>
      <c r="G239" s="144"/>
      <c r="H239" s="19"/>
      <c r="I239" s="19"/>
      <c r="J239" s="19"/>
      <c r="K239" s="97"/>
      <c r="Q239" s="97"/>
    </row>
    <row r="240" spans="1:17" x14ac:dyDescent="0.2">
      <c r="A240" s="19"/>
      <c r="E240" s="144"/>
      <c r="F240" s="144"/>
      <c r="G240" s="144"/>
      <c r="H240" s="19"/>
      <c r="I240" s="19"/>
      <c r="J240" s="19"/>
      <c r="K240" s="97"/>
      <c r="Q240" s="97"/>
    </row>
    <row r="241" spans="1:17" x14ac:dyDescent="0.2">
      <c r="A241" s="19"/>
      <c r="E241" s="144"/>
      <c r="F241" s="144"/>
      <c r="G241" s="144"/>
      <c r="H241" s="19"/>
      <c r="I241" s="19"/>
      <c r="J241" s="19"/>
      <c r="K241" s="97"/>
      <c r="Q241" s="97"/>
    </row>
    <row r="242" spans="1:17" x14ac:dyDescent="0.2">
      <c r="A242" s="19"/>
      <c r="E242" s="144"/>
      <c r="F242" s="144"/>
      <c r="G242" s="144"/>
      <c r="H242" s="19"/>
      <c r="I242" s="19"/>
      <c r="J242" s="19"/>
      <c r="K242" s="97"/>
      <c r="Q242" s="97"/>
    </row>
    <row r="243" spans="1:17" x14ac:dyDescent="0.2">
      <c r="A243" s="19"/>
      <c r="E243" s="144"/>
      <c r="F243" s="144"/>
      <c r="G243" s="144"/>
      <c r="H243" s="19"/>
      <c r="I243" s="19"/>
      <c r="J243" s="19"/>
      <c r="K243" s="97"/>
      <c r="Q243" s="97"/>
    </row>
    <row r="244" spans="1:17" x14ac:dyDescent="0.2">
      <c r="A244" s="19"/>
      <c r="E244" s="144"/>
      <c r="F244" s="144"/>
      <c r="G244" s="144"/>
      <c r="H244" s="19"/>
      <c r="I244" s="19"/>
      <c r="J244" s="19"/>
      <c r="K244" s="97"/>
      <c r="Q244" s="97"/>
    </row>
    <row r="245" spans="1:17" x14ac:dyDescent="0.2">
      <c r="A245" s="19"/>
      <c r="E245" s="144"/>
      <c r="F245" s="144"/>
      <c r="G245" s="144"/>
      <c r="H245" s="19"/>
      <c r="I245" s="19"/>
      <c r="J245" s="19"/>
      <c r="K245" s="97"/>
      <c r="Q245" s="97"/>
    </row>
    <row r="246" spans="1:17" x14ac:dyDescent="0.2">
      <c r="A246" s="19"/>
      <c r="E246" s="144"/>
      <c r="F246" s="144"/>
      <c r="G246" s="144"/>
      <c r="H246" s="19"/>
      <c r="I246" s="19"/>
      <c r="J246" s="19"/>
      <c r="K246" s="97"/>
      <c r="Q246" s="97"/>
    </row>
    <row r="247" spans="1:17" x14ac:dyDescent="0.2">
      <c r="A247" s="19"/>
      <c r="E247" s="144"/>
      <c r="F247" s="144"/>
      <c r="G247" s="144"/>
      <c r="H247" s="19"/>
      <c r="I247" s="19"/>
      <c r="J247" s="19"/>
      <c r="K247" s="97"/>
      <c r="Q247" s="97"/>
    </row>
    <row r="248" spans="1:17" x14ac:dyDescent="0.2">
      <c r="A248" s="19"/>
      <c r="E248" s="144"/>
      <c r="F248" s="144"/>
      <c r="G248" s="144"/>
      <c r="H248" s="19"/>
      <c r="I248" s="19"/>
      <c r="J248" s="19"/>
      <c r="K248" s="97"/>
      <c r="Q248" s="97"/>
    </row>
    <row r="249" spans="1:17" x14ac:dyDescent="0.2">
      <c r="A249" s="19"/>
      <c r="E249" s="144"/>
      <c r="F249" s="144"/>
      <c r="G249" s="144"/>
      <c r="H249" s="19"/>
      <c r="I249" s="19"/>
      <c r="J249" s="19"/>
      <c r="K249" s="97"/>
      <c r="Q249" s="97"/>
    </row>
    <row r="250" spans="1:17" x14ac:dyDescent="0.2">
      <c r="A250" s="19"/>
      <c r="E250" s="144"/>
      <c r="F250" s="144"/>
      <c r="G250" s="144"/>
      <c r="H250" s="19"/>
      <c r="I250" s="19"/>
      <c r="J250" s="19"/>
      <c r="K250" s="97"/>
      <c r="Q250" s="97"/>
    </row>
    <row r="251" spans="1:17" x14ac:dyDescent="0.2">
      <c r="A251" s="19"/>
      <c r="E251" s="144"/>
      <c r="F251" s="144"/>
      <c r="G251" s="144"/>
      <c r="H251" s="19"/>
      <c r="I251" s="19"/>
      <c r="J251" s="19"/>
      <c r="K251" s="97"/>
      <c r="Q251" s="97"/>
    </row>
    <row r="252" spans="1:17" x14ac:dyDescent="0.2">
      <c r="A252" s="19"/>
      <c r="E252" s="144"/>
      <c r="F252" s="144"/>
      <c r="G252" s="144"/>
      <c r="H252" s="19"/>
      <c r="I252" s="19"/>
      <c r="J252" s="19"/>
      <c r="K252" s="97"/>
      <c r="Q252" s="97"/>
    </row>
    <row r="253" spans="1:17" x14ac:dyDescent="0.2">
      <c r="A253" s="19"/>
      <c r="E253" s="144"/>
      <c r="F253" s="144"/>
      <c r="G253" s="144"/>
      <c r="H253" s="19"/>
      <c r="I253" s="19"/>
      <c r="J253" s="19"/>
      <c r="K253" s="97"/>
      <c r="Q253" s="97"/>
    </row>
    <row r="254" spans="1:17" x14ac:dyDescent="0.2">
      <c r="A254" s="19"/>
      <c r="E254" s="144"/>
      <c r="F254" s="144"/>
      <c r="G254" s="144"/>
      <c r="H254" s="19"/>
      <c r="I254" s="19"/>
      <c r="J254" s="19"/>
      <c r="K254" s="97"/>
      <c r="Q254" s="97"/>
    </row>
    <row r="255" spans="1:17" x14ac:dyDescent="0.2">
      <c r="A255" s="19"/>
      <c r="E255" s="144"/>
      <c r="F255" s="144"/>
      <c r="G255" s="144"/>
      <c r="H255" s="19"/>
      <c r="I255" s="19"/>
      <c r="J255" s="19"/>
      <c r="K255" s="97"/>
      <c r="Q255" s="97"/>
    </row>
    <row r="256" spans="1:17" x14ac:dyDescent="0.2">
      <c r="A256" s="19"/>
      <c r="E256" s="144"/>
      <c r="F256" s="144"/>
      <c r="G256" s="144"/>
      <c r="H256" s="19"/>
      <c r="I256" s="19"/>
      <c r="J256" s="19"/>
      <c r="K256" s="97"/>
      <c r="Q256" s="97"/>
    </row>
    <row r="257" spans="1:17" x14ac:dyDescent="0.2">
      <c r="A257" s="19"/>
      <c r="E257" s="144"/>
      <c r="F257" s="144"/>
      <c r="G257" s="144"/>
      <c r="H257" s="19"/>
      <c r="I257" s="19"/>
      <c r="J257" s="19"/>
      <c r="K257" s="97"/>
      <c r="Q257" s="97"/>
    </row>
    <row r="258" spans="1:17" x14ac:dyDescent="0.2">
      <c r="A258" s="19"/>
      <c r="E258" s="144"/>
      <c r="F258" s="144"/>
      <c r="G258" s="144"/>
      <c r="H258" s="19"/>
      <c r="I258" s="19"/>
      <c r="J258" s="19"/>
      <c r="K258" s="97"/>
      <c r="Q258" s="97"/>
    </row>
    <row r="259" spans="1:17" x14ac:dyDescent="0.2">
      <c r="A259" s="19"/>
      <c r="E259" s="144"/>
      <c r="F259" s="144"/>
      <c r="G259" s="144"/>
      <c r="H259" s="19"/>
      <c r="I259" s="19"/>
      <c r="J259" s="19"/>
      <c r="K259" s="97"/>
      <c r="Q259" s="97"/>
    </row>
    <row r="260" spans="1:17" x14ac:dyDescent="0.2">
      <c r="A260" s="19"/>
      <c r="E260" s="144"/>
      <c r="F260" s="144"/>
      <c r="G260" s="144"/>
      <c r="H260" s="19"/>
      <c r="I260" s="19"/>
      <c r="J260" s="19"/>
      <c r="K260" s="97"/>
      <c r="Q260" s="97"/>
    </row>
    <row r="261" spans="1:17" x14ac:dyDescent="0.2">
      <c r="A261" s="19"/>
      <c r="E261" s="144"/>
      <c r="F261" s="144"/>
      <c r="G261" s="144"/>
      <c r="H261" s="19"/>
      <c r="I261" s="19"/>
      <c r="J261" s="19"/>
      <c r="K261" s="97"/>
      <c r="Q261" s="97"/>
    </row>
    <row r="262" spans="1:17" x14ac:dyDescent="0.2">
      <c r="A262" s="19"/>
      <c r="E262" s="144"/>
      <c r="F262" s="144"/>
      <c r="G262" s="144"/>
      <c r="H262" s="19"/>
      <c r="I262" s="19"/>
      <c r="J262" s="19"/>
      <c r="K262" s="97"/>
      <c r="Q262" s="97"/>
    </row>
    <row r="263" spans="1:17" x14ac:dyDescent="0.2">
      <c r="A263" s="19"/>
      <c r="E263" s="144"/>
      <c r="F263" s="144"/>
      <c r="G263" s="144"/>
      <c r="H263" s="19"/>
      <c r="I263" s="19"/>
      <c r="J263" s="19"/>
      <c r="K263" s="97"/>
      <c r="Q263" s="97"/>
    </row>
    <row r="264" spans="1:17" x14ac:dyDescent="0.2">
      <c r="A264" s="19"/>
      <c r="E264" s="144"/>
      <c r="F264" s="144"/>
      <c r="G264" s="144"/>
      <c r="H264" s="19"/>
      <c r="I264" s="19"/>
      <c r="J264" s="19"/>
      <c r="K264" s="97"/>
      <c r="Q264" s="97"/>
    </row>
    <row r="265" spans="1:17" x14ac:dyDescent="0.2">
      <c r="A265" s="19"/>
      <c r="E265" s="144"/>
      <c r="F265" s="144"/>
      <c r="G265" s="144"/>
      <c r="H265" s="19"/>
      <c r="I265" s="19"/>
      <c r="J265" s="19"/>
      <c r="K265" s="97"/>
      <c r="Q265" s="97"/>
    </row>
    <row r="266" spans="1:17" x14ac:dyDescent="0.2">
      <c r="A266" s="19"/>
      <c r="E266" s="144"/>
      <c r="F266" s="144"/>
      <c r="G266" s="144"/>
      <c r="H266" s="19"/>
      <c r="I266" s="19"/>
      <c r="J266" s="19"/>
      <c r="K266" s="97"/>
      <c r="Q266" s="97"/>
    </row>
    <row r="267" spans="1:17" x14ac:dyDescent="0.2">
      <c r="A267" s="19"/>
      <c r="E267" s="144"/>
      <c r="F267" s="144"/>
      <c r="G267" s="144"/>
      <c r="H267" s="19"/>
      <c r="I267" s="19"/>
      <c r="J267" s="19"/>
      <c r="K267" s="97"/>
      <c r="Q267" s="97"/>
    </row>
    <row r="268" spans="1:17" x14ac:dyDescent="0.2">
      <c r="A268" s="19"/>
      <c r="E268" s="144"/>
      <c r="F268" s="144"/>
      <c r="G268" s="144"/>
      <c r="H268" s="19"/>
      <c r="I268" s="19"/>
      <c r="J268" s="19"/>
      <c r="K268" s="97"/>
      <c r="Q268" s="97"/>
    </row>
    <row r="269" spans="1:17" x14ac:dyDescent="0.2">
      <c r="A269" s="19"/>
      <c r="E269" s="144"/>
      <c r="F269" s="144"/>
      <c r="G269" s="144"/>
      <c r="H269" s="19"/>
      <c r="I269" s="19"/>
      <c r="J269" s="19"/>
      <c r="K269" s="97"/>
      <c r="Q269" s="97"/>
    </row>
    <row r="270" spans="1:17" x14ac:dyDescent="0.2">
      <c r="A270" s="19"/>
      <c r="E270" s="144"/>
      <c r="F270" s="144"/>
      <c r="G270" s="144"/>
      <c r="H270" s="19"/>
      <c r="I270" s="19"/>
      <c r="J270" s="19"/>
      <c r="K270" s="97"/>
      <c r="Q270" s="97"/>
    </row>
    <row r="271" spans="1:17" x14ac:dyDescent="0.2">
      <c r="A271" s="19"/>
      <c r="E271" s="144"/>
      <c r="F271" s="144"/>
      <c r="G271" s="144"/>
      <c r="H271" s="19"/>
      <c r="I271" s="19"/>
      <c r="J271" s="19"/>
      <c r="K271" s="97"/>
      <c r="Q271" s="97"/>
    </row>
    <row r="272" spans="1:17" x14ac:dyDescent="0.2">
      <c r="A272" s="19"/>
      <c r="E272" s="144"/>
      <c r="F272" s="144"/>
      <c r="G272" s="144"/>
      <c r="H272" s="19"/>
      <c r="I272" s="19"/>
      <c r="J272" s="19"/>
      <c r="K272" s="97"/>
      <c r="Q272" s="97"/>
    </row>
    <row r="273" spans="1:17" x14ac:dyDescent="0.2">
      <c r="A273" s="19"/>
      <c r="E273" s="144"/>
      <c r="F273" s="144"/>
      <c r="G273" s="144"/>
      <c r="H273" s="19"/>
      <c r="I273" s="19"/>
      <c r="J273" s="19"/>
      <c r="K273" s="97"/>
      <c r="Q273" s="97"/>
    </row>
    <row r="274" spans="1:17" x14ac:dyDescent="0.2">
      <c r="A274" s="19"/>
      <c r="E274" s="144"/>
      <c r="F274" s="144"/>
      <c r="G274" s="144"/>
      <c r="H274" s="19"/>
      <c r="I274" s="19"/>
      <c r="J274" s="19"/>
      <c r="K274" s="97"/>
      <c r="Q274" s="97"/>
    </row>
    <row r="275" spans="1:17" x14ac:dyDescent="0.2">
      <c r="A275" s="19"/>
      <c r="E275" s="144"/>
      <c r="F275" s="144"/>
      <c r="G275" s="144"/>
      <c r="H275" s="19"/>
      <c r="I275" s="19"/>
      <c r="J275" s="19"/>
      <c r="K275" s="97"/>
      <c r="Q275" s="97"/>
    </row>
    <row r="276" spans="1:17" x14ac:dyDescent="0.2">
      <c r="A276" s="19"/>
      <c r="E276" s="144"/>
      <c r="F276" s="144"/>
      <c r="G276" s="144"/>
      <c r="H276" s="19"/>
      <c r="I276" s="19"/>
      <c r="J276" s="19"/>
      <c r="K276" s="97"/>
      <c r="Q276" s="97"/>
    </row>
    <row r="277" spans="1:17" x14ac:dyDescent="0.2">
      <c r="A277" s="19"/>
      <c r="E277" s="144"/>
      <c r="F277" s="144"/>
      <c r="G277" s="144"/>
      <c r="H277" s="19"/>
      <c r="I277" s="19"/>
      <c r="J277" s="19"/>
      <c r="K277" s="97"/>
      <c r="Q277" s="97"/>
    </row>
    <row r="278" spans="1:17" x14ac:dyDescent="0.2">
      <c r="A278" s="19"/>
      <c r="E278" s="144"/>
      <c r="F278" s="144"/>
      <c r="G278" s="144"/>
      <c r="H278" s="19"/>
      <c r="I278" s="19"/>
      <c r="J278" s="19"/>
      <c r="K278" s="97"/>
      <c r="Q278" s="97"/>
    </row>
    <row r="279" spans="1:17" x14ac:dyDescent="0.2">
      <c r="A279" s="19"/>
      <c r="E279" s="144"/>
      <c r="F279" s="144"/>
      <c r="G279" s="144"/>
      <c r="H279" s="19"/>
      <c r="I279" s="19"/>
      <c r="J279" s="19"/>
      <c r="K279" s="97"/>
      <c r="Q279" s="97"/>
    </row>
    <row r="280" spans="1:17" x14ac:dyDescent="0.2">
      <c r="A280" s="19"/>
      <c r="E280" s="144"/>
      <c r="F280" s="144"/>
      <c r="G280" s="144"/>
      <c r="H280" s="19"/>
      <c r="I280" s="19"/>
      <c r="J280" s="19"/>
      <c r="K280" s="97"/>
      <c r="Q280" s="97"/>
    </row>
    <row r="281" spans="1:17" x14ac:dyDescent="0.2">
      <c r="A281" s="19"/>
      <c r="E281" s="144"/>
      <c r="F281" s="144"/>
      <c r="G281" s="144"/>
      <c r="H281" s="19"/>
      <c r="I281" s="19"/>
      <c r="J281" s="19"/>
      <c r="K281" s="97"/>
      <c r="Q281" s="97"/>
    </row>
    <row r="282" spans="1:17" x14ac:dyDescent="0.2">
      <c r="A282" s="19"/>
      <c r="E282" s="144"/>
      <c r="F282" s="144"/>
      <c r="G282" s="144"/>
      <c r="H282" s="19"/>
      <c r="I282" s="19"/>
      <c r="J282" s="19"/>
      <c r="K282" s="97"/>
      <c r="Q282" s="97"/>
    </row>
    <row r="283" spans="1:17" x14ac:dyDescent="0.2">
      <c r="A283" s="19"/>
      <c r="E283" s="144"/>
      <c r="F283" s="144"/>
      <c r="G283" s="144"/>
      <c r="H283" s="19"/>
      <c r="I283" s="19"/>
      <c r="J283" s="19"/>
      <c r="K283" s="97"/>
      <c r="Q283" s="97"/>
    </row>
    <row r="284" spans="1:17" x14ac:dyDescent="0.2">
      <c r="A284" s="19"/>
      <c r="E284" s="144"/>
      <c r="F284" s="144"/>
      <c r="G284" s="144"/>
      <c r="H284" s="19"/>
      <c r="I284" s="19"/>
      <c r="J284" s="19"/>
      <c r="K284" s="97"/>
      <c r="Q284" s="97"/>
    </row>
    <row r="285" spans="1:17" x14ac:dyDescent="0.2">
      <c r="A285" s="19"/>
      <c r="E285" s="144"/>
      <c r="F285" s="144"/>
      <c r="G285" s="144"/>
      <c r="H285" s="19"/>
      <c r="I285" s="19"/>
      <c r="J285" s="19"/>
      <c r="K285" s="97"/>
      <c r="Q285" s="97"/>
    </row>
    <row r="286" spans="1:17" x14ac:dyDescent="0.2">
      <c r="A286" s="19"/>
      <c r="E286" s="144"/>
      <c r="F286" s="144"/>
      <c r="G286" s="144"/>
      <c r="H286" s="19"/>
      <c r="I286" s="19"/>
      <c r="J286" s="19"/>
      <c r="K286" s="97"/>
      <c r="Q286" s="97"/>
    </row>
    <row r="287" spans="1:17" x14ac:dyDescent="0.2">
      <c r="A287" s="19"/>
      <c r="E287" s="144"/>
      <c r="F287" s="144"/>
      <c r="G287" s="144"/>
      <c r="H287" s="19"/>
      <c r="I287" s="19"/>
      <c r="J287" s="19"/>
      <c r="K287" s="97"/>
      <c r="Q287" s="97"/>
    </row>
    <row r="288" spans="1:17" x14ac:dyDescent="0.2">
      <c r="A288" s="19"/>
      <c r="E288" s="144"/>
      <c r="F288" s="144"/>
      <c r="G288" s="144"/>
      <c r="H288" s="19"/>
      <c r="I288" s="19"/>
      <c r="J288" s="19"/>
      <c r="K288" s="97"/>
      <c r="Q288" s="97"/>
    </row>
    <row r="289" spans="1:17" x14ac:dyDescent="0.2">
      <c r="A289" s="19"/>
      <c r="E289" s="144"/>
      <c r="F289" s="144"/>
      <c r="G289" s="144"/>
      <c r="H289" s="19"/>
      <c r="I289" s="19"/>
      <c r="J289" s="19"/>
      <c r="K289" s="97"/>
      <c r="Q289" s="97"/>
    </row>
    <row r="290" spans="1:17" x14ac:dyDescent="0.2">
      <c r="A290" s="19"/>
      <c r="E290" s="144"/>
      <c r="F290" s="144"/>
      <c r="G290" s="144"/>
      <c r="H290" s="19"/>
      <c r="I290" s="19"/>
      <c r="J290" s="19"/>
      <c r="K290" s="97"/>
      <c r="Q290" s="97"/>
    </row>
    <row r="291" spans="1:17" x14ac:dyDescent="0.2">
      <c r="A291" s="19"/>
      <c r="E291" s="144"/>
      <c r="F291" s="144"/>
      <c r="G291" s="144"/>
      <c r="H291" s="19"/>
      <c r="I291" s="19"/>
      <c r="J291" s="19"/>
      <c r="K291" s="97"/>
      <c r="Q291" s="97"/>
    </row>
    <row r="292" spans="1:17" x14ac:dyDescent="0.2">
      <c r="A292" s="19"/>
      <c r="E292" s="144"/>
      <c r="F292" s="144"/>
      <c r="G292" s="144"/>
      <c r="H292" s="19"/>
      <c r="I292" s="19"/>
      <c r="J292" s="19"/>
      <c r="K292" s="97"/>
      <c r="Q292" s="97"/>
    </row>
    <row r="293" spans="1:17" x14ac:dyDescent="0.2">
      <c r="A293" s="19"/>
      <c r="E293" s="144"/>
      <c r="F293" s="144"/>
      <c r="G293" s="144"/>
      <c r="H293" s="19"/>
      <c r="I293" s="19"/>
      <c r="J293" s="19"/>
      <c r="K293" s="97"/>
      <c r="Q293" s="97"/>
    </row>
    <row r="294" spans="1:17" x14ac:dyDescent="0.2">
      <c r="A294" s="19"/>
      <c r="E294" s="144"/>
      <c r="F294" s="144"/>
      <c r="G294" s="144"/>
      <c r="H294" s="19"/>
      <c r="I294" s="19"/>
      <c r="J294" s="19"/>
      <c r="K294" s="97"/>
      <c r="Q294" s="97"/>
    </row>
    <row r="295" spans="1:17" x14ac:dyDescent="0.2">
      <c r="A295" s="19"/>
      <c r="E295" s="144"/>
      <c r="F295" s="144"/>
      <c r="G295" s="144"/>
      <c r="H295" s="19"/>
      <c r="I295" s="19"/>
      <c r="J295" s="19"/>
      <c r="K295" s="97"/>
      <c r="Q295" s="97"/>
    </row>
    <row r="296" spans="1:17" x14ac:dyDescent="0.2">
      <c r="A296" s="19"/>
      <c r="E296" s="144"/>
      <c r="F296" s="144"/>
      <c r="G296" s="144"/>
      <c r="H296" s="19"/>
      <c r="I296" s="19"/>
      <c r="J296" s="19"/>
      <c r="K296" s="97"/>
      <c r="Q296" s="97"/>
    </row>
    <row r="297" spans="1:17" x14ac:dyDescent="0.2">
      <c r="A297" s="19"/>
      <c r="E297" s="144"/>
      <c r="F297" s="144"/>
      <c r="G297" s="144"/>
      <c r="H297" s="19"/>
      <c r="I297" s="19"/>
      <c r="J297" s="19"/>
      <c r="K297" s="97"/>
      <c r="Q297" s="97"/>
    </row>
    <row r="298" spans="1:17" x14ac:dyDescent="0.2">
      <c r="A298" s="19"/>
      <c r="E298" s="144"/>
      <c r="F298" s="144"/>
      <c r="G298" s="144"/>
      <c r="H298" s="19"/>
      <c r="I298" s="19"/>
      <c r="J298" s="19"/>
      <c r="K298" s="97"/>
      <c r="Q298" s="97"/>
    </row>
    <row r="299" spans="1:17" x14ac:dyDescent="0.2">
      <c r="A299" s="19"/>
      <c r="E299" s="144"/>
      <c r="F299" s="144"/>
      <c r="G299" s="144"/>
      <c r="H299" s="19"/>
      <c r="I299" s="19"/>
      <c r="J299" s="19"/>
      <c r="K299" s="97"/>
      <c r="Q299" s="97"/>
    </row>
    <row r="300" spans="1:17" x14ac:dyDescent="0.2">
      <c r="A300" s="19"/>
      <c r="E300" s="144"/>
      <c r="F300" s="144"/>
      <c r="G300" s="144"/>
      <c r="H300" s="19"/>
      <c r="I300" s="19"/>
      <c r="J300" s="19"/>
      <c r="K300" s="97"/>
      <c r="Q300" s="97"/>
    </row>
    <row r="301" spans="1:17" x14ac:dyDescent="0.2">
      <c r="A301" s="19"/>
      <c r="E301" s="144"/>
      <c r="F301" s="144"/>
      <c r="G301" s="144"/>
      <c r="H301" s="19"/>
      <c r="I301" s="19"/>
      <c r="J301" s="19"/>
      <c r="K301" s="97"/>
      <c r="Q301" s="97"/>
    </row>
    <row r="302" spans="1:17" x14ac:dyDescent="0.2">
      <c r="A302" s="19"/>
      <c r="E302" s="144"/>
      <c r="F302" s="144"/>
      <c r="G302" s="144"/>
      <c r="H302" s="19"/>
      <c r="I302" s="19"/>
      <c r="J302" s="19"/>
      <c r="K302" s="97"/>
      <c r="Q302" s="97"/>
    </row>
    <row r="303" spans="1:17" x14ac:dyDescent="0.2">
      <c r="A303" s="19"/>
      <c r="E303" s="144"/>
      <c r="F303" s="144"/>
      <c r="G303" s="144"/>
      <c r="H303" s="19"/>
      <c r="I303" s="19"/>
      <c r="J303" s="19"/>
      <c r="K303" s="97"/>
      <c r="Q303" s="97"/>
    </row>
    <row r="304" spans="1:17" x14ac:dyDescent="0.2">
      <c r="A304" s="19"/>
      <c r="E304" s="144"/>
      <c r="F304" s="144"/>
      <c r="G304" s="144"/>
      <c r="H304" s="19"/>
      <c r="I304" s="19"/>
      <c r="J304" s="19"/>
      <c r="K304" s="97"/>
      <c r="Q304" s="97"/>
    </row>
    <row r="305" spans="1:17" x14ac:dyDescent="0.2">
      <c r="A305" s="19"/>
      <c r="E305" s="144"/>
      <c r="F305" s="144"/>
      <c r="G305" s="144"/>
      <c r="H305" s="19"/>
      <c r="I305" s="19"/>
      <c r="J305" s="19"/>
      <c r="K305" s="97"/>
      <c r="Q305" s="97"/>
    </row>
    <row r="306" spans="1:17" x14ac:dyDescent="0.2">
      <c r="A306" s="19"/>
      <c r="E306" s="144"/>
      <c r="F306" s="144"/>
      <c r="G306" s="144"/>
      <c r="H306" s="19"/>
      <c r="I306" s="19"/>
      <c r="J306" s="19"/>
      <c r="K306" s="97"/>
      <c r="Q306" s="97"/>
    </row>
    <row r="307" spans="1:17" x14ac:dyDescent="0.2">
      <c r="A307" s="19"/>
      <c r="E307" s="144"/>
      <c r="F307" s="144"/>
      <c r="G307" s="144"/>
      <c r="H307" s="19"/>
      <c r="I307" s="19"/>
      <c r="J307" s="19"/>
      <c r="K307" s="97"/>
      <c r="Q307" s="97"/>
    </row>
    <row r="308" spans="1:17" x14ac:dyDescent="0.2">
      <c r="A308" s="19"/>
      <c r="E308" s="144"/>
      <c r="F308" s="144"/>
      <c r="G308" s="144"/>
      <c r="H308" s="19"/>
      <c r="I308" s="19"/>
      <c r="J308" s="19"/>
      <c r="K308" s="97"/>
      <c r="Q308" s="97"/>
    </row>
    <row r="309" spans="1:17" x14ac:dyDescent="0.2">
      <c r="A309" s="19"/>
      <c r="E309" s="144"/>
      <c r="F309" s="144"/>
      <c r="G309" s="144"/>
      <c r="H309" s="19"/>
      <c r="I309" s="19"/>
      <c r="J309" s="19"/>
      <c r="K309" s="97"/>
      <c r="Q309" s="97"/>
    </row>
    <row r="310" spans="1:17" x14ac:dyDescent="0.2">
      <c r="A310" s="19"/>
      <c r="E310" s="144"/>
      <c r="F310" s="144"/>
      <c r="G310" s="144"/>
      <c r="H310" s="19"/>
      <c r="I310" s="19"/>
      <c r="J310" s="19"/>
      <c r="K310" s="97"/>
      <c r="Q310" s="97"/>
    </row>
    <row r="311" spans="1:17" x14ac:dyDescent="0.2">
      <c r="A311" s="19"/>
      <c r="E311" s="144"/>
      <c r="F311" s="144"/>
      <c r="G311" s="144"/>
      <c r="H311" s="19"/>
      <c r="I311" s="19"/>
      <c r="J311" s="19"/>
      <c r="K311" s="97"/>
      <c r="Q311" s="97"/>
    </row>
    <row r="312" spans="1:17" x14ac:dyDescent="0.2">
      <c r="A312" s="19"/>
      <c r="E312" s="144"/>
      <c r="F312" s="144"/>
      <c r="G312" s="144"/>
      <c r="H312" s="19"/>
      <c r="I312" s="19"/>
      <c r="J312" s="19"/>
      <c r="K312" s="97"/>
      <c r="Q312" s="97"/>
    </row>
    <row r="313" spans="1:17" x14ac:dyDescent="0.2">
      <c r="A313" s="19"/>
      <c r="E313" s="144"/>
      <c r="F313" s="144"/>
      <c r="G313" s="144"/>
      <c r="H313" s="19"/>
      <c r="I313" s="19"/>
      <c r="J313" s="19"/>
      <c r="K313" s="97"/>
      <c r="Q313" s="97"/>
    </row>
    <row r="314" spans="1:17" x14ac:dyDescent="0.2">
      <c r="A314" s="19"/>
      <c r="E314" s="144"/>
      <c r="F314" s="144"/>
      <c r="G314" s="144"/>
      <c r="H314" s="19"/>
      <c r="I314" s="19"/>
      <c r="J314" s="19"/>
      <c r="K314" s="97"/>
      <c r="Q314" s="97"/>
    </row>
    <row r="315" spans="1:17" x14ac:dyDescent="0.2">
      <c r="A315" s="19"/>
      <c r="E315" s="144"/>
      <c r="F315" s="144"/>
      <c r="G315" s="144"/>
      <c r="H315" s="19"/>
      <c r="I315" s="19"/>
      <c r="J315" s="19"/>
      <c r="K315" s="97"/>
      <c r="Q315" s="97"/>
    </row>
    <row r="316" spans="1:17" x14ac:dyDescent="0.2">
      <c r="A316" s="19"/>
      <c r="E316" s="144"/>
      <c r="F316" s="144"/>
      <c r="G316" s="144"/>
      <c r="H316" s="19"/>
      <c r="I316" s="19"/>
      <c r="J316" s="19"/>
      <c r="K316" s="97"/>
      <c r="Q316" s="97"/>
    </row>
    <row r="317" spans="1:17" x14ac:dyDescent="0.2">
      <c r="A317" s="19"/>
      <c r="E317" s="144"/>
      <c r="F317" s="144"/>
      <c r="G317" s="144"/>
      <c r="H317" s="19"/>
      <c r="I317" s="19"/>
      <c r="J317" s="19"/>
      <c r="K317" s="97"/>
      <c r="Q317" s="97"/>
    </row>
    <row r="318" spans="1:17" x14ac:dyDescent="0.2">
      <c r="A318" s="19"/>
      <c r="E318" s="144"/>
      <c r="F318" s="144"/>
      <c r="G318" s="144"/>
      <c r="H318" s="19"/>
      <c r="I318" s="19"/>
      <c r="J318" s="19"/>
      <c r="K318" s="97"/>
      <c r="Q318" s="97"/>
    </row>
    <row r="319" spans="1:17" x14ac:dyDescent="0.2">
      <c r="A319" s="19"/>
      <c r="E319" s="144"/>
      <c r="F319" s="144"/>
      <c r="G319" s="144"/>
      <c r="H319" s="19"/>
      <c r="I319" s="19"/>
      <c r="J319" s="19"/>
      <c r="K319" s="97"/>
      <c r="Q319" s="97"/>
    </row>
    <row r="320" spans="1:17" x14ac:dyDescent="0.2">
      <c r="A320" s="19"/>
      <c r="E320" s="144"/>
      <c r="F320" s="144"/>
      <c r="G320" s="144"/>
      <c r="H320" s="19"/>
      <c r="I320" s="19"/>
      <c r="J320" s="19"/>
      <c r="K320" s="97"/>
      <c r="Q320" s="97"/>
    </row>
    <row r="321" spans="1:17" x14ac:dyDescent="0.2">
      <c r="A321" s="19"/>
      <c r="E321" s="144"/>
      <c r="F321" s="144"/>
      <c r="G321" s="144"/>
      <c r="H321" s="19"/>
      <c r="I321" s="19"/>
      <c r="J321" s="19"/>
      <c r="K321" s="97"/>
      <c r="Q321" s="97"/>
    </row>
    <row r="322" spans="1:17" x14ac:dyDescent="0.2">
      <c r="A322" s="19"/>
      <c r="E322" s="144"/>
      <c r="F322" s="144"/>
      <c r="G322" s="144"/>
      <c r="H322" s="19"/>
      <c r="I322" s="19"/>
      <c r="J322" s="19"/>
      <c r="K322" s="97"/>
      <c r="Q322" s="97"/>
    </row>
    <row r="323" spans="1:17" x14ac:dyDescent="0.2">
      <c r="A323" s="19"/>
      <c r="E323" s="144"/>
      <c r="F323" s="144"/>
      <c r="G323" s="144"/>
      <c r="H323" s="19"/>
      <c r="I323" s="19"/>
      <c r="J323" s="19"/>
      <c r="K323" s="97"/>
      <c r="Q323" s="97"/>
    </row>
    <row r="324" spans="1:17" x14ac:dyDescent="0.2">
      <c r="A324" s="19"/>
      <c r="E324" s="144"/>
      <c r="F324" s="144"/>
      <c r="G324" s="144"/>
      <c r="H324" s="19"/>
      <c r="I324" s="19"/>
      <c r="J324" s="19"/>
      <c r="K324" s="97"/>
      <c r="Q324" s="97"/>
    </row>
    <row r="325" spans="1:17" x14ac:dyDescent="0.2">
      <c r="A325" s="19"/>
      <c r="E325" s="144"/>
      <c r="F325" s="144"/>
      <c r="G325" s="144"/>
      <c r="H325" s="19"/>
      <c r="I325" s="19"/>
      <c r="J325" s="19"/>
      <c r="K325" s="97"/>
      <c r="Q325" s="97"/>
    </row>
    <row r="326" spans="1:17" x14ac:dyDescent="0.2">
      <c r="A326" s="19"/>
      <c r="E326" s="144"/>
      <c r="F326" s="144"/>
      <c r="G326" s="144"/>
      <c r="H326" s="19"/>
      <c r="I326" s="19"/>
      <c r="J326" s="19"/>
      <c r="K326" s="97"/>
      <c r="Q326" s="97"/>
    </row>
    <row r="327" spans="1:17" x14ac:dyDescent="0.2">
      <c r="A327" s="19"/>
      <c r="E327" s="144"/>
      <c r="F327" s="144"/>
      <c r="G327" s="144"/>
      <c r="H327" s="19"/>
      <c r="I327" s="19"/>
      <c r="J327" s="19"/>
      <c r="K327" s="97"/>
      <c r="Q327" s="97"/>
    </row>
    <row r="328" spans="1:17" x14ac:dyDescent="0.2">
      <c r="A328" s="19"/>
      <c r="E328" s="144"/>
      <c r="F328" s="144"/>
      <c r="G328" s="144"/>
      <c r="H328" s="19"/>
      <c r="I328" s="19"/>
      <c r="J328" s="19"/>
      <c r="K328" s="97"/>
      <c r="Q328" s="97"/>
    </row>
    <row r="329" spans="1:17" x14ac:dyDescent="0.2">
      <c r="A329" s="19"/>
      <c r="E329" s="144"/>
      <c r="F329" s="144"/>
      <c r="G329" s="144"/>
      <c r="H329" s="19"/>
      <c r="I329" s="19"/>
      <c r="J329" s="19"/>
      <c r="K329" s="97"/>
      <c r="Q329" s="97"/>
    </row>
    <row r="330" spans="1:17" x14ac:dyDescent="0.2">
      <c r="A330" s="19"/>
      <c r="E330" s="144"/>
      <c r="F330" s="144"/>
      <c r="G330" s="144"/>
      <c r="H330" s="19"/>
      <c r="I330" s="19"/>
      <c r="J330" s="19"/>
      <c r="K330" s="97"/>
      <c r="Q330" s="97"/>
    </row>
    <row r="331" spans="1:17" x14ac:dyDescent="0.2">
      <c r="A331" s="19"/>
      <c r="E331" s="144"/>
      <c r="F331" s="144"/>
      <c r="G331" s="144"/>
      <c r="H331" s="19"/>
      <c r="I331" s="19"/>
      <c r="J331" s="19"/>
      <c r="K331" s="97"/>
      <c r="Q331" s="97"/>
    </row>
    <row r="332" spans="1:17" x14ac:dyDescent="0.2">
      <c r="A332" s="19"/>
      <c r="E332" s="144"/>
      <c r="F332" s="144"/>
      <c r="G332" s="144"/>
      <c r="H332" s="19"/>
      <c r="I332" s="19"/>
      <c r="J332" s="19"/>
      <c r="K332" s="97"/>
      <c r="Q332" s="97"/>
    </row>
    <row r="333" spans="1:17" x14ac:dyDescent="0.2">
      <c r="A333" s="19"/>
      <c r="E333" s="144"/>
      <c r="F333" s="144"/>
      <c r="G333" s="144"/>
      <c r="H333" s="19"/>
      <c r="I333" s="19"/>
      <c r="J333" s="19"/>
      <c r="K333" s="97"/>
      <c r="Q333" s="97"/>
    </row>
    <row r="334" spans="1:17" x14ac:dyDescent="0.2">
      <c r="A334" s="19"/>
      <c r="E334" s="144"/>
      <c r="F334" s="144"/>
      <c r="G334" s="144"/>
      <c r="H334" s="19"/>
      <c r="I334" s="19"/>
      <c r="J334" s="19"/>
      <c r="K334" s="97"/>
      <c r="Q334" s="97"/>
    </row>
    <row r="335" spans="1:17" x14ac:dyDescent="0.2">
      <c r="A335" s="19"/>
      <c r="E335" s="144"/>
      <c r="F335" s="144"/>
      <c r="G335" s="144"/>
      <c r="H335" s="19"/>
      <c r="I335" s="19"/>
      <c r="J335" s="19"/>
      <c r="K335" s="97"/>
      <c r="Q335" s="97"/>
    </row>
    <row r="336" spans="1:17" x14ac:dyDescent="0.2">
      <c r="A336" s="19"/>
      <c r="E336" s="144"/>
      <c r="F336" s="144"/>
      <c r="G336" s="144"/>
      <c r="H336" s="19"/>
      <c r="I336" s="19"/>
      <c r="J336" s="19"/>
      <c r="K336" s="97"/>
      <c r="Q336" s="97"/>
    </row>
    <row r="337" spans="1:17" x14ac:dyDescent="0.2">
      <c r="A337" s="19"/>
      <c r="E337" s="144"/>
      <c r="F337" s="144"/>
      <c r="G337" s="144"/>
      <c r="H337" s="19"/>
      <c r="I337" s="19"/>
      <c r="J337" s="19"/>
      <c r="K337" s="97"/>
      <c r="Q337" s="97"/>
    </row>
    <row r="338" spans="1:17" x14ac:dyDescent="0.2">
      <c r="A338" s="19"/>
      <c r="E338" s="144"/>
      <c r="F338" s="144"/>
      <c r="G338" s="144"/>
      <c r="H338" s="19"/>
      <c r="I338" s="19"/>
      <c r="J338" s="19"/>
      <c r="K338" s="97"/>
      <c r="Q338" s="97"/>
    </row>
    <row r="339" spans="1:17" x14ac:dyDescent="0.2">
      <c r="A339" s="19"/>
      <c r="E339" s="144"/>
      <c r="F339" s="144"/>
      <c r="G339" s="144"/>
      <c r="H339" s="19"/>
      <c r="I339" s="19"/>
      <c r="J339" s="19"/>
      <c r="K339" s="97"/>
      <c r="Q339" s="97"/>
    </row>
    <row r="340" spans="1:17" x14ac:dyDescent="0.2">
      <c r="A340" s="19"/>
      <c r="E340" s="144"/>
      <c r="F340" s="144"/>
      <c r="G340" s="144"/>
      <c r="H340" s="19"/>
      <c r="I340" s="19"/>
      <c r="J340" s="19"/>
      <c r="K340" s="97"/>
      <c r="Q340" s="97"/>
    </row>
    <row r="341" spans="1:17" x14ac:dyDescent="0.2">
      <c r="A341" s="19"/>
      <c r="E341" s="144"/>
      <c r="F341" s="144"/>
      <c r="G341" s="144"/>
      <c r="H341" s="19"/>
      <c r="I341" s="19"/>
      <c r="J341" s="19"/>
      <c r="K341" s="97"/>
      <c r="Q341" s="97"/>
    </row>
    <row r="342" spans="1:17" x14ac:dyDescent="0.2">
      <c r="A342" s="19"/>
      <c r="E342" s="144"/>
      <c r="F342" s="144"/>
      <c r="G342" s="144"/>
      <c r="H342" s="19"/>
      <c r="I342" s="19"/>
      <c r="J342" s="19"/>
      <c r="K342" s="97"/>
      <c r="Q342" s="97"/>
    </row>
    <row r="343" spans="1:17" x14ac:dyDescent="0.2">
      <c r="A343" s="19"/>
      <c r="E343" s="144"/>
      <c r="F343" s="144"/>
      <c r="G343" s="144"/>
      <c r="H343" s="19"/>
      <c r="I343" s="19"/>
      <c r="J343" s="19"/>
      <c r="K343" s="97"/>
      <c r="Q343" s="97"/>
    </row>
    <row r="344" spans="1:17" x14ac:dyDescent="0.2">
      <c r="A344" s="19"/>
      <c r="E344" s="144"/>
      <c r="F344" s="144"/>
      <c r="G344" s="144"/>
      <c r="H344" s="19"/>
      <c r="I344" s="19"/>
      <c r="J344" s="19"/>
      <c r="K344" s="97"/>
      <c r="Q344" s="97"/>
    </row>
    <row r="345" spans="1:17" x14ac:dyDescent="0.2">
      <c r="A345" s="19"/>
      <c r="E345" s="144"/>
      <c r="F345" s="144"/>
      <c r="G345" s="144"/>
      <c r="H345" s="19"/>
      <c r="I345" s="19"/>
      <c r="J345" s="19"/>
      <c r="K345" s="97"/>
      <c r="Q345" s="97"/>
    </row>
    <row r="346" spans="1:17" x14ac:dyDescent="0.2">
      <c r="A346" s="19"/>
      <c r="E346" s="144"/>
      <c r="F346" s="144"/>
      <c r="G346" s="144"/>
      <c r="H346" s="19"/>
      <c r="I346" s="19"/>
      <c r="J346" s="19"/>
      <c r="K346" s="97"/>
      <c r="Q346" s="97"/>
    </row>
    <row r="347" spans="1:17" x14ac:dyDescent="0.2">
      <c r="A347" s="19"/>
      <c r="E347" s="144"/>
      <c r="F347" s="144"/>
      <c r="G347" s="144"/>
      <c r="H347" s="19"/>
      <c r="I347" s="19"/>
      <c r="J347" s="19"/>
      <c r="K347" s="97"/>
      <c r="Q347" s="97"/>
    </row>
    <row r="348" spans="1:17" x14ac:dyDescent="0.2">
      <c r="A348" s="19"/>
      <c r="E348" s="144"/>
      <c r="F348" s="144"/>
      <c r="G348" s="144"/>
      <c r="H348" s="19"/>
      <c r="I348" s="19"/>
      <c r="J348" s="19"/>
      <c r="K348" s="97"/>
      <c r="Q348" s="97"/>
    </row>
    <row r="349" spans="1:17" x14ac:dyDescent="0.2">
      <c r="A349" s="19"/>
      <c r="E349" s="144"/>
      <c r="F349" s="144"/>
      <c r="G349" s="144"/>
      <c r="H349" s="19"/>
      <c r="I349" s="19"/>
      <c r="J349" s="19"/>
      <c r="K349" s="97"/>
      <c r="Q349" s="97"/>
    </row>
    <row r="350" spans="1:17" x14ac:dyDescent="0.2">
      <c r="A350" s="19"/>
      <c r="E350" s="144"/>
      <c r="F350" s="144"/>
      <c r="G350" s="144"/>
      <c r="H350" s="19"/>
      <c r="I350" s="19"/>
      <c r="J350" s="19"/>
      <c r="K350" s="97"/>
      <c r="Q350" s="97"/>
    </row>
    <row r="351" spans="1:17" x14ac:dyDescent="0.2">
      <c r="A351" s="19"/>
      <c r="E351" s="144"/>
      <c r="F351" s="144"/>
      <c r="G351" s="144"/>
      <c r="H351" s="19"/>
      <c r="I351" s="19"/>
      <c r="J351" s="19"/>
      <c r="K351" s="97"/>
      <c r="Q351" s="97"/>
    </row>
    <row r="352" spans="1:17" x14ac:dyDescent="0.2">
      <c r="A352" s="19"/>
      <c r="E352" s="144"/>
      <c r="F352" s="144"/>
      <c r="G352" s="144"/>
      <c r="H352" s="19"/>
      <c r="I352" s="19"/>
      <c r="J352" s="19"/>
      <c r="K352" s="97"/>
      <c r="Q352" s="97"/>
    </row>
    <row r="353" spans="1:17" x14ac:dyDescent="0.2">
      <c r="A353" s="19"/>
      <c r="E353" s="144"/>
      <c r="F353" s="144"/>
      <c r="G353" s="144"/>
      <c r="H353" s="19"/>
      <c r="I353" s="19"/>
      <c r="J353" s="19"/>
      <c r="K353" s="97"/>
      <c r="Q353" s="97"/>
    </row>
    <row r="354" spans="1:17" x14ac:dyDescent="0.2">
      <c r="A354" s="19"/>
      <c r="E354" s="144"/>
      <c r="F354" s="144"/>
      <c r="G354" s="144"/>
      <c r="H354" s="19"/>
      <c r="I354" s="19"/>
      <c r="J354" s="19"/>
      <c r="K354" s="97"/>
      <c r="Q354" s="97"/>
    </row>
    <row r="355" spans="1:17" x14ac:dyDescent="0.2">
      <c r="A355" s="19"/>
      <c r="E355" s="144"/>
      <c r="F355" s="144"/>
      <c r="G355" s="144"/>
      <c r="H355" s="19"/>
      <c r="I355" s="19"/>
      <c r="J355" s="19"/>
      <c r="K355" s="97"/>
      <c r="Q355" s="97"/>
    </row>
    <row r="356" spans="1:17" x14ac:dyDescent="0.2">
      <c r="A356" s="19"/>
      <c r="E356" s="144"/>
      <c r="F356" s="144"/>
      <c r="G356" s="144"/>
      <c r="H356" s="19"/>
      <c r="I356" s="19"/>
      <c r="J356" s="19"/>
      <c r="K356" s="97"/>
      <c r="Q356" s="97"/>
    </row>
    <row r="357" spans="1:17" x14ac:dyDescent="0.2">
      <c r="A357" s="19"/>
      <c r="E357" s="144"/>
      <c r="F357" s="144"/>
      <c r="G357" s="144"/>
      <c r="H357" s="19"/>
      <c r="I357" s="19"/>
      <c r="J357" s="19"/>
      <c r="K357" s="97"/>
      <c r="Q357" s="97"/>
    </row>
    <row r="358" spans="1:17" x14ac:dyDescent="0.2">
      <c r="A358" s="19"/>
      <c r="E358" s="144"/>
      <c r="F358" s="144"/>
      <c r="G358" s="144"/>
      <c r="H358" s="19"/>
      <c r="I358" s="19"/>
      <c r="J358" s="19"/>
      <c r="K358" s="97"/>
      <c r="Q358" s="97"/>
    </row>
    <row r="359" spans="1:17" x14ac:dyDescent="0.2">
      <c r="A359" s="19"/>
      <c r="E359" s="144"/>
      <c r="F359" s="144"/>
      <c r="G359" s="144"/>
      <c r="H359" s="19"/>
      <c r="I359" s="19"/>
      <c r="J359" s="19"/>
      <c r="K359" s="97"/>
      <c r="Q359" s="97"/>
    </row>
    <row r="360" spans="1:17" x14ac:dyDescent="0.2">
      <c r="A360" s="19"/>
      <c r="E360" s="144"/>
      <c r="F360" s="144"/>
      <c r="G360" s="144"/>
      <c r="H360" s="19"/>
      <c r="I360" s="19"/>
      <c r="J360" s="19"/>
      <c r="K360" s="97"/>
      <c r="Q360" s="97"/>
    </row>
    <row r="361" spans="1:17" x14ac:dyDescent="0.2">
      <c r="A361" s="19"/>
      <c r="E361" s="144"/>
      <c r="F361" s="144"/>
      <c r="G361" s="144"/>
      <c r="H361" s="19"/>
      <c r="I361" s="19"/>
      <c r="J361" s="19"/>
      <c r="K361" s="97"/>
      <c r="Q361" s="97"/>
    </row>
    <row r="362" spans="1:17" x14ac:dyDescent="0.2">
      <c r="A362" s="19"/>
      <c r="E362" s="144"/>
      <c r="F362" s="144"/>
      <c r="G362" s="144"/>
      <c r="H362" s="19"/>
      <c r="I362" s="19"/>
      <c r="J362" s="19"/>
      <c r="K362" s="97"/>
      <c r="Q362" s="97"/>
    </row>
    <row r="363" spans="1:17" x14ac:dyDescent="0.2">
      <c r="A363" s="19"/>
      <c r="E363" s="144"/>
      <c r="F363" s="144"/>
      <c r="G363" s="144"/>
      <c r="H363" s="19"/>
      <c r="I363" s="19"/>
      <c r="J363" s="19"/>
      <c r="K363" s="97"/>
      <c r="Q363" s="97"/>
    </row>
    <row r="364" spans="1:17" x14ac:dyDescent="0.2">
      <c r="A364" s="19"/>
      <c r="E364" s="144"/>
      <c r="F364" s="144"/>
      <c r="G364" s="144"/>
      <c r="H364" s="19"/>
      <c r="I364" s="19"/>
      <c r="J364" s="19"/>
      <c r="K364" s="97"/>
      <c r="Q364" s="97"/>
    </row>
    <row r="365" spans="1:17" x14ac:dyDescent="0.2">
      <c r="A365" s="19"/>
      <c r="E365" s="144"/>
      <c r="F365" s="144"/>
      <c r="G365" s="144"/>
      <c r="H365" s="19"/>
      <c r="I365" s="19"/>
      <c r="J365" s="19"/>
      <c r="K365" s="97"/>
      <c r="Q365" s="97"/>
    </row>
    <row r="366" spans="1:17" x14ac:dyDescent="0.2">
      <c r="A366" s="19"/>
      <c r="E366" s="144"/>
      <c r="F366" s="144"/>
      <c r="G366" s="144"/>
      <c r="H366" s="19"/>
      <c r="I366" s="19"/>
      <c r="J366" s="19"/>
      <c r="K366" s="97"/>
      <c r="Q366" s="97"/>
    </row>
    <row r="367" spans="1:17" x14ac:dyDescent="0.2">
      <c r="A367" s="19"/>
      <c r="E367" s="144"/>
      <c r="F367" s="144"/>
      <c r="G367" s="144"/>
      <c r="H367" s="19"/>
      <c r="I367" s="19"/>
      <c r="J367" s="19"/>
      <c r="K367" s="97"/>
      <c r="Q367" s="97"/>
    </row>
    <row r="368" spans="1:17" x14ac:dyDescent="0.2">
      <c r="A368" s="19"/>
      <c r="E368" s="144"/>
      <c r="F368" s="144"/>
      <c r="G368" s="144"/>
      <c r="H368" s="19"/>
      <c r="I368" s="19"/>
      <c r="J368" s="19"/>
      <c r="K368" s="97"/>
      <c r="Q368" s="97"/>
    </row>
    <row r="369" spans="1:17" x14ac:dyDescent="0.2">
      <c r="A369" s="19"/>
      <c r="E369" s="144"/>
      <c r="F369" s="144"/>
      <c r="G369" s="144"/>
      <c r="H369" s="19"/>
      <c r="I369" s="19"/>
      <c r="J369" s="19"/>
      <c r="K369" s="97"/>
      <c r="Q369" s="97"/>
    </row>
    <row r="370" spans="1:17" x14ac:dyDescent="0.2">
      <c r="A370" s="19"/>
      <c r="E370" s="144"/>
      <c r="F370" s="144"/>
      <c r="G370" s="144"/>
      <c r="H370" s="19"/>
      <c r="I370" s="19"/>
      <c r="J370" s="19"/>
      <c r="K370" s="97"/>
      <c r="Q370" s="97"/>
    </row>
    <row r="371" spans="1:17" x14ac:dyDescent="0.2">
      <c r="A371" s="19"/>
      <c r="E371" s="144"/>
      <c r="F371" s="144"/>
      <c r="G371" s="144"/>
      <c r="H371" s="19"/>
      <c r="I371" s="19"/>
      <c r="J371" s="19"/>
      <c r="K371" s="97"/>
      <c r="Q371" s="97"/>
    </row>
    <row r="372" spans="1:17" x14ac:dyDescent="0.2">
      <c r="A372" s="19"/>
      <c r="E372" s="144"/>
      <c r="F372" s="144"/>
      <c r="G372" s="144"/>
      <c r="H372" s="19"/>
      <c r="I372" s="19"/>
      <c r="J372" s="19"/>
      <c r="K372" s="97"/>
      <c r="Q372" s="97"/>
    </row>
    <row r="373" spans="1:17" x14ac:dyDescent="0.2">
      <c r="A373" s="19"/>
      <c r="E373" s="144"/>
      <c r="F373" s="144"/>
      <c r="G373" s="144"/>
      <c r="H373" s="19"/>
      <c r="I373" s="19"/>
      <c r="J373" s="19"/>
      <c r="K373" s="97"/>
      <c r="Q373" s="97"/>
    </row>
    <row r="374" spans="1:17" x14ac:dyDescent="0.2">
      <c r="A374" s="19"/>
      <c r="E374" s="144"/>
      <c r="F374" s="144"/>
      <c r="G374" s="144"/>
      <c r="H374" s="19"/>
      <c r="I374" s="19"/>
      <c r="J374" s="19"/>
      <c r="K374" s="97"/>
      <c r="Q374" s="97"/>
    </row>
    <row r="375" spans="1:17" x14ac:dyDescent="0.2">
      <c r="A375" s="19"/>
      <c r="E375" s="144"/>
      <c r="F375" s="144"/>
      <c r="G375" s="144"/>
      <c r="H375" s="19"/>
      <c r="I375" s="19"/>
      <c r="J375" s="19"/>
      <c r="K375" s="97"/>
      <c r="Q375" s="97"/>
    </row>
    <row r="376" spans="1:17" x14ac:dyDescent="0.2">
      <c r="A376" s="19"/>
      <c r="E376" s="144"/>
      <c r="F376" s="144"/>
      <c r="G376" s="144"/>
      <c r="H376" s="19"/>
      <c r="I376" s="19"/>
      <c r="J376" s="19"/>
      <c r="K376" s="97"/>
      <c r="Q376" s="97"/>
    </row>
    <row r="377" spans="1:17" x14ac:dyDescent="0.2">
      <c r="A377" s="19"/>
      <c r="E377" s="144"/>
      <c r="F377" s="144"/>
      <c r="G377" s="144"/>
      <c r="H377" s="19"/>
      <c r="I377" s="19"/>
      <c r="J377" s="19"/>
      <c r="K377" s="97"/>
      <c r="Q377" s="97"/>
    </row>
    <row r="378" spans="1:17" x14ac:dyDescent="0.2">
      <c r="A378" s="19"/>
      <c r="E378" s="144"/>
      <c r="F378" s="144"/>
      <c r="G378" s="144"/>
      <c r="H378" s="19"/>
      <c r="I378" s="19"/>
      <c r="J378" s="19"/>
      <c r="K378" s="97"/>
      <c r="Q378" s="97"/>
    </row>
    <row r="379" spans="1:17" x14ac:dyDescent="0.2">
      <c r="A379" s="19"/>
      <c r="E379" s="144"/>
      <c r="F379" s="144"/>
      <c r="G379" s="144"/>
      <c r="H379" s="19"/>
      <c r="I379" s="19"/>
      <c r="J379" s="19"/>
      <c r="K379" s="97"/>
      <c r="Q379" s="97"/>
    </row>
    <row r="380" spans="1:17" x14ac:dyDescent="0.2">
      <c r="A380" s="19"/>
      <c r="E380" s="144"/>
      <c r="F380" s="144"/>
      <c r="G380" s="144"/>
      <c r="H380" s="19"/>
      <c r="I380" s="19"/>
      <c r="J380" s="19"/>
      <c r="K380" s="97"/>
      <c r="Q380" s="97"/>
    </row>
    <row r="381" spans="1:17" x14ac:dyDescent="0.2">
      <c r="A381" s="19"/>
      <c r="E381" s="144"/>
      <c r="F381" s="144"/>
      <c r="G381" s="144"/>
      <c r="H381" s="19"/>
      <c r="I381" s="19"/>
      <c r="J381" s="19"/>
      <c r="K381" s="97"/>
      <c r="Q381" s="97"/>
    </row>
    <row r="382" spans="1:17" x14ac:dyDescent="0.2">
      <c r="A382" s="19"/>
      <c r="E382" s="144"/>
      <c r="F382" s="144"/>
      <c r="G382" s="144"/>
      <c r="H382" s="19"/>
      <c r="I382" s="19"/>
      <c r="J382" s="19"/>
      <c r="K382" s="97"/>
      <c r="Q382" s="97"/>
    </row>
    <row r="383" spans="1:17" x14ac:dyDescent="0.2">
      <c r="A383" s="19"/>
      <c r="E383" s="144"/>
      <c r="F383" s="144"/>
      <c r="G383" s="144"/>
      <c r="H383" s="19"/>
      <c r="I383" s="19"/>
      <c r="J383" s="19"/>
      <c r="K383" s="97"/>
      <c r="Q383" s="97"/>
    </row>
    <row r="384" spans="1:17" x14ac:dyDescent="0.2">
      <c r="A384" s="19"/>
      <c r="E384" s="144"/>
      <c r="F384" s="144"/>
      <c r="G384" s="144"/>
      <c r="H384" s="19"/>
      <c r="I384" s="19"/>
      <c r="J384" s="19"/>
      <c r="K384" s="97"/>
      <c r="Q384" s="97"/>
    </row>
    <row r="385" spans="1:17" x14ac:dyDescent="0.2">
      <c r="A385" s="19"/>
      <c r="E385" s="144"/>
      <c r="F385" s="144"/>
      <c r="G385" s="144"/>
      <c r="H385" s="19"/>
      <c r="I385" s="19"/>
      <c r="J385" s="19"/>
      <c r="K385" s="97"/>
      <c r="Q385" s="97"/>
    </row>
    <row r="386" spans="1:17" x14ac:dyDescent="0.2">
      <c r="A386" s="19"/>
      <c r="E386" s="144"/>
      <c r="F386" s="144"/>
      <c r="G386" s="144"/>
      <c r="H386" s="19"/>
      <c r="I386" s="19"/>
      <c r="J386" s="19"/>
      <c r="K386" s="97"/>
      <c r="Q386" s="97"/>
    </row>
    <row r="387" spans="1:17" x14ac:dyDescent="0.2">
      <c r="A387" s="19"/>
      <c r="E387" s="144"/>
      <c r="F387" s="144"/>
      <c r="G387" s="144"/>
      <c r="H387" s="19"/>
      <c r="I387" s="19"/>
      <c r="J387" s="19"/>
      <c r="K387" s="97"/>
      <c r="Q387" s="97"/>
    </row>
    <row r="388" spans="1:17" x14ac:dyDescent="0.2">
      <c r="A388" s="19"/>
      <c r="E388" s="144"/>
      <c r="F388" s="144"/>
      <c r="G388" s="144"/>
      <c r="H388" s="19"/>
      <c r="I388" s="19"/>
      <c r="J388" s="19"/>
      <c r="K388" s="97"/>
      <c r="Q388" s="97"/>
    </row>
    <row r="389" spans="1:17" x14ac:dyDescent="0.2">
      <c r="A389" s="19"/>
      <c r="E389" s="144"/>
      <c r="F389" s="144"/>
      <c r="G389" s="144"/>
      <c r="H389" s="19"/>
      <c r="I389" s="19"/>
      <c r="J389" s="19"/>
      <c r="K389" s="97"/>
      <c r="Q389" s="97"/>
    </row>
    <row r="390" spans="1:17" x14ac:dyDescent="0.2">
      <c r="A390" s="19"/>
      <c r="E390" s="144"/>
      <c r="F390" s="144"/>
      <c r="G390" s="144"/>
      <c r="H390" s="19"/>
      <c r="I390" s="19"/>
      <c r="J390" s="19"/>
      <c r="K390" s="97"/>
      <c r="Q390" s="97"/>
    </row>
    <row r="391" spans="1:17" x14ac:dyDescent="0.2">
      <c r="A391" s="19"/>
      <c r="E391" s="144"/>
      <c r="F391" s="144"/>
      <c r="G391" s="144"/>
      <c r="H391" s="19"/>
      <c r="I391" s="19"/>
      <c r="J391" s="19"/>
      <c r="K391" s="97"/>
      <c r="Q391" s="97"/>
    </row>
    <row r="392" spans="1:17" x14ac:dyDescent="0.2">
      <c r="A392" s="19"/>
      <c r="E392" s="144"/>
      <c r="F392" s="144"/>
      <c r="G392" s="144"/>
      <c r="H392" s="19"/>
      <c r="I392" s="19"/>
      <c r="J392" s="19"/>
      <c r="K392" s="97"/>
      <c r="Q392" s="97"/>
    </row>
    <row r="393" spans="1:17" x14ac:dyDescent="0.2">
      <c r="A393" s="19"/>
      <c r="E393" s="144"/>
      <c r="F393" s="144"/>
      <c r="G393" s="144"/>
      <c r="H393" s="19"/>
      <c r="I393" s="19"/>
      <c r="J393" s="19"/>
      <c r="K393" s="97"/>
      <c r="Q393" s="97"/>
    </row>
    <row r="394" spans="1:17" x14ac:dyDescent="0.2">
      <c r="A394" s="19"/>
      <c r="E394" s="144"/>
      <c r="F394" s="144"/>
      <c r="G394" s="144"/>
      <c r="H394" s="19"/>
      <c r="I394" s="19"/>
      <c r="J394" s="19"/>
      <c r="K394" s="97"/>
      <c r="Q394" s="97"/>
    </row>
    <row r="395" spans="1:17" x14ac:dyDescent="0.2">
      <c r="A395" s="19"/>
      <c r="E395" s="144"/>
      <c r="F395" s="144"/>
      <c r="G395" s="144"/>
      <c r="H395" s="19"/>
      <c r="I395" s="19"/>
      <c r="J395" s="19"/>
      <c r="K395" s="97"/>
      <c r="Q395" s="97"/>
    </row>
    <row r="396" spans="1:17" x14ac:dyDescent="0.2">
      <c r="A396" s="19"/>
      <c r="E396" s="144"/>
      <c r="F396" s="144"/>
      <c r="G396" s="144"/>
      <c r="H396" s="19"/>
      <c r="I396" s="19"/>
      <c r="J396" s="19"/>
      <c r="K396" s="97"/>
      <c r="Q396" s="97"/>
    </row>
    <row r="397" spans="1:17" x14ac:dyDescent="0.2">
      <c r="A397" s="19"/>
      <c r="E397" s="144"/>
      <c r="F397" s="144"/>
      <c r="G397" s="144"/>
      <c r="H397" s="19"/>
      <c r="I397" s="19"/>
      <c r="J397" s="19"/>
      <c r="K397" s="97"/>
      <c r="Q397" s="97"/>
    </row>
    <row r="398" spans="1:17" x14ac:dyDescent="0.2">
      <c r="A398" s="19"/>
      <c r="E398" s="144"/>
      <c r="F398" s="144"/>
      <c r="G398" s="144"/>
      <c r="H398" s="19"/>
      <c r="I398" s="19"/>
      <c r="J398" s="19"/>
      <c r="K398" s="97"/>
      <c r="Q398" s="97"/>
    </row>
    <row r="399" spans="1:17" x14ac:dyDescent="0.2">
      <c r="A399" s="19"/>
      <c r="E399" s="144"/>
      <c r="F399" s="144"/>
      <c r="G399" s="144"/>
      <c r="H399" s="19"/>
      <c r="I399" s="19"/>
      <c r="J399" s="19"/>
      <c r="K399" s="97"/>
      <c r="Q399" s="97"/>
    </row>
    <row r="400" spans="1:17" x14ac:dyDescent="0.2">
      <c r="A400" s="19"/>
      <c r="E400" s="144"/>
      <c r="F400" s="144"/>
      <c r="G400" s="144"/>
      <c r="H400" s="19"/>
      <c r="I400" s="19"/>
      <c r="J400" s="19"/>
      <c r="K400" s="97"/>
      <c r="Q400" s="97"/>
    </row>
    <row r="401" spans="1:17" x14ac:dyDescent="0.2">
      <c r="A401" s="19"/>
      <c r="E401" s="144"/>
      <c r="F401" s="144"/>
      <c r="G401" s="144"/>
      <c r="H401" s="19"/>
      <c r="I401" s="19"/>
      <c r="J401" s="19"/>
      <c r="K401" s="97"/>
      <c r="Q401" s="97"/>
    </row>
    <row r="402" spans="1:17" x14ac:dyDescent="0.2">
      <c r="A402" s="19"/>
      <c r="E402" s="144"/>
      <c r="F402" s="144"/>
      <c r="G402" s="144"/>
      <c r="H402" s="19"/>
      <c r="I402" s="19"/>
      <c r="J402" s="19"/>
      <c r="K402" s="97"/>
      <c r="Q402" s="97"/>
    </row>
    <row r="403" spans="1:17" x14ac:dyDescent="0.2">
      <c r="A403" s="19"/>
      <c r="E403" s="144"/>
      <c r="F403" s="144"/>
      <c r="G403" s="144"/>
      <c r="H403" s="19"/>
      <c r="I403" s="19"/>
      <c r="J403" s="19"/>
      <c r="K403" s="97"/>
      <c r="Q403" s="97"/>
    </row>
    <row r="404" spans="1:17" x14ac:dyDescent="0.2">
      <c r="A404" s="19"/>
      <c r="E404" s="144"/>
      <c r="F404" s="144"/>
      <c r="G404" s="144"/>
      <c r="H404" s="19"/>
      <c r="I404" s="19"/>
      <c r="J404" s="19"/>
      <c r="K404" s="97"/>
      <c r="Q404" s="97"/>
    </row>
    <row r="405" spans="1:17" x14ac:dyDescent="0.2">
      <c r="A405" s="19"/>
      <c r="E405" s="144"/>
      <c r="F405" s="144"/>
      <c r="G405" s="144"/>
      <c r="H405" s="19"/>
      <c r="I405" s="19"/>
      <c r="J405" s="19"/>
      <c r="K405" s="97"/>
      <c r="Q405" s="97"/>
    </row>
    <row r="406" spans="1:17" x14ac:dyDescent="0.2">
      <c r="A406" s="19"/>
      <c r="E406" s="144"/>
      <c r="F406" s="144"/>
      <c r="G406" s="144"/>
      <c r="H406" s="19"/>
      <c r="I406" s="19"/>
      <c r="J406" s="19"/>
      <c r="K406" s="97"/>
      <c r="Q406" s="97"/>
    </row>
    <row r="407" spans="1:17" x14ac:dyDescent="0.2">
      <c r="A407" s="19"/>
      <c r="E407" s="144"/>
      <c r="F407" s="144"/>
      <c r="G407" s="144"/>
      <c r="H407" s="19"/>
      <c r="I407" s="19"/>
      <c r="J407" s="19"/>
      <c r="K407" s="97"/>
      <c r="Q407" s="97"/>
    </row>
    <row r="408" spans="1:17" x14ac:dyDescent="0.2">
      <c r="A408" s="19"/>
      <c r="E408" s="144"/>
      <c r="F408" s="144"/>
      <c r="G408" s="144"/>
      <c r="H408" s="19"/>
      <c r="I408" s="19"/>
      <c r="J408" s="19"/>
      <c r="K408" s="97"/>
      <c r="Q408" s="97"/>
    </row>
    <row r="409" spans="1:17" x14ac:dyDescent="0.2">
      <c r="A409" s="19"/>
      <c r="E409" s="144"/>
      <c r="F409" s="144"/>
      <c r="G409" s="144"/>
      <c r="H409" s="19"/>
      <c r="I409" s="19"/>
      <c r="J409" s="19"/>
      <c r="K409" s="97"/>
      <c r="Q409" s="97"/>
    </row>
    <row r="410" spans="1:17" x14ac:dyDescent="0.2">
      <c r="A410" s="19"/>
      <c r="E410" s="144"/>
      <c r="F410" s="144"/>
      <c r="G410" s="144"/>
      <c r="H410" s="19"/>
      <c r="I410" s="19"/>
      <c r="J410" s="19"/>
      <c r="K410" s="97"/>
      <c r="Q410" s="97"/>
    </row>
    <row r="411" spans="1:17" x14ac:dyDescent="0.2">
      <c r="A411" s="19"/>
      <c r="E411" s="144"/>
      <c r="F411" s="144"/>
      <c r="G411" s="144"/>
      <c r="H411" s="19"/>
      <c r="I411" s="19"/>
      <c r="J411" s="19"/>
      <c r="K411" s="97"/>
      <c r="Q411" s="97"/>
    </row>
    <row r="412" spans="1:17" x14ac:dyDescent="0.2">
      <c r="A412" s="19"/>
      <c r="E412" s="144"/>
      <c r="F412" s="144"/>
      <c r="G412" s="144"/>
      <c r="H412" s="19"/>
      <c r="I412" s="19"/>
      <c r="J412" s="19"/>
      <c r="K412" s="97"/>
      <c r="Q412" s="97"/>
    </row>
    <row r="413" spans="1:17" x14ac:dyDescent="0.2">
      <c r="A413" s="19"/>
      <c r="E413" s="144"/>
      <c r="F413" s="144"/>
      <c r="G413" s="144"/>
      <c r="H413" s="19"/>
      <c r="I413" s="19"/>
      <c r="J413" s="19"/>
      <c r="K413" s="97"/>
      <c r="Q413" s="97"/>
    </row>
    <row r="414" spans="1:17" x14ac:dyDescent="0.2">
      <c r="A414" s="19"/>
      <c r="E414" s="144"/>
      <c r="F414" s="144"/>
      <c r="G414" s="144"/>
      <c r="H414" s="19"/>
      <c r="I414" s="19"/>
      <c r="J414" s="19"/>
      <c r="K414" s="97"/>
      <c r="Q414" s="97"/>
    </row>
    <row r="415" spans="1:17" x14ac:dyDescent="0.2">
      <c r="A415" s="19"/>
      <c r="E415" s="144"/>
      <c r="F415" s="144"/>
      <c r="G415" s="144"/>
      <c r="H415" s="19"/>
      <c r="I415" s="19"/>
      <c r="J415" s="19"/>
      <c r="K415" s="97"/>
      <c r="Q415" s="97"/>
    </row>
    <row r="416" spans="1:17" x14ac:dyDescent="0.2">
      <c r="A416" s="19"/>
      <c r="E416" s="144"/>
      <c r="F416" s="144"/>
      <c r="G416" s="144"/>
      <c r="H416" s="19"/>
      <c r="I416" s="19"/>
      <c r="J416" s="19"/>
      <c r="K416" s="97"/>
      <c r="Q416" s="97"/>
    </row>
    <row r="417" spans="1:17" x14ac:dyDescent="0.2">
      <c r="A417" s="19"/>
      <c r="E417" s="144"/>
      <c r="F417" s="144"/>
      <c r="G417" s="144"/>
      <c r="H417" s="19"/>
      <c r="I417" s="19"/>
      <c r="J417" s="19"/>
      <c r="K417" s="97"/>
      <c r="Q417" s="97"/>
    </row>
    <row r="418" spans="1:17" x14ac:dyDescent="0.2">
      <c r="A418" s="19"/>
      <c r="E418" s="144"/>
      <c r="F418" s="144"/>
      <c r="G418" s="144"/>
      <c r="H418" s="19"/>
      <c r="I418" s="19"/>
      <c r="J418" s="19"/>
      <c r="K418" s="97"/>
      <c r="Q418" s="97"/>
    </row>
    <row r="419" spans="1:17" x14ac:dyDescent="0.2">
      <c r="A419" s="19"/>
      <c r="E419" s="144"/>
      <c r="F419" s="144"/>
      <c r="G419" s="144"/>
      <c r="H419" s="19"/>
      <c r="I419" s="19"/>
      <c r="J419" s="19"/>
      <c r="K419" s="97"/>
      <c r="Q419" s="97"/>
    </row>
    <row r="420" spans="1:17" x14ac:dyDescent="0.2">
      <c r="A420" s="19"/>
      <c r="E420" s="144"/>
      <c r="F420" s="144"/>
      <c r="G420" s="144"/>
      <c r="H420" s="19"/>
      <c r="I420" s="19"/>
      <c r="J420" s="19"/>
      <c r="K420" s="97"/>
      <c r="Q420" s="97"/>
    </row>
    <row r="421" spans="1:17" x14ac:dyDescent="0.2">
      <c r="A421" s="19"/>
      <c r="E421" s="144"/>
      <c r="F421" s="144"/>
      <c r="G421" s="144"/>
      <c r="H421" s="19"/>
      <c r="I421" s="19"/>
      <c r="J421" s="19"/>
      <c r="K421" s="97"/>
      <c r="Q421" s="97"/>
    </row>
    <row r="422" spans="1:17" x14ac:dyDescent="0.2">
      <c r="A422" s="19"/>
      <c r="E422" s="144"/>
      <c r="F422" s="144"/>
      <c r="G422" s="144"/>
      <c r="H422" s="19"/>
      <c r="I422" s="19"/>
      <c r="J422" s="19"/>
      <c r="K422" s="97"/>
      <c r="Q422" s="97"/>
    </row>
    <row r="423" spans="1:17" x14ac:dyDescent="0.2">
      <c r="A423" s="19"/>
      <c r="E423" s="144"/>
      <c r="F423" s="144"/>
      <c r="G423" s="144"/>
      <c r="H423" s="19"/>
      <c r="I423" s="19"/>
      <c r="J423" s="19"/>
      <c r="K423" s="97"/>
      <c r="Q423" s="97"/>
    </row>
    <row r="424" spans="1:17" x14ac:dyDescent="0.2">
      <c r="A424" s="19"/>
      <c r="E424" s="144"/>
      <c r="F424" s="144"/>
      <c r="G424" s="144"/>
      <c r="H424" s="19"/>
      <c r="I424" s="19"/>
      <c r="J424" s="19"/>
      <c r="K424" s="97"/>
      <c r="Q424" s="97"/>
    </row>
    <row r="425" spans="1:17" x14ac:dyDescent="0.2">
      <c r="A425" s="19"/>
      <c r="E425" s="144"/>
      <c r="F425" s="144"/>
      <c r="G425" s="144"/>
      <c r="H425" s="19"/>
      <c r="I425" s="19"/>
      <c r="J425" s="19"/>
      <c r="K425" s="97"/>
      <c r="Q425" s="97"/>
    </row>
    <row r="426" spans="1:17" x14ac:dyDescent="0.2">
      <c r="A426" s="19"/>
      <c r="E426" s="144"/>
      <c r="F426" s="144"/>
      <c r="G426" s="144"/>
      <c r="H426" s="19"/>
      <c r="I426" s="19"/>
      <c r="J426" s="19"/>
      <c r="K426" s="97"/>
      <c r="Q426" s="97"/>
    </row>
    <row r="427" spans="1:17" x14ac:dyDescent="0.2">
      <c r="A427" s="19"/>
      <c r="E427" s="144"/>
      <c r="F427" s="144"/>
      <c r="G427" s="144"/>
      <c r="H427" s="19"/>
      <c r="I427" s="19"/>
      <c r="J427" s="19"/>
      <c r="K427" s="97"/>
      <c r="Q427" s="97"/>
    </row>
    <row r="428" spans="1:17" x14ac:dyDescent="0.2">
      <c r="A428" s="19"/>
      <c r="E428" s="144"/>
      <c r="F428" s="144"/>
      <c r="G428" s="144"/>
      <c r="H428" s="19"/>
      <c r="I428" s="19"/>
      <c r="J428" s="19"/>
      <c r="K428" s="97"/>
      <c r="Q428" s="97"/>
    </row>
    <row r="429" spans="1:17" x14ac:dyDescent="0.2">
      <c r="A429" s="19"/>
      <c r="E429" s="144"/>
      <c r="F429" s="144"/>
      <c r="G429" s="144"/>
      <c r="H429" s="19"/>
      <c r="I429" s="19"/>
      <c r="J429" s="19"/>
      <c r="K429" s="97"/>
      <c r="Q429" s="97"/>
    </row>
    <row r="430" spans="1:17" x14ac:dyDescent="0.2">
      <c r="A430" s="19"/>
      <c r="E430" s="144"/>
      <c r="F430" s="144"/>
      <c r="G430" s="144"/>
      <c r="H430" s="19"/>
      <c r="I430" s="19"/>
      <c r="J430" s="19"/>
      <c r="K430" s="97"/>
      <c r="Q430" s="97"/>
    </row>
    <row r="431" spans="1:17" x14ac:dyDescent="0.2">
      <c r="A431" s="19"/>
      <c r="E431" s="144"/>
      <c r="F431" s="144"/>
      <c r="G431" s="144"/>
      <c r="H431" s="19"/>
      <c r="I431" s="19"/>
      <c r="J431" s="19"/>
      <c r="K431" s="97"/>
      <c r="Q431" s="97"/>
    </row>
    <row r="432" spans="1:17" x14ac:dyDescent="0.2">
      <c r="A432" s="19"/>
      <c r="E432" s="144"/>
      <c r="F432" s="144"/>
      <c r="G432" s="144"/>
      <c r="H432" s="19"/>
      <c r="I432" s="19"/>
      <c r="J432" s="19"/>
      <c r="K432" s="97"/>
      <c r="Q432" s="97"/>
    </row>
    <row r="433" spans="1:17" x14ac:dyDescent="0.2">
      <c r="A433" s="19"/>
      <c r="E433" s="144"/>
      <c r="F433" s="144"/>
      <c r="G433" s="144"/>
      <c r="H433" s="19"/>
      <c r="I433" s="19"/>
      <c r="J433" s="19"/>
      <c r="K433" s="97"/>
      <c r="Q433" s="97"/>
    </row>
    <row r="434" spans="1:17" x14ac:dyDescent="0.2">
      <c r="A434" s="19"/>
      <c r="E434" s="144"/>
      <c r="F434" s="144"/>
      <c r="G434" s="144"/>
      <c r="H434" s="19"/>
      <c r="I434" s="19"/>
      <c r="J434" s="19"/>
      <c r="K434" s="97"/>
      <c r="Q434" s="97"/>
    </row>
    <row r="435" spans="1:17" x14ac:dyDescent="0.2">
      <c r="A435" s="19"/>
      <c r="E435" s="144"/>
      <c r="F435" s="144"/>
      <c r="G435" s="144"/>
      <c r="H435" s="19"/>
      <c r="I435" s="19"/>
      <c r="J435" s="19"/>
      <c r="K435" s="97"/>
      <c r="Q435" s="97"/>
    </row>
    <row r="436" spans="1:17" x14ac:dyDescent="0.2">
      <c r="A436" s="19"/>
      <c r="E436" s="144"/>
      <c r="F436" s="144"/>
      <c r="G436" s="144"/>
      <c r="H436" s="19"/>
      <c r="I436" s="19"/>
      <c r="J436" s="19"/>
      <c r="K436" s="97"/>
      <c r="Q436" s="97"/>
    </row>
    <row r="437" spans="1:17" x14ac:dyDescent="0.2">
      <c r="A437" s="19"/>
      <c r="E437" s="144"/>
      <c r="F437" s="144"/>
      <c r="G437" s="144"/>
      <c r="H437" s="19"/>
      <c r="I437" s="19"/>
      <c r="J437" s="19"/>
      <c r="K437" s="97"/>
      <c r="Q437" s="97"/>
    </row>
    <row r="438" spans="1:17" x14ac:dyDescent="0.2">
      <c r="A438" s="19"/>
      <c r="E438" s="144"/>
      <c r="F438" s="144"/>
      <c r="G438" s="144"/>
      <c r="H438" s="19"/>
      <c r="I438" s="19"/>
      <c r="J438" s="19"/>
      <c r="K438" s="97"/>
      <c r="Q438" s="97"/>
    </row>
    <row r="439" spans="1:17" x14ac:dyDescent="0.2">
      <c r="A439" s="19"/>
      <c r="E439" s="144"/>
      <c r="F439" s="144"/>
      <c r="G439" s="144"/>
      <c r="H439" s="19"/>
      <c r="I439" s="19"/>
      <c r="J439" s="19"/>
      <c r="K439" s="97"/>
      <c r="Q439" s="97"/>
    </row>
    <row r="440" spans="1:17" x14ac:dyDescent="0.2">
      <c r="A440" s="19"/>
      <c r="E440" s="144"/>
      <c r="F440" s="144"/>
      <c r="G440" s="144"/>
      <c r="H440" s="19"/>
      <c r="I440" s="19"/>
      <c r="J440" s="19"/>
      <c r="K440" s="97"/>
      <c r="Q440" s="97"/>
    </row>
    <row r="441" spans="1:17" x14ac:dyDescent="0.2">
      <c r="A441" s="19"/>
      <c r="E441" s="144"/>
      <c r="F441" s="144"/>
      <c r="G441" s="144"/>
      <c r="H441" s="19"/>
      <c r="I441" s="19"/>
      <c r="J441" s="19"/>
      <c r="K441" s="97"/>
      <c r="Q441" s="97"/>
    </row>
    <row r="442" spans="1:17" x14ac:dyDescent="0.2">
      <c r="A442" s="19"/>
      <c r="E442" s="144"/>
      <c r="F442" s="144"/>
      <c r="G442" s="144"/>
      <c r="H442" s="19"/>
      <c r="I442" s="19"/>
      <c r="J442" s="19"/>
      <c r="K442" s="97"/>
      <c r="Q442" s="97"/>
    </row>
    <row r="443" spans="1:17" x14ac:dyDescent="0.2">
      <c r="A443" s="19"/>
      <c r="E443" s="144"/>
      <c r="F443" s="144"/>
      <c r="G443" s="144"/>
      <c r="H443" s="19"/>
      <c r="I443" s="19"/>
      <c r="J443" s="19"/>
      <c r="K443" s="97"/>
      <c r="Q443" s="97"/>
    </row>
    <row r="444" spans="1:17" x14ac:dyDescent="0.2">
      <c r="A444" s="19"/>
      <c r="E444" s="144"/>
      <c r="F444" s="144"/>
      <c r="G444" s="144"/>
      <c r="H444" s="19"/>
      <c r="I444" s="19"/>
      <c r="J444" s="19"/>
      <c r="K444" s="97"/>
      <c r="Q444" s="97"/>
    </row>
    <row r="445" spans="1:17" x14ac:dyDescent="0.2">
      <c r="A445" s="19"/>
      <c r="E445" s="144"/>
      <c r="F445" s="144"/>
      <c r="G445" s="144"/>
      <c r="H445" s="19"/>
      <c r="I445" s="19"/>
      <c r="J445" s="19"/>
      <c r="K445" s="97"/>
      <c r="Q445" s="97"/>
    </row>
    <row r="446" spans="1:17" x14ac:dyDescent="0.2">
      <c r="A446" s="19"/>
      <c r="E446" s="144"/>
      <c r="F446" s="144"/>
      <c r="G446" s="144"/>
      <c r="H446" s="19"/>
      <c r="I446" s="19"/>
      <c r="J446" s="19"/>
      <c r="K446" s="97"/>
      <c r="Q446" s="97"/>
    </row>
    <row r="447" spans="1:17" x14ac:dyDescent="0.2">
      <c r="A447" s="19"/>
      <c r="E447" s="144"/>
      <c r="F447" s="144"/>
      <c r="G447" s="144"/>
      <c r="H447" s="19"/>
      <c r="I447" s="19"/>
      <c r="J447" s="19"/>
      <c r="K447" s="97"/>
      <c r="Q447" s="97"/>
    </row>
    <row r="448" spans="1:17" x14ac:dyDescent="0.2">
      <c r="A448" s="19"/>
      <c r="E448" s="144"/>
      <c r="F448" s="144"/>
      <c r="G448" s="144"/>
      <c r="H448" s="19"/>
      <c r="I448" s="19"/>
      <c r="J448" s="19"/>
      <c r="K448" s="97"/>
      <c r="Q448" s="97"/>
    </row>
    <row r="449" spans="1:17" x14ac:dyDescent="0.2">
      <c r="A449" s="19"/>
      <c r="E449" s="144"/>
      <c r="F449" s="144"/>
      <c r="G449" s="144"/>
      <c r="H449" s="19"/>
      <c r="I449" s="19"/>
      <c r="J449" s="19"/>
      <c r="K449" s="97"/>
      <c r="Q449" s="97"/>
    </row>
    <row r="450" spans="1:17" x14ac:dyDescent="0.2">
      <c r="A450" s="19"/>
      <c r="E450" s="144"/>
      <c r="F450" s="144"/>
      <c r="G450" s="144"/>
      <c r="H450" s="19"/>
      <c r="I450" s="19"/>
      <c r="J450" s="19"/>
      <c r="K450" s="97"/>
      <c r="Q450" s="97"/>
    </row>
    <row r="451" spans="1:17" x14ac:dyDescent="0.2">
      <c r="A451" s="19"/>
      <c r="E451" s="144"/>
      <c r="F451" s="144"/>
      <c r="G451" s="144"/>
      <c r="H451" s="19"/>
      <c r="I451" s="19"/>
      <c r="J451" s="19"/>
      <c r="K451" s="97"/>
      <c r="Q451" s="97"/>
    </row>
    <row r="452" spans="1:17" x14ac:dyDescent="0.2">
      <c r="A452" s="19"/>
      <c r="E452" s="144"/>
      <c r="F452" s="144"/>
      <c r="G452" s="144"/>
      <c r="H452" s="19"/>
      <c r="I452" s="19"/>
      <c r="J452" s="19"/>
      <c r="K452" s="97"/>
      <c r="Q452" s="97"/>
    </row>
    <row r="453" spans="1:17" x14ac:dyDescent="0.2">
      <c r="A453" s="19"/>
      <c r="E453" s="144"/>
      <c r="F453" s="144"/>
      <c r="G453" s="144"/>
      <c r="H453" s="19"/>
      <c r="I453" s="19"/>
      <c r="J453" s="19"/>
      <c r="K453" s="97"/>
      <c r="Q453" s="97"/>
    </row>
    <row r="454" spans="1:17" x14ac:dyDescent="0.2">
      <c r="A454" s="19"/>
      <c r="E454" s="144"/>
      <c r="F454" s="144"/>
      <c r="G454" s="144"/>
      <c r="H454" s="19"/>
      <c r="I454" s="19"/>
      <c r="J454" s="19"/>
      <c r="K454" s="97"/>
      <c r="Q454" s="97"/>
    </row>
    <row r="455" spans="1:17" x14ac:dyDescent="0.2">
      <c r="A455" s="19"/>
      <c r="E455" s="144"/>
      <c r="F455" s="144"/>
      <c r="G455" s="144"/>
      <c r="H455" s="19"/>
      <c r="I455" s="19"/>
      <c r="J455" s="19"/>
      <c r="K455" s="97"/>
      <c r="Q455" s="97"/>
    </row>
    <row r="456" spans="1:17" x14ac:dyDescent="0.2">
      <c r="A456" s="19"/>
      <c r="E456" s="144"/>
      <c r="F456" s="144"/>
      <c r="G456" s="144"/>
      <c r="H456" s="19"/>
      <c r="I456" s="19"/>
      <c r="J456" s="19"/>
      <c r="K456" s="97"/>
      <c r="Q456" s="97"/>
    </row>
    <row r="457" spans="1:17" x14ac:dyDescent="0.2">
      <c r="A457" s="19"/>
      <c r="E457" s="144"/>
      <c r="F457" s="144"/>
      <c r="G457" s="144"/>
      <c r="H457" s="19"/>
      <c r="I457" s="19"/>
      <c r="J457" s="19"/>
      <c r="K457" s="97"/>
      <c r="Q457" s="97"/>
    </row>
    <row r="458" spans="1:17" x14ac:dyDescent="0.2">
      <c r="A458" s="19"/>
      <c r="E458" s="144"/>
      <c r="F458" s="144"/>
      <c r="G458" s="144"/>
      <c r="H458" s="19"/>
      <c r="I458" s="19"/>
      <c r="J458" s="19"/>
      <c r="K458" s="97"/>
      <c r="Q458" s="97"/>
    </row>
    <row r="459" spans="1:17" x14ac:dyDescent="0.2">
      <c r="A459" s="19"/>
      <c r="E459" s="144"/>
      <c r="F459" s="144"/>
      <c r="G459" s="144"/>
      <c r="H459" s="19"/>
      <c r="I459" s="19"/>
      <c r="J459" s="19"/>
      <c r="K459" s="97"/>
      <c r="Q459" s="97"/>
    </row>
    <row r="460" spans="1:17" x14ac:dyDescent="0.2">
      <c r="A460" s="19"/>
      <c r="E460" s="144"/>
      <c r="F460" s="144"/>
      <c r="G460" s="144"/>
      <c r="H460" s="19"/>
      <c r="I460" s="19"/>
      <c r="J460" s="19"/>
      <c r="K460" s="97"/>
      <c r="Q460" s="97"/>
    </row>
    <row r="461" spans="1:17" x14ac:dyDescent="0.2">
      <c r="A461" s="19"/>
      <c r="E461" s="144"/>
      <c r="F461" s="144"/>
      <c r="G461" s="144"/>
      <c r="H461" s="19"/>
      <c r="I461" s="19"/>
      <c r="J461" s="19"/>
      <c r="K461" s="97"/>
      <c r="Q461" s="97"/>
    </row>
    <row r="462" spans="1:17" x14ac:dyDescent="0.2">
      <c r="A462" s="19"/>
      <c r="E462" s="144"/>
      <c r="F462" s="144"/>
      <c r="G462" s="144"/>
      <c r="H462" s="19"/>
      <c r="I462" s="19"/>
      <c r="J462" s="19"/>
      <c r="K462" s="97"/>
      <c r="Q462" s="97"/>
    </row>
    <row r="463" spans="1:17" x14ac:dyDescent="0.2">
      <c r="A463" s="19"/>
      <c r="E463" s="144"/>
      <c r="F463" s="144"/>
      <c r="G463" s="144"/>
      <c r="H463" s="19"/>
      <c r="I463" s="19"/>
      <c r="J463" s="19"/>
      <c r="K463" s="97"/>
      <c r="Q463" s="97"/>
    </row>
    <row r="464" spans="1:17" x14ac:dyDescent="0.2">
      <c r="A464" s="19"/>
      <c r="E464" s="144"/>
      <c r="F464" s="144"/>
      <c r="G464" s="144"/>
      <c r="H464" s="19"/>
      <c r="I464" s="19"/>
      <c r="J464" s="19"/>
      <c r="K464" s="97"/>
      <c r="Q464" s="97"/>
    </row>
    <row r="465" spans="1:17" x14ac:dyDescent="0.2">
      <c r="A465" s="19"/>
      <c r="E465" s="144"/>
      <c r="F465" s="144"/>
      <c r="G465" s="144"/>
      <c r="H465" s="19"/>
      <c r="I465" s="19"/>
      <c r="J465" s="19"/>
      <c r="K465" s="97"/>
      <c r="Q465" s="97"/>
    </row>
    <row r="466" spans="1:17" x14ac:dyDescent="0.2">
      <c r="A466" s="19"/>
      <c r="E466" s="144"/>
      <c r="F466" s="144"/>
      <c r="G466" s="144"/>
      <c r="H466" s="19"/>
      <c r="I466" s="19"/>
      <c r="J466" s="19"/>
      <c r="K466" s="97"/>
      <c r="Q466" s="97"/>
    </row>
    <row r="467" spans="1:17" x14ac:dyDescent="0.2">
      <c r="A467" s="19"/>
      <c r="E467" s="144"/>
      <c r="F467" s="144"/>
      <c r="G467" s="144"/>
      <c r="H467" s="19"/>
      <c r="I467" s="19"/>
      <c r="J467" s="19"/>
      <c r="K467" s="97"/>
      <c r="Q467" s="97"/>
    </row>
    <row r="468" spans="1:17" x14ac:dyDescent="0.2">
      <c r="A468" s="19"/>
      <c r="E468" s="144"/>
      <c r="F468" s="144"/>
      <c r="G468" s="144"/>
      <c r="H468" s="19"/>
      <c r="I468" s="19"/>
      <c r="J468" s="19"/>
      <c r="K468" s="97"/>
      <c r="Q468" s="97"/>
    </row>
    <row r="469" spans="1:17" x14ac:dyDescent="0.2">
      <c r="A469" s="19"/>
      <c r="E469" s="144"/>
      <c r="F469" s="144"/>
      <c r="G469" s="144"/>
      <c r="H469" s="19"/>
      <c r="I469" s="19"/>
      <c r="J469" s="19"/>
      <c r="K469" s="97"/>
      <c r="Q469" s="97"/>
    </row>
    <row r="470" spans="1:17" x14ac:dyDescent="0.2">
      <c r="A470" s="19"/>
      <c r="E470" s="144"/>
      <c r="F470" s="144"/>
      <c r="G470" s="144"/>
      <c r="H470" s="19"/>
      <c r="I470" s="19"/>
      <c r="J470" s="19"/>
      <c r="K470" s="97"/>
      <c r="Q470" s="97"/>
    </row>
    <row r="471" spans="1:17" x14ac:dyDescent="0.2">
      <c r="A471" s="19"/>
      <c r="E471" s="144"/>
      <c r="F471" s="144"/>
      <c r="G471" s="144"/>
      <c r="H471" s="19"/>
      <c r="I471" s="19"/>
      <c r="J471" s="19"/>
      <c r="K471" s="97"/>
      <c r="Q471" s="97"/>
    </row>
    <row r="472" spans="1:17" x14ac:dyDescent="0.2">
      <c r="A472" s="19"/>
      <c r="H472" s="19"/>
      <c r="I472" s="19"/>
      <c r="J472" s="19"/>
      <c r="K472" s="97"/>
      <c r="Q472" s="97"/>
    </row>
    <row r="473" spans="1:17" x14ac:dyDescent="0.2">
      <c r="A473" s="19"/>
      <c r="H473" s="19"/>
      <c r="I473" s="19"/>
      <c r="J473" s="19"/>
      <c r="K473" s="97"/>
      <c r="Q473" s="97"/>
    </row>
    <row r="474" spans="1:17" x14ac:dyDescent="0.2">
      <c r="A474" s="19"/>
      <c r="H474" s="19"/>
      <c r="I474" s="19"/>
      <c r="J474" s="19"/>
      <c r="K474" s="97"/>
      <c r="Q474" s="97"/>
    </row>
    <row r="475" spans="1:17" x14ac:dyDescent="0.2">
      <c r="A475" s="19"/>
      <c r="H475" s="19"/>
      <c r="I475" s="19"/>
      <c r="J475" s="19"/>
      <c r="K475" s="97"/>
      <c r="Q475" s="97"/>
    </row>
    <row r="476" spans="1:17" x14ac:dyDescent="0.2">
      <c r="A476" s="19"/>
      <c r="H476" s="19"/>
      <c r="I476" s="19"/>
      <c r="J476" s="19"/>
      <c r="K476" s="97"/>
      <c r="Q476" s="97"/>
    </row>
    <row r="477" spans="1:17" x14ac:dyDescent="0.2">
      <c r="A477" s="19"/>
      <c r="H477" s="19"/>
      <c r="I477" s="19"/>
      <c r="J477" s="19"/>
      <c r="K477" s="97"/>
      <c r="Q477" s="97"/>
    </row>
    <row r="478" spans="1:17" x14ac:dyDescent="0.2">
      <c r="A478" s="19"/>
      <c r="H478" s="19"/>
      <c r="I478" s="19"/>
      <c r="J478" s="19"/>
      <c r="K478" s="97"/>
      <c r="Q478" s="97"/>
    </row>
    <row r="479" spans="1:17" x14ac:dyDescent="0.2">
      <c r="A479" s="19"/>
      <c r="H479" s="19"/>
      <c r="I479" s="19"/>
      <c r="J479" s="19"/>
      <c r="K479" s="97"/>
      <c r="Q479" s="97"/>
    </row>
    <row r="480" spans="1:17" x14ac:dyDescent="0.2">
      <c r="A480" s="19"/>
      <c r="H480" s="19"/>
      <c r="I480" s="19"/>
      <c r="J480" s="19"/>
      <c r="K480" s="97"/>
      <c r="Q480" s="97"/>
    </row>
    <row r="481" spans="1:17" x14ac:dyDescent="0.2">
      <c r="A481" s="19"/>
      <c r="H481" s="19"/>
      <c r="I481" s="19"/>
      <c r="J481" s="19"/>
      <c r="K481" s="97"/>
      <c r="Q481" s="97"/>
    </row>
    <row r="482" spans="1:17" x14ac:dyDescent="0.2">
      <c r="A482" s="19"/>
      <c r="H482" s="19"/>
      <c r="I482" s="19"/>
      <c r="J482" s="19"/>
      <c r="K482" s="97"/>
      <c r="Q482" s="97"/>
    </row>
    <row r="483" spans="1:17" x14ac:dyDescent="0.2">
      <c r="A483" s="19"/>
      <c r="H483" s="19"/>
      <c r="I483" s="19"/>
      <c r="J483" s="19"/>
      <c r="K483" s="97"/>
      <c r="Q483" s="97"/>
    </row>
    <row r="484" spans="1:17" x14ac:dyDescent="0.2">
      <c r="A484" s="19"/>
      <c r="H484" s="19"/>
      <c r="I484" s="19"/>
      <c r="J484" s="19"/>
      <c r="K484" s="97"/>
      <c r="Q484" s="97"/>
    </row>
    <row r="485" spans="1:17" x14ac:dyDescent="0.2">
      <c r="A485" s="19"/>
      <c r="H485" s="19"/>
      <c r="I485" s="19"/>
      <c r="J485" s="19"/>
      <c r="K485" s="97"/>
      <c r="Q485" s="97"/>
    </row>
    <row r="486" spans="1:17" x14ac:dyDescent="0.2">
      <c r="A486" s="19"/>
      <c r="H486" s="19"/>
      <c r="I486" s="19"/>
      <c r="J486" s="19"/>
      <c r="K486" s="97"/>
      <c r="Q486" s="97"/>
    </row>
    <row r="487" spans="1:17" x14ac:dyDescent="0.2">
      <c r="A487" s="19"/>
      <c r="H487" s="19"/>
      <c r="I487" s="19"/>
      <c r="J487" s="19"/>
      <c r="K487" s="97"/>
      <c r="Q487" s="97"/>
    </row>
    <row r="488" spans="1:17" x14ac:dyDescent="0.2">
      <c r="A488" s="19"/>
      <c r="H488" s="19"/>
      <c r="I488" s="19"/>
      <c r="J488" s="19"/>
      <c r="K488" s="97"/>
      <c r="Q488" s="97"/>
    </row>
    <row r="489" spans="1:17" x14ac:dyDescent="0.2">
      <c r="A489" s="19"/>
      <c r="H489" s="19"/>
      <c r="I489" s="19"/>
      <c r="J489" s="19"/>
      <c r="K489" s="97"/>
      <c r="Q489" s="97"/>
    </row>
    <row r="490" spans="1:17" x14ac:dyDescent="0.2">
      <c r="A490" s="19"/>
      <c r="H490" s="19"/>
      <c r="I490" s="19"/>
      <c r="J490" s="19"/>
      <c r="K490" s="97"/>
      <c r="Q490" s="97"/>
    </row>
    <row r="491" spans="1:17" x14ac:dyDescent="0.2">
      <c r="A491" s="19"/>
      <c r="H491" s="19"/>
      <c r="I491" s="19"/>
      <c r="J491" s="19"/>
      <c r="K491" s="97"/>
      <c r="Q491" s="97"/>
    </row>
    <row r="492" spans="1:17" x14ac:dyDescent="0.2">
      <c r="A492" s="19"/>
      <c r="H492" s="19"/>
      <c r="I492" s="19"/>
      <c r="J492" s="19"/>
      <c r="K492" s="97"/>
      <c r="Q492" s="97"/>
    </row>
    <row r="493" spans="1:17" x14ac:dyDescent="0.2">
      <c r="A493" s="19"/>
      <c r="H493" s="19"/>
      <c r="I493" s="19"/>
      <c r="J493" s="19"/>
      <c r="K493" s="97"/>
      <c r="Q493" s="97"/>
    </row>
    <row r="494" spans="1:17" x14ac:dyDescent="0.2">
      <c r="A494" s="19"/>
      <c r="H494" s="19"/>
      <c r="I494" s="19"/>
      <c r="J494" s="19"/>
      <c r="K494" s="97"/>
      <c r="Q494" s="97"/>
    </row>
    <row r="495" spans="1:17" x14ac:dyDescent="0.2">
      <c r="A495" s="19"/>
      <c r="H495" s="19"/>
      <c r="I495" s="19"/>
      <c r="J495" s="19"/>
      <c r="K495" s="97"/>
      <c r="Q495" s="97"/>
    </row>
    <row r="496" spans="1:17" x14ac:dyDescent="0.2">
      <c r="A496" s="19"/>
      <c r="H496" s="19"/>
      <c r="I496" s="19"/>
      <c r="J496" s="19"/>
      <c r="K496" s="97"/>
      <c r="Q496" s="97"/>
    </row>
    <row r="497" spans="1:17" x14ac:dyDescent="0.2">
      <c r="A497" s="19"/>
      <c r="H497" s="19"/>
      <c r="I497" s="19"/>
      <c r="J497" s="19"/>
      <c r="K497" s="97"/>
      <c r="Q497" s="97"/>
    </row>
    <row r="498" spans="1:17" x14ac:dyDescent="0.2">
      <c r="A498" s="19"/>
      <c r="H498" s="19"/>
      <c r="I498" s="19"/>
      <c r="J498" s="19"/>
      <c r="K498" s="97"/>
      <c r="Q498" s="97"/>
    </row>
    <row r="499" spans="1:17" x14ac:dyDescent="0.2">
      <c r="A499" s="19"/>
      <c r="H499" s="19"/>
      <c r="I499" s="19"/>
      <c r="J499" s="19"/>
      <c r="K499" s="97"/>
      <c r="Q499" s="97"/>
    </row>
    <row r="500" spans="1:17" x14ac:dyDescent="0.2">
      <c r="A500" s="19"/>
      <c r="H500" s="19"/>
      <c r="I500" s="19"/>
      <c r="J500" s="19"/>
      <c r="K500" s="97"/>
      <c r="Q500" s="97"/>
    </row>
    <row r="501" spans="1:17" x14ac:dyDescent="0.2">
      <c r="A501" s="19"/>
      <c r="H501" s="19"/>
      <c r="I501" s="19"/>
      <c r="J501" s="19"/>
      <c r="K501" s="97"/>
      <c r="Q501" s="97"/>
    </row>
    <row r="502" spans="1:17" x14ac:dyDescent="0.2">
      <c r="A502" s="19"/>
      <c r="H502" s="19"/>
      <c r="I502" s="19"/>
      <c r="J502" s="19"/>
      <c r="K502" s="97"/>
      <c r="Q502" s="97"/>
    </row>
    <row r="503" spans="1:17" x14ac:dyDescent="0.2">
      <c r="A503" s="19"/>
      <c r="H503" s="19"/>
      <c r="I503" s="19"/>
      <c r="J503" s="19"/>
      <c r="K503" s="97"/>
      <c r="Q503" s="97"/>
    </row>
    <row r="504" spans="1:17" x14ac:dyDescent="0.2">
      <c r="A504" s="19"/>
      <c r="H504" s="19"/>
      <c r="I504" s="19"/>
      <c r="J504" s="19"/>
      <c r="K504" s="97"/>
      <c r="Q504" s="97"/>
    </row>
    <row r="505" spans="1:17" x14ac:dyDescent="0.2">
      <c r="A505" s="19"/>
      <c r="H505" s="19"/>
      <c r="I505" s="19"/>
      <c r="J505" s="19"/>
      <c r="K505" s="97"/>
      <c r="Q505" s="97"/>
    </row>
    <row r="506" spans="1:17" x14ac:dyDescent="0.2">
      <c r="A506" s="19"/>
      <c r="H506" s="19"/>
      <c r="I506" s="19"/>
      <c r="J506" s="19"/>
      <c r="K506" s="97"/>
      <c r="Q506" s="97"/>
    </row>
    <row r="507" spans="1:17" x14ac:dyDescent="0.2">
      <c r="A507" s="19"/>
      <c r="H507" s="19"/>
      <c r="I507" s="19"/>
      <c r="J507" s="19"/>
      <c r="K507" s="97"/>
      <c r="Q507" s="97"/>
    </row>
    <row r="508" spans="1:17" x14ac:dyDescent="0.2">
      <c r="A508" s="19"/>
      <c r="H508" s="19"/>
      <c r="I508" s="19"/>
      <c r="J508" s="19"/>
      <c r="K508" s="97"/>
      <c r="Q508" s="97"/>
    </row>
    <row r="509" spans="1:17" x14ac:dyDescent="0.2">
      <c r="A509" s="19"/>
      <c r="H509" s="19"/>
      <c r="I509" s="19"/>
      <c r="J509" s="19"/>
      <c r="K509" s="97"/>
      <c r="Q509" s="97"/>
    </row>
    <row r="510" spans="1:17" x14ac:dyDescent="0.2">
      <c r="A510" s="19"/>
      <c r="H510" s="19"/>
      <c r="I510" s="19"/>
      <c r="J510" s="19"/>
      <c r="K510" s="97"/>
      <c r="Q510" s="97"/>
    </row>
    <row r="511" spans="1:17" x14ac:dyDescent="0.2">
      <c r="A511" s="19"/>
      <c r="H511" s="19"/>
      <c r="I511" s="19"/>
      <c r="J511" s="19"/>
      <c r="K511" s="97"/>
      <c r="Q511" s="97"/>
    </row>
    <row r="512" spans="1:17" x14ac:dyDescent="0.2">
      <c r="A512" s="19"/>
      <c r="H512" s="19"/>
      <c r="I512" s="19"/>
      <c r="J512" s="19"/>
      <c r="K512" s="97"/>
      <c r="Q512" s="97"/>
    </row>
    <row r="513" spans="1:17" x14ac:dyDescent="0.2">
      <c r="A513" s="19"/>
      <c r="H513" s="19"/>
      <c r="I513" s="19"/>
      <c r="J513" s="19"/>
      <c r="K513" s="97"/>
      <c r="Q513" s="97"/>
    </row>
    <row r="514" spans="1:17" x14ac:dyDescent="0.2">
      <c r="A514" s="19"/>
      <c r="H514" s="19"/>
      <c r="I514" s="19"/>
      <c r="J514" s="19"/>
      <c r="K514" s="97"/>
      <c r="Q514" s="97"/>
    </row>
    <row r="515" spans="1:17" x14ac:dyDescent="0.2">
      <c r="A515" s="19"/>
      <c r="H515" s="19"/>
      <c r="I515" s="19"/>
      <c r="J515" s="19"/>
      <c r="K515" s="97"/>
      <c r="Q515" s="97"/>
    </row>
    <row r="516" spans="1:17" x14ac:dyDescent="0.2">
      <c r="A516" s="19"/>
      <c r="H516" s="19"/>
      <c r="I516" s="19"/>
      <c r="J516" s="19"/>
      <c r="K516" s="97"/>
      <c r="Q516" s="97"/>
    </row>
    <row r="517" spans="1:17" x14ac:dyDescent="0.2">
      <c r="A517" s="19"/>
      <c r="H517" s="19"/>
      <c r="I517" s="19"/>
      <c r="J517" s="19"/>
      <c r="K517" s="97"/>
      <c r="Q517" s="97"/>
    </row>
    <row r="518" spans="1:17" x14ac:dyDescent="0.2">
      <c r="A518" s="19"/>
      <c r="H518" s="19"/>
      <c r="I518" s="19"/>
      <c r="J518" s="19"/>
      <c r="K518" s="97"/>
      <c r="Q518" s="97"/>
    </row>
    <row r="519" spans="1:17" x14ac:dyDescent="0.2">
      <c r="A519" s="19"/>
      <c r="H519" s="19"/>
      <c r="I519" s="19"/>
      <c r="J519" s="19"/>
      <c r="K519" s="97"/>
      <c r="Q519" s="97"/>
    </row>
    <row r="520" spans="1:17" x14ac:dyDescent="0.2">
      <c r="A520" s="19"/>
      <c r="H520" s="19"/>
      <c r="I520" s="19"/>
      <c r="J520" s="19"/>
      <c r="K520" s="97"/>
      <c r="Q520" s="97"/>
    </row>
    <row r="521" spans="1:17" x14ac:dyDescent="0.2">
      <c r="A521" s="19"/>
      <c r="H521" s="19"/>
      <c r="I521" s="19"/>
      <c r="J521" s="19"/>
      <c r="K521" s="97"/>
      <c r="Q521" s="97"/>
    </row>
    <row r="522" spans="1:17" x14ac:dyDescent="0.2">
      <c r="A522" s="19"/>
      <c r="H522" s="19"/>
      <c r="I522" s="19"/>
      <c r="J522" s="19"/>
      <c r="K522" s="97"/>
      <c r="Q522" s="97"/>
    </row>
    <row r="523" spans="1:17" x14ac:dyDescent="0.2">
      <c r="A523" s="19"/>
      <c r="H523" s="19"/>
      <c r="I523" s="19"/>
      <c r="J523" s="19"/>
      <c r="K523" s="97"/>
      <c r="Q523" s="97"/>
    </row>
    <row r="524" spans="1:17" x14ac:dyDescent="0.2">
      <c r="A524" s="19"/>
      <c r="H524" s="19"/>
      <c r="I524" s="19"/>
      <c r="J524" s="19"/>
      <c r="K524" s="97"/>
      <c r="Q524" s="97"/>
    </row>
    <row r="525" spans="1:17" x14ac:dyDescent="0.2">
      <c r="A525" s="19"/>
      <c r="H525" s="19"/>
      <c r="I525" s="19"/>
      <c r="J525" s="19"/>
      <c r="K525" s="97"/>
      <c r="Q525" s="97"/>
    </row>
    <row r="526" spans="1:17" x14ac:dyDescent="0.2">
      <c r="A526" s="19"/>
      <c r="H526" s="19"/>
      <c r="I526" s="19"/>
      <c r="J526" s="19"/>
      <c r="K526" s="97"/>
      <c r="Q526" s="97"/>
    </row>
    <row r="527" spans="1:17" x14ac:dyDescent="0.2">
      <c r="A527" s="19"/>
      <c r="H527" s="19"/>
      <c r="I527" s="19"/>
      <c r="J527" s="19"/>
      <c r="K527" s="97"/>
      <c r="Q527" s="97"/>
    </row>
    <row r="528" spans="1:17" x14ac:dyDescent="0.2">
      <c r="A528" s="19"/>
      <c r="H528" s="19"/>
      <c r="I528" s="19"/>
      <c r="J528" s="19"/>
      <c r="K528" s="97"/>
      <c r="Q528" s="97"/>
    </row>
    <row r="529" spans="1:17" x14ac:dyDescent="0.2">
      <c r="A529" s="19"/>
      <c r="H529" s="19"/>
      <c r="I529" s="19"/>
      <c r="J529" s="19"/>
      <c r="K529" s="97"/>
      <c r="Q529" s="97"/>
    </row>
    <row r="530" spans="1:17" x14ac:dyDescent="0.2">
      <c r="A530" s="19"/>
      <c r="H530" s="19"/>
      <c r="I530" s="19"/>
      <c r="J530" s="19"/>
      <c r="K530" s="97"/>
      <c r="Q530" s="97"/>
    </row>
    <row r="531" spans="1:17" x14ac:dyDescent="0.2">
      <c r="A531" s="19"/>
      <c r="H531" s="19"/>
      <c r="I531" s="19"/>
      <c r="J531" s="19"/>
      <c r="K531" s="97"/>
      <c r="Q531" s="97"/>
    </row>
    <row r="532" spans="1:17" x14ac:dyDescent="0.2">
      <c r="A532" s="19"/>
      <c r="H532" s="19"/>
      <c r="I532" s="19"/>
      <c r="J532" s="19"/>
      <c r="K532" s="97"/>
      <c r="Q532" s="97"/>
    </row>
    <row r="533" spans="1:17" x14ac:dyDescent="0.2">
      <c r="A533" s="19"/>
      <c r="H533" s="19"/>
      <c r="I533" s="19"/>
      <c r="J533" s="19"/>
      <c r="K533" s="97"/>
      <c r="Q533" s="97"/>
    </row>
    <row r="534" spans="1:17" x14ac:dyDescent="0.2">
      <c r="A534" s="19"/>
      <c r="H534" s="19"/>
      <c r="I534" s="19"/>
      <c r="J534" s="19"/>
      <c r="K534" s="97"/>
      <c r="Q534" s="97"/>
    </row>
    <row r="535" spans="1:17" x14ac:dyDescent="0.2">
      <c r="A535" s="19"/>
      <c r="H535" s="19"/>
      <c r="I535" s="19"/>
      <c r="J535" s="19"/>
      <c r="K535" s="97"/>
      <c r="Q535" s="97"/>
    </row>
    <row r="536" spans="1:17" x14ac:dyDescent="0.2">
      <c r="A536" s="19"/>
      <c r="H536" s="19"/>
      <c r="I536" s="19"/>
      <c r="J536" s="19"/>
      <c r="K536" s="97"/>
      <c r="Q536" s="97"/>
    </row>
    <row r="537" spans="1:17" x14ac:dyDescent="0.2">
      <c r="A537" s="19"/>
      <c r="H537" s="19"/>
      <c r="I537" s="19"/>
      <c r="J537" s="19"/>
      <c r="K537" s="97"/>
      <c r="Q537" s="97"/>
    </row>
    <row r="538" spans="1:17" x14ac:dyDescent="0.2">
      <c r="A538" s="19"/>
      <c r="H538" s="19"/>
      <c r="I538" s="19"/>
      <c r="J538" s="19"/>
      <c r="K538" s="97"/>
      <c r="Q538" s="97"/>
    </row>
    <row r="539" spans="1:17" x14ac:dyDescent="0.2">
      <c r="A539" s="19"/>
      <c r="H539" s="19"/>
      <c r="I539" s="19"/>
      <c r="J539" s="19"/>
      <c r="K539" s="97"/>
      <c r="Q539" s="97"/>
    </row>
    <row r="540" spans="1:17" x14ac:dyDescent="0.2">
      <c r="A540" s="19"/>
      <c r="H540" s="19"/>
      <c r="I540" s="19"/>
      <c r="J540" s="19"/>
      <c r="K540" s="97"/>
      <c r="Q540" s="97"/>
    </row>
    <row r="541" spans="1:17" x14ac:dyDescent="0.2">
      <c r="A541" s="19"/>
      <c r="H541" s="19"/>
      <c r="I541" s="19"/>
      <c r="J541" s="19"/>
      <c r="K541" s="97"/>
      <c r="Q541" s="97"/>
    </row>
    <row r="542" spans="1:17" x14ac:dyDescent="0.2">
      <c r="A542" s="19"/>
      <c r="H542" s="19"/>
      <c r="I542" s="19"/>
      <c r="J542" s="19"/>
      <c r="K542" s="97"/>
      <c r="Q542" s="97"/>
    </row>
    <row r="543" spans="1:17" x14ac:dyDescent="0.2">
      <c r="A543" s="19"/>
      <c r="H543" s="19"/>
      <c r="I543" s="19"/>
      <c r="J543" s="19"/>
      <c r="K543" s="97"/>
      <c r="Q543" s="97"/>
    </row>
    <row r="544" spans="1:17" x14ac:dyDescent="0.2">
      <c r="A544" s="19"/>
      <c r="H544" s="19"/>
      <c r="I544" s="19"/>
      <c r="J544" s="19"/>
      <c r="K544" s="97"/>
      <c r="Q544" s="97"/>
    </row>
    <row r="545" spans="1:17" x14ac:dyDescent="0.2">
      <c r="A545" s="19"/>
      <c r="H545" s="19"/>
      <c r="I545" s="19"/>
      <c r="J545" s="19"/>
      <c r="K545" s="97"/>
      <c r="Q545" s="97"/>
    </row>
    <row r="546" spans="1:17" x14ac:dyDescent="0.2">
      <c r="A546" s="19"/>
      <c r="H546" s="19"/>
      <c r="I546" s="19"/>
      <c r="J546" s="19"/>
      <c r="K546" s="97"/>
      <c r="Q546" s="97"/>
    </row>
    <row r="547" spans="1:17" x14ac:dyDescent="0.2">
      <c r="A547" s="19"/>
      <c r="H547" s="19"/>
      <c r="I547" s="19"/>
      <c r="J547" s="19"/>
      <c r="K547" s="97"/>
      <c r="Q547" s="97"/>
    </row>
    <row r="548" spans="1:17" x14ac:dyDescent="0.2">
      <c r="A548" s="19"/>
      <c r="H548" s="19"/>
      <c r="I548" s="19"/>
      <c r="J548" s="19"/>
      <c r="K548" s="97"/>
      <c r="Q548" s="97"/>
    </row>
    <row r="549" spans="1:17" x14ac:dyDescent="0.2">
      <c r="A549" s="19"/>
      <c r="H549" s="19"/>
      <c r="I549" s="19"/>
      <c r="J549" s="19"/>
      <c r="K549" s="97"/>
      <c r="Q549" s="97"/>
    </row>
    <row r="550" spans="1:17" x14ac:dyDescent="0.2">
      <c r="A550" s="19"/>
      <c r="H550" s="19"/>
      <c r="I550" s="19"/>
      <c r="J550" s="19"/>
      <c r="K550" s="97"/>
      <c r="Q550" s="97"/>
    </row>
    <row r="551" spans="1:17" x14ac:dyDescent="0.2">
      <c r="A551" s="19"/>
      <c r="H551" s="19"/>
      <c r="I551" s="19"/>
      <c r="J551" s="19"/>
      <c r="K551" s="97"/>
      <c r="Q551" s="97"/>
    </row>
    <row r="552" spans="1:17" x14ac:dyDescent="0.2">
      <c r="A552" s="19"/>
      <c r="H552" s="19"/>
      <c r="I552" s="19"/>
      <c r="J552" s="19"/>
      <c r="K552" s="97"/>
      <c r="Q552" s="97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4"/>
      <c r="F611" s="144"/>
      <c r="G611" s="144"/>
      <c r="H611" s="19"/>
      <c r="I611" s="19"/>
    </row>
    <row r="612" spans="1:9" x14ac:dyDescent="0.2">
      <c r="A612" s="19"/>
      <c r="E612" s="144"/>
      <c r="F612" s="144"/>
      <c r="G612" s="144"/>
      <c r="H612" s="19"/>
      <c r="I612" s="19"/>
    </row>
    <row r="613" spans="1:9" x14ac:dyDescent="0.2">
      <c r="A613" s="19"/>
      <c r="E613" s="144"/>
      <c r="F613" s="144"/>
      <c r="G613" s="144"/>
      <c r="H613" s="19"/>
      <c r="I613" s="19"/>
    </row>
    <row r="614" spans="1:9" x14ac:dyDescent="0.2">
      <c r="A614" s="19"/>
      <c r="E614" s="144"/>
      <c r="F614" s="144"/>
      <c r="G614" s="144"/>
      <c r="H614" s="19"/>
      <c r="I614" s="19"/>
    </row>
    <row r="615" spans="1:9" x14ac:dyDescent="0.2">
      <c r="A615" s="19"/>
      <c r="E615" s="144"/>
      <c r="F615" s="144"/>
      <c r="G615" s="144"/>
      <c r="H615" s="19"/>
      <c r="I615" s="19"/>
    </row>
    <row r="616" spans="1:9" x14ac:dyDescent="0.2">
      <c r="A616" s="19"/>
      <c r="E616" s="144"/>
      <c r="F616" s="144"/>
      <c r="G616" s="144"/>
      <c r="H616" s="19"/>
      <c r="I616" s="19"/>
    </row>
    <row r="617" spans="1:9" x14ac:dyDescent="0.2">
      <c r="A617" s="19"/>
      <c r="E617" s="144"/>
      <c r="F617" s="144"/>
      <c r="G617" s="144"/>
      <c r="H617" s="19"/>
      <c r="I617" s="19"/>
    </row>
    <row r="618" spans="1:9" x14ac:dyDescent="0.2">
      <c r="A618" s="19"/>
      <c r="E618" s="144"/>
      <c r="F618" s="144"/>
      <c r="G618" s="144"/>
      <c r="H618" s="19"/>
      <c r="I618" s="19"/>
    </row>
    <row r="619" spans="1:9" x14ac:dyDescent="0.2">
      <c r="A619" s="19"/>
      <c r="E619" s="144"/>
      <c r="F619" s="144"/>
      <c r="G619" s="144"/>
      <c r="H619" s="19"/>
      <c r="I619" s="19"/>
    </row>
    <row r="620" spans="1:9" x14ac:dyDescent="0.2">
      <c r="A620" s="19"/>
      <c r="E620" s="144"/>
      <c r="F620" s="144"/>
      <c r="G620" s="144"/>
      <c r="H620" s="19"/>
      <c r="I620" s="19"/>
    </row>
    <row r="621" spans="1:9" x14ac:dyDescent="0.2">
      <c r="A621" s="19"/>
      <c r="E621" s="144"/>
      <c r="F621" s="144"/>
      <c r="G621" s="144"/>
      <c r="H621" s="19"/>
      <c r="I621" s="19"/>
    </row>
    <row r="622" spans="1:9" x14ac:dyDescent="0.2">
      <c r="A622" s="19"/>
      <c r="E622" s="144"/>
      <c r="F622" s="144"/>
      <c r="G622" s="144"/>
      <c r="H622" s="19"/>
      <c r="I622" s="19"/>
    </row>
    <row r="623" spans="1:9" x14ac:dyDescent="0.2">
      <c r="A623" s="19"/>
      <c r="E623" s="144"/>
      <c r="F623" s="144"/>
      <c r="G623" s="144"/>
      <c r="H623" s="19"/>
      <c r="I623" s="19"/>
    </row>
    <row r="624" spans="1:9" x14ac:dyDescent="0.2">
      <c r="A624" s="19"/>
      <c r="E624" s="144"/>
      <c r="F624" s="144"/>
      <c r="G624" s="144"/>
      <c r="H624" s="19"/>
      <c r="I624" s="19"/>
    </row>
    <row r="625" spans="1:9" x14ac:dyDescent="0.2">
      <c r="A625" s="19"/>
      <c r="E625" s="144"/>
      <c r="F625" s="144"/>
      <c r="G625" s="144"/>
      <c r="H625" s="19"/>
      <c r="I625" s="19"/>
    </row>
    <row r="626" spans="1:9" x14ac:dyDescent="0.2">
      <c r="A626" s="19"/>
      <c r="E626" s="144"/>
      <c r="F626" s="144"/>
      <c r="G626" s="144"/>
      <c r="H626" s="19"/>
      <c r="I626" s="19"/>
    </row>
    <row r="627" spans="1:9" x14ac:dyDescent="0.2">
      <c r="A627" s="19"/>
      <c r="E627" s="144"/>
      <c r="F627" s="144"/>
      <c r="G627" s="144"/>
      <c r="H627" s="19"/>
      <c r="I627" s="19"/>
    </row>
    <row r="628" spans="1:9" x14ac:dyDescent="0.2">
      <c r="A628" s="19"/>
      <c r="E628" s="144"/>
      <c r="F628" s="144"/>
      <c r="G628" s="144"/>
      <c r="H628" s="19"/>
      <c r="I628" s="19"/>
    </row>
    <row r="629" spans="1:9" x14ac:dyDescent="0.2">
      <c r="A629" s="19"/>
      <c r="E629" s="144"/>
      <c r="F629" s="144"/>
      <c r="G629" s="144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4"/>
      <c r="F652" s="144"/>
      <c r="G652" s="144"/>
      <c r="H652" s="19"/>
      <c r="I652" s="19"/>
    </row>
    <row r="653" spans="1:9" x14ac:dyDescent="0.2">
      <c r="A653" s="19"/>
      <c r="E653" s="144"/>
      <c r="F653" s="144"/>
      <c r="G653" s="144"/>
      <c r="H653" s="19"/>
      <c r="I653" s="19"/>
    </row>
    <row r="654" spans="1:9" x14ac:dyDescent="0.2">
      <c r="A654" s="19"/>
      <c r="E654" s="144"/>
      <c r="F654" s="144"/>
      <c r="G654" s="144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2019-05-07T21:40:42Z</cp:lastPrinted>
  <dcterms:created xsi:type="dcterms:W3CDTF">2005-01-04T17:11:35Z</dcterms:created>
  <dcterms:modified xsi:type="dcterms:W3CDTF">2019-09-02T17:39:30Z</dcterms:modified>
</cp:coreProperties>
</file>