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chartsheets/sheet2.xml" ContentType="application/vnd.openxmlformats-officedocument.spreadsheetml.chartsheet+xml"/>
  <Override PartName="/xl/worksheets/sheet3.xml" ContentType="application/vnd.openxmlformats-officedocument.spreadsheetml.worksheet+xml"/>
  <Override PartName="/xl/chartsheets/sheet3.xml" ContentType="application/vnd.openxmlformats-officedocument.spreadsheetml.chartsheet+xml"/>
  <Override PartName="/xl/worksheets/sheet4.xml" ContentType="application/vnd.openxmlformats-officedocument.spreadsheetml.worksheet+xml"/>
  <Override PartName="/xl/chartsheets/sheet4.xml" ContentType="application/vnd.openxmlformats-officedocument.spreadsheetml.chartsheet+xml"/>
  <Override PartName="/xl/worksheets/sheet5.xml" ContentType="application/vnd.openxmlformats-officedocument.spreadsheetml.worksheet+xml"/>
  <Override PartName="/xl/chartsheets/sheet5.xml" ContentType="application/vnd.openxmlformats-officedocument.spreadsheetml.chartsheet+xml"/>
  <Override PartName="/xl/worksheets/sheet6.xml" ContentType="application/vnd.openxmlformats-officedocument.spreadsheetml.worksheet+xml"/>
  <Override PartName="/xl/chartsheets/sheet6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6.xml" ContentType="application/vnd.openxmlformats-officedocument.drawingml.chart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Berny\2 Presupuesto\8 Presupuesto\Liquidaciones\2019\03-2019\"/>
    </mc:Choice>
  </mc:AlternateContent>
  <bookViews>
    <workbookView xWindow="480" yWindow="-3045" windowWidth="12000" windowHeight="5385" tabRatio="654"/>
  </bookViews>
  <sheets>
    <sheet name="213" sheetId="2541" r:id="rId1"/>
    <sheet name="Gráfico 213" sheetId="2550" r:id="rId2"/>
    <sheet name="749" sheetId="2537" r:id="rId3"/>
    <sheet name="Gráfico749" sheetId="2544" r:id="rId4"/>
    <sheet name="751" sheetId="2538" r:id="rId5"/>
    <sheet name="Gráfico751" sheetId="2545" r:id="rId6"/>
    <sheet name="753" sheetId="2539" r:id="rId7"/>
    <sheet name="Gráfico753" sheetId="2546" r:id="rId8"/>
    <sheet name="755" sheetId="2536" r:id="rId9"/>
    <sheet name="Gráfico755" sheetId="2547" r:id="rId10"/>
    <sheet name="758" sheetId="2540" r:id="rId11"/>
    <sheet name="Gráfico758" sheetId="2548" r:id="rId12"/>
  </sheets>
  <definedNames>
    <definedName name="_xlnm._FilterDatabase" localSheetId="0" hidden="1">'213'!$A$6:$Q$47</definedName>
    <definedName name="_xlnm.Print_Area" localSheetId="0">'213'!$B$1:$N$47</definedName>
    <definedName name="_xlnm.Print_Titles" localSheetId="0">'213'!$6:$6</definedName>
    <definedName name="_xlnm.Print_Titles" localSheetId="2">'749'!$6:$6</definedName>
    <definedName name="_xlnm.Print_Titles" localSheetId="4">'751'!$6:$6</definedName>
    <definedName name="_xlnm.Print_Titles" localSheetId="6">'753'!$6:$6</definedName>
    <definedName name="_xlnm.Print_Titles" localSheetId="8">'755'!$6:$6</definedName>
    <definedName name="_xlnm.Print_Titles" localSheetId="10">'758'!$7:$7</definedName>
  </definedNames>
  <calcPr calcId="152511"/>
  <fileRecoveryPr autoRecover="0"/>
</workbook>
</file>

<file path=xl/calcChain.xml><?xml version="1.0" encoding="utf-8"?>
<calcChain xmlns="http://schemas.openxmlformats.org/spreadsheetml/2006/main">
  <c r="P92" i="2540" l="1"/>
  <c r="O92" i="2540"/>
  <c r="P91" i="2536"/>
  <c r="Q91" i="2536" s="1"/>
  <c r="O91" i="2536"/>
  <c r="P106" i="2536"/>
  <c r="O106" i="2536"/>
  <c r="P112" i="2536"/>
  <c r="Q112" i="2536" s="1"/>
  <c r="O112" i="2536"/>
  <c r="Q111" i="2536"/>
  <c r="P111" i="2536"/>
  <c r="O111" i="2536"/>
  <c r="P110" i="2536"/>
  <c r="Q110" i="2536" s="1"/>
  <c r="O110" i="2536"/>
  <c r="O81" i="2539"/>
  <c r="P115" i="2537"/>
  <c r="O115" i="2537"/>
  <c r="P103" i="2538"/>
  <c r="O103" i="2538"/>
  <c r="P115" i="2538"/>
  <c r="O115" i="2538"/>
  <c r="P119" i="2538"/>
  <c r="Q119" i="2538" s="1"/>
  <c r="O119" i="2538"/>
  <c r="P118" i="2538"/>
  <c r="Q118" i="2538" s="1"/>
  <c r="O118" i="2538"/>
  <c r="Q117" i="2538"/>
  <c r="P117" i="2538"/>
  <c r="O117" i="2538"/>
  <c r="P116" i="2538"/>
  <c r="Q116" i="2538" s="1"/>
  <c r="O116" i="2538"/>
  <c r="O7" i="2537" l="1"/>
  <c r="P128" i="2537"/>
  <c r="Q128" i="2537" s="1"/>
  <c r="O128" i="2537"/>
  <c r="P127" i="2537"/>
  <c r="Q127" i="2537" s="1"/>
  <c r="O127" i="2537"/>
  <c r="P126" i="2537"/>
  <c r="Q126" i="2537" s="1"/>
  <c r="O126" i="2537"/>
  <c r="P125" i="2537"/>
  <c r="O125" i="2537"/>
  <c r="Q125" i="2537" s="1"/>
  <c r="P124" i="2537"/>
  <c r="Q124" i="2537" s="1"/>
  <c r="O124" i="2537"/>
  <c r="Q123" i="2537"/>
  <c r="P123" i="2537"/>
  <c r="O123" i="2537"/>
  <c r="P114" i="2537"/>
  <c r="Q114" i="2537" s="1"/>
  <c r="O114" i="2537"/>
  <c r="P113" i="2537"/>
  <c r="Q113" i="2537" s="1"/>
  <c r="O113" i="2537"/>
  <c r="P110" i="2537"/>
  <c r="Q110" i="2537" s="1"/>
  <c r="O110" i="2537"/>
  <c r="P109" i="2537"/>
  <c r="Q109" i="2537" s="1"/>
  <c r="O109" i="2537"/>
  <c r="P108" i="2537"/>
  <c r="Q108" i="2537" s="1"/>
  <c r="O108" i="2537"/>
  <c r="P107" i="2537"/>
  <c r="Q107" i="2537" s="1"/>
  <c r="O107" i="2537"/>
  <c r="P106" i="2537"/>
  <c r="Q106" i="2537" s="1"/>
  <c r="O106" i="2537"/>
  <c r="O7" i="2541"/>
  <c r="D241" i="2541"/>
  <c r="E242" i="2541"/>
  <c r="F242" i="2541"/>
  <c r="E243" i="2541"/>
  <c r="C243" i="2541" s="1"/>
  <c r="F243" i="2541"/>
  <c r="E244" i="2541"/>
  <c r="F244" i="2541"/>
  <c r="E245" i="2541"/>
  <c r="F245" i="2541"/>
  <c r="F241" i="2541"/>
  <c r="E241" i="2541"/>
  <c r="J221" i="2541"/>
  <c r="I221" i="2541"/>
  <c r="D221" i="2541"/>
  <c r="C221" i="2541"/>
  <c r="J220" i="2541"/>
  <c r="I220" i="2541"/>
  <c r="D220" i="2541"/>
  <c r="C220" i="2541"/>
  <c r="J219" i="2541"/>
  <c r="I219" i="2541"/>
  <c r="D219" i="2541"/>
  <c r="C219" i="2541"/>
  <c r="J218" i="2541"/>
  <c r="I218" i="2541"/>
  <c r="D218" i="2541"/>
  <c r="C218" i="2541"/>
  <c r="C217" i="2541"/>
  <c r="D217" i="2541"/>
  <c r="Q148" i="2541"/>
  <c r="O144" i="2541"/>
  <c r="P144" i="2541"/>
  <c r="Q144" i="2541" s="1"/>
  <c r="O145" i="2541"/>
  <c r="P145" i="2541"/>
  <c r="Q145" i="2541"/>
  <c r="O146" i="2541"/>
  <c r="P146" i="2541"/>
  <c r="Q146" i="2541"/>
  <c r="O147" i="2541"/>
  <c r="Q147" i="2541" s="1"/>
  <c r="P147" i="2541"/>
  <c r="O148" i="2541"/>
  <c r="P148" i="2541"/>
  <c r="O149" i="2541"/>
  <c r="P149" i="2541"/>
  <c r="O150" i="2541"/>
  <c r="P150" i="2541"/>
  <c r="O151" i="2541"/>
  <c r="P151" i="2541"/>
  <c r="O152" i="2541"/>
  <c r="P152" i="2541"/>
  <c r="O153" i="2541"/>
  <c r="P153" i="2541"/>
  <c r="O154" i="2541"/>
  <c r="P154" i="2541"/>
  <c r="O155" i="2541"/>
  <c r="P155" i="2541"/>
  <c r="O156" i="2541"/>
  <c r="P156" i="2541"/>
  <c r="Q156" i="2541" s="1"/>
  <c r="O157" i="2541"/>
  <c r="P157" i="2541"/>
  <c r="Q157" i="2541"/>
  <c r="O158" i="2541"/>
  <c r="P158" i="2541"/>
  <c r="O159" i="2541"/>
  <c r="Q159" i="2541" s="1"/>
  <c r="P159" i="2541"/>
  <c r="O160" i="2541"/>
  <c r="P160" i="2541"/>
  <c r="Q160" i="2541" s="1"/>
  <c r="O161" i="2541"/>
  <c r="P161" i="2541"/>
  <c r="O162" i="2541"/>
  <c r="P162" i="2541"/>
  <c r="O163" i="2541"/>
  <c r="P163" i="2541"/>
  <c r="O164" i="2541"/>
  <c r="P164" i="2541"/>
  <c r="O165" i="2541"/>
  <c r="P165" i="2541"/>
  <c r="O166" i="2541"/>
  <c r="P166" i="2541"/>
  <c r="O167" i="2541"/>
  <c r="P167" i="2541"/>
  <c r="O168" i="2541"/>
  <c r="P168" i="2541"/>
  <c r="O169" i="2541"/>
  <c r="P169" i="2541"/>
  <c r="O170" i="2541"/>
  <c r="P170" i="2541"/>
  <c r="O171" i="2541"/>
  <c r="P171" i="2541"/>
  <c r="J232" i="2541"/>
  <c r="L232" i="2541" s="1"/>
  <c r="I232" i="2541"/>
  <c r="I234" i="2541" s="1"/>
  <c r="I231" i="2541"/>
  <c r="J230" i="2541"/>
  <c r="J229" i="2541"/>
  <c r="I229" i="2541"/>
  <c r="D242" i="2541"/>
  <c r="D243" i="2541"/>
  <c r="D244" i="2541"/>
  <c r="D245" i="2541"/>
  <c r="D232" i="2541"/>
  <c r="C232" i="2541"/>
  <c r="C231" i="2541"/>
  <c r="D230" i="2541"/>
  <c r="C230" i="2541"/>
  <c r="C234" i="2541" s="1"/>
  <c r="D229" i="2541"/>
  <c r="C229" i="2541"/>
  <c r="C228" i="2541"/>
  <c r="D228" i="2541"/>
  <c r="P7" i="2541"/>
  <c r="N48" i="2541"/>
  <c r="N49" i="2541"/>
  <c r="N50" i="2541"/>
  <c r="N51" i="2541"/>
  <c r="N52" i="2541"/>
  <c r="N53" i="2541"/>
  <c r="N54" i="2541"/>
  <c r="N55" i="2541"/>
  <c r="N56" i="2541"/>
  <c r="N57" i="2541"/>
  <c r="N58" i="2541"/>
  <c r="N59" i="2541"/>
  <c r="N60" i="2541"/>
  <c r="N61" i="2541"/>
  <c r="N62" i="2541"/>
  <c r="N64" i="2541"/>
  <c r="N65" i="2541"/>
  <c r="N66" i="2541"/>
  <c r="N67" i="2541"/>
  <c r="N68" i="2541"/>
  <c r="N69" i="2541"/>
  <c r="N70" i="2541"/>
  <c r="N71" i="2541"/>
  <c r="N72" i="2541"/>
  <c r="N73" i="2541"/>
  <c r="N74" i="2541"/>
  <c r="N75" i="2541"/>
  <c r="N76" i="2541"/>
  <c r="N77" i="2541"/>
  <c r="N78" i="2541"/>
  <c r="N79" i="2541"/>
  <c r="N80" i="2541"/>
  <c r="N81" i="2541"/>
  <c r="N82" i="2541"/>
  <c r="N83" i="2541"/>
  <c r="N84" i="2541"/>
  <c r="N85" i="2541"/>
  <c r="N86" i="2541"/>
  <c r="N87" i="2541"/>
  <c r="N88" i="2541"/>
  <c r="N89" i="2541"/>
  <c r="N90" i="2541"/>
  <c r="N91" i="2541"/>
  <c r="N92" i="2541"/>
  <c r="N93" i="2541"/>
  <c r="N94" i="2541"/>
  <c r="N95" i="2541"/>
  <c r="N96" i="2541"/>
  <c r="N97" i="2541"/>
  <c r="N98" i="2541"/>
  <c r="N99" i="2541"/>
  <c r="N100" i="2541"/>
  <c r="N101" i="2541"/>
  <c r="N102" i="2541"/>
  <c r="N103" i="2541"/>
  <c r="N104" i="2541"/>
  <c r="N105" i="2541"/>
  <c r="N106" i="2541"/>
  <c r="N107" i="2541"/>
  <c r="N108" i="2541"/>
  <c r="N109" i="2541"/>
  <c r="N110" i="2541"/>
  <c r="N111" i="2541"/>
  <c r="N112" i="2541"/>
  <c r="N113" i="2541"/>
  <c r="N114" i="2541"/>
  <c r="N115" i="2541"/>
  <c r="N116" i="2541"/>
  <c r="N117" i="2541"/>
  <c r="N118" i="2541"/>
  <c r="N119" i="2541"/>
  <c r="N120" i="2541"/>
  <c r="N121" i="2541"/>
  <c r="N122" i="2541"/>
  <c r="N123" i="2541"/>
  <c r="N124" i="2541"/>
  <c r="N125" i="2541"/>
  <c r="N126" i="2541"/>
  <c r="N127" i="2541"/>
  <c r="N128" i="2541"/>
  <c r="N129" i="2541"/>
  <c r="N130" i="2541"/>
  <c r="N131" i="2541"/>
  <c r="N132" i="2541"/>
  <c r="N133" i="2541"/>
  <c r="N134" i="2541"/>
  <c r="N135" i="2541"/>
  <c r="N136" i="2541"/>
  <c r="N137" i="2541"/>
  <c r="N138" i="2541"/>
  <c r="N139" i="2541"/>
  <c r="N140" i="2541"/>
  <c r="N141" i="2541"/>
  <c r="N142" i="2541"/>
  <c r="N143" i="2541"/>
  <c r="N144" i="2541"/>
  <c r="N145" i="2541"/>
  <c r="N146" i="2541"/>
  <c r="N147" i="2541"/>
  <c r="N148" i="2541"/>
  <c r="N149" i="2541"/>
  <c r="N150" i="2541"/>
  <c r="N151" i="2541"/>
  <c r="N152" i="2541"/>
  <c r="N153" i="2541"/>
  <c r="N154" i="2541"/>
  <c r="N155" i="2541"/>
  <c r="N156" i="2541"/>
  <c r="N157" i="2541"/>
  <c r="N158" i="2541"/>
  <c r="N159" i="2541"/>
  <c r="N160" i="2541"/>
  <c r="N161" i="2541"/>
  <c r="N162" i="2541"/>
  <c r="N163" i="2541"/>
  <c r="N164" i="2541"/>
  <c r="N165" i="2541"/>
  <c r="N166" i="2541"/>
  <c r="N167" i="2541"/>
  <c r="N168" i="2541"/>
  <c r="N169" i="2541"/>
  <c r="N170" i="2541"/>
  <c r="N171" i="2541"/>
  <c r="N172" i="2541"/>
  <c r="N173" i="2541"/>
  <c r="N174" i="2541"/>
  <c r="N175" i="2541"/>
  <c r="N176" i="2541"/>
  <c r="N177" i="2541"/>
  <c r="N178" i="2541"/>
  <c r="N179" i="2541"/>
  <c r="N180" i="2541"/>
  <c r="N181" i="2541"/>
  <c r="N182" i="2541"/>
  <c r="N183" i="2541"/>
  <c r="N184" i="2541"/>
  <c r="N185" i="2541"/>
  <c r="N186" i="2541"/>
  <c r="N187" i="2541"/>
  <c r="N188" i="2541"/>
  <c r="N189" i="2541"/>
  <c r="N190" i="2541"/>
  <c r="N191" i="2541"/>
  <c r="N192" i="2541"/>
  <c r="N193" i="2541"/>
  <c r="N194" i="2541"/>
  <c r="N195" i="2541"/>
  <c r="N196" i="2541"/>
  <c r="N197" i="2541"/>
  <c r="N198" i="2541"/>
  <c r="N199" i="2541"/>
  <c r="N200" i="2541"/>
  <c r="N201" i="2541"/>
  <c r="N202" i="2541"/>
  <c r="N203" i="2541"/>
  <c r="N204" i="2541"/>
  <c r="N205" i="2541"/>
  <c r="N206" i="2541"/>
  <c r="N207" i="2541"/>
  <c r="N208" i="2541"/>
  <c r="N209" i="2541"/>
  <c r="N210" i="2541"/>
  <c r="P189" i="2541"/>
  <c r="Q189" i="2541" s="1"/>
  <c r="O189" i="2541"/>
  <c r="P188" i="2541"/>
  <c r="Q188" i="2541" s="1"/>
  <c r="O188" i="2541"/>
  <c r="P177" i="2541"/>
  <c r="Q177" i="2541" s="1"/>
  <c r="O177" i="2541"/>
  <c r="P176" i="2541"/>
  <c r="Q176" i="2541" s="1"/>
  <c r="O176" i="2541"/>
  <c r="P175" i="2541"/>
  <c r="P143" i="2541" s="1"/>
  <c r="Q143" i="2541" s="1"/>
  <c r="O175" i="2541"/>
  <c r="P174" i="2541"/>
  <c r="O174" i="2541"/>
  <c r="Q174" i="2541" s="1"/>
  <c r="Q173" i="2541"/>
  <c r="P173" i="2541"/>
  <c r="O173" i="2541"/>
  <c r="Q172" i="2541"/>
  <c r="P172" i="2541"/>
  <c r="O172" i="2541"/>
  <c r="O143" i="2541"/>
  <c r="P142" i="2541"/>
  <c r="Q142" i="2541" s="1"/>
  <c r="O142" i="2541"/>
  <c r="P141" i="2541"/>
  <c r="Q141" i="2541" s="1"/>
  <c r="O141" i="2541"/>
  <c r="P140" i="2541"/>
  <c r="Q140" i="2541" s="1"/>
  <c r="O140" i="2541"/>
  <c r="P139" i="2541"/>
  <c r="Q139" i="2541" s="1"/>
  <c r="O139" i="2541"/>
  <c r="P138" i="2541"/>
  <c r="O138" i="2541"/>
  <c r="Q138" i="2541" s="1"/>
  <c r="Q137" i="2541"/>
  <c r="P137" i="2541"/>
  <c r="O137" i="2541"/>
  <c r="Q136" i="2541"/>
  <c r="P136" i="2541"/>
  <c r="O136" i="2541"/>
  <c r="P135" i="2541"/>
  <c r="Q135" i="2541" s="1"/>
  <c r="O135" i="2541"/>
  <c r="P134" i="2541"/>
  <c r="Q134" i="2541" s="1"/>
  <c r="O134" i="2541"/>
  <c r="P133" i="2541"/>
  <c r="Q133" i="2541" s="1"/>
  <c r="O133" i="2541"/>
  <c r="P132" i="2541"/>
  <c r="O132" i="2541"/>
  <c r="P131" i="2541"/>
  <c r="Q131" i="2541" s="1"/>
  <c r="O131" i="2541"/>
  <c r="P130" i="2541"/>
  <c r="Q130" i="2541" s="1"/>
  <c r="O130" i="2541"/>
  <c r="P129" i="2541"/>
  <c r="Q129" i="2541" s="1"/>
  <c r="O129" i="2541"/>
  <c r="P128" i="2541"/>
  <c r="Q128" i="2541" s="1"/>
  <c r="O128" i="2541"/>
  <c r="P127" i="2541"/>
  <c r="O127" i="2541"/>
  <c r="Q127" i="2541" s="1"/>
  <c r="Q126" i="2541"/>
  <c r="P126" i="2541"/>
  <c r="O126" i="2541"/>
  <c r="Q125" i="2541"/>
  <c r="P125" i="2541"/>
  <c r="O125" i="2541"/>
  <c r="P124" i="2541"/>
  <c r="Q124" i="2541" s="1"/>
  <c r="O124" i="2541"/>
  <c r="P123" i="2541"/>
  <c r="Q123" i="2541" s="1"/>
  <c r="O123" i="2541"/>
  <c r="P122" i="2541"/>
  <c r="Q122" i="2541" s="1"/>
  <c r="O122" i="2541"/>
  <c r="P121" i="2541"/>
  <c r="Q121" i="2541" s="1"/>
  <c r="O121" i="2541"/>
  <c r="P120" i="2541"/>
  <c r="Q120" i="2541" s="1"/>
  <c r="O120" i="2541"/>
  <c r="P119" i="2541"/>
  <c r="O119" i="2541"/>
  <c r="Q119" i="2541" s="1"/>
  <c r="Q118" i="2541"/>
  <c r="P118" i="2541"/>
  <c r="O118" i="2541"/>
  <c r="Q117" i="2541"/>
  <c r="P117" i="2541"/>
  <c r="O117" i="2541"/>
  <c r="P116" i="2541"/>
  <c r="Q116" i="2541" s="1"/>
  <c r="O116" i="2541"/>
  <c r="P115" i="2541"/>
  <c r="Q115" i="2541" s="1"/>
  <c r="O115" i="2541"/>
  <c r="P114" i="2541"/>
  <c r="Q114" i="2541" s="1"/>
  <c r="O114" i="2541"/>
  <c r="P113" i="2541"/>
  <c r="Q113" i="2541" s="1"/>
  <c r="O113" i="2541"/>
  <c r="P112" i="2541"/>
  <c r="Q112" i="2541" s="1"/>
  <c r="O112" i="2541"/>
  <c r="P111" i="2541"/>
  <c r="O111" i="2541"/>
  <c r="Q111" i="2541" s="1"/>
  <c r="Q110" i="2541"/>
  <c r="P110" i="2541"/>
  <c r="O110" i="2541"/>
  <c r="Q109" i="2541"/>
  <c r="P109" i="2541"/>
  <c r="O109" i="2541"/>
  <c r="P108" i="2541"/>
  <c r="Q108" i="2541" s="1"/>
  <c r="O108" i="2541"/>
  <c r="P107" i="2541"/>
  <c r="Q107" i="2541" s="1"/>
  <c r="O107" i="2541"/>
  <c r="P106" i="2541"/>
  <c r="Q106" i="2541" s="1"/>
  <c r="O106" i="2541"/>
  <c r="P105" i="2541"/>
  <c r="Q105" i="2541" s="1"/>
  <c r="O105" i="2541"/>
  <c r="P104" i="2541"/>
  <c r="L230" i="2541" s="1"/>
  <c r="O104" i="2541"/>
  <c r="P103" i="2541"/>
  <c r="O103" i="2541"/>
  <c r="Q103" i="2541" s="1"/>
  <c r="Q102" i="2541"/>
  <c r="P102" i="2541"/>
  <c r="O102" i="2541"/>
  <c r="Q101" i="2541"/>
  <c r="P101" i="2541"/>
  <c r="O101" i="2541"/>
  <c r="P100" i="2541"/>
  <c r="Q100" i="2541" s="1"/>
  <c r="O100" i="2541"/>
  <c r="P99" i="2541"/>
  <c r="Q99" i="2541" s="1"/>
  <c r="O99" i="2541"/>
  <c r="P98" i="2541"/>
  <c r="Q98" i="2541" s="1"/>
  <c r="O98" i="2541"/>
  <c r="P97" i="2541"/>
  <c r="Q97" i="2541" s="1"/>
  <c r="O97" i="2541"/>
  <c r="P96" i="2541"/>
  <c r="Q96" i="2541" s="1"/>
  <c r="O96" i="2541"/>
  <c r="P95" i="2541"/>
  <c r="O95" i="2541"/>
  <c r="Q95" i="2541" s="1"/>
  <c r="Q94" i="2541"/>
  <c r="P94" i="2541"/>
  <c r="O94" i="2541"/>
  <c r="Q93" i="2541"/>
  <c r="P93" i="2541"/>
  <c r="O93" i="2541"/>
  <c r="P92" i="2541"/>
  <c r="Q92" i="2541" s="1"/>
  <c r="O92" i="2541"/>
  <c r="P91" i="2541"/>
  <c r="Q91" i="2541" s="1"/>
  <c r="O91" i="2541"/>
  <c r="P90" i="2541"/>
  <c r="Q90" i="2541" s="1"/>
  <c r="O90" i="2541"/>
  <c r="P89" i="2541"/>
  <c r="Q89" i="2541" s="1"/>
  <c r="O89" i="2541"/>
  <c r="P88" i="2541"/>
  <c r="Q88" i="2541" s="1"/>
  <c r="O88" i="2541"/>
  <c r="P87" i="2541"/>
  <c r="O87" i="2541"/>
  <c r="Q87" i="2541" s="1"/>
  <c r="Q86" i="2541"/>
  <c r="P86" i="2541"/>
  <c r="O86" i="2541"/>
  <c r="Q85" i="2541"/>
  <c r="P85" i="2541"/>
  <c r="O85" i="2541"/>
  <c r="P84" i="2541"/>
  <c r="Q84" i="2541" s="1"/>
  <c r="O84" i="2541"/>
  <c r="P83" i="2541"/>
  <c r="Q83" i="2541" s="1"/>
  <c r="O83" i="2541"/>
  <c r="P82" i="2541"/>
  <c r="Q82" i="2541" s="1"/>
  <c r="O82" i="2541"/>
  <c r="P81" i="2541"/>
  <c r="Q81" i="2541" s="1"/>
  <c r="O81" i="2541"/>
  <c r="P80" i="2541"/>
  <c r="Q80" i="2541" s="1"/>
  <c r="O80" i="2541"/>
  <c r="P79" i="2541"/>
  <c r="O79" i="2541"/>
  <c r="Q79" i="2541" s="1"/>
  <c r="Q78" i="2541"/>
  <c r="P78" i="2541"/>
  <c r="O78" i="2541"/>
  <c r="Q77" i="2541"/>
  <c r="P77" i="2541"/>
  <c r="O77" i="2541"/>
  <c r="P76" i="2541"/>
  <c r="Q76" i="2541" s="1"/>
  <c r="O76" i="2541"/>
  <c r="P75" i="2541"/>
  <c r="Q75" i="2541" s="1"/>
  <c r="O75" i="2541"/>
  <c r="P74" i="2541"/>
  <c r="Q74" i="2541" s="1"/>
  <c r="O74" i="2541"/>
  <c r="P73" i="2541"/>
  <c r="Q73" i="2541" s="1"/>
  <c r="O73" i="2541"/>
  <c r="P72" i="2541"/>
  <c r="Q72" i="2541" s="1"/>
  <c r="O72" i="2541"/>
  <c r="P71" i="2541"/>
  <c r="O71" i="2541"/>
  <c r="Q71" i="2541" s="1"/>
  <c r="Q70" i="2541"/>
  <c r="P70" i="2541"/>
  <c r="O70" i="2541"/>
  <c r="Q69" i="2541"/>
  <c r="P69" i="2541"/>
  <c r="O69" i="2541"/>
  <c r="P68" i="2541"/>
  <c r="Q68" i="2541" s="1"/>
  <c r="O68" i="2541"/>
  <c r="P67" i="2541"/>
  <c r="Q67" i="2541" s="1"/>
  <c r="O67" i="2541"/>
  <c r="P66" i="2541"/>
  <c r="Q66" i="2541" s="1"/>
  <c r="O66" i="2541"/>
  <c r="P65" i="2541"/>
  <c r="Q65" i="2541" s="1"/>
  <c r="O65" i="2541"/>
  <c r="P64" i="2541"/>
  <c r="Q64" i="2541" s="1"/>
  <c r="O64" i="2541"/>
  <c r="P63" i="2541"/>
  <c r="O63" i="2541"/>
  <c r="Q62" i="2541"/>
  <c r="P62" i="2541"/>
  <c r="O62" i="2541"/>
  <c r="Q61" i="2541"/>
  <c r="P61" i="2541"/>
  <c r="O61" i="2541"/>
  <c r="P60" i="2541"/>
  <c r="Q60" i="2541" s="1"/>
  <c r="O60" i="2541"/>
  <c r="P59" i="2541"/>
  <c r="Q59" i="2541" s="1"/>
  <c r="O59" i="2541"/>
  <c r="P58" i="2541"/>
  <c r="Q58" i="2541" s="1"/>
  <c r="O58" i="2541"/>
  <c r="P57" i="2541"/>
  <c r="Q57" i="2541" s="1"/>
  <c r="O57" i="2541"/>
  <c r="P56" i="2541"/>
  <c r="Q56" i="2541" s="1"/>
  <c r="O56" i="2541"/>
  <c r="P55" i="2541"/>
  <c r="O55" i="2541"/>
  <c r="Q55" i="2541" s="1"/>
  <c r="Q54" i="2541"/>
  <c r="P54" i="2541"/>
  <c r="O54" i="2541"/>
  <c r="Q53" i="2541"/>
  <c r="P53" i="2541"/>
  <c r="O53" i="2541"/>
  <c r="P52" i="2541"/>
  <c r="Q52" i="2541" s="1"/>
  <c r="O52" i="2541"/>
  <c r="P51" i="2541"/>
  <c r="Q51" i="2541" s="1"/>
  <c r="O51" i="2541"/>
  <c r="P50" i="2541"/>
  <c r="Q50" i="2541" s="1"/>
  <c r="O50" i="2541"/>
  <c r="P49" i="2541"/>
  <c r="Q49" i="2541" s="1"/>
  <c r="O49" i="2541"/>
  <c r="P48" i="2541"/>
  <c r="Q48" i="2541" s="1"/>
  <c r="O48" i="2541"/>
  <c r="C245" i="2541"/>
  <c r="C244" i="2541"/>
  <c r="C242" i="2541"/>
  <c r="C241" i="2541"/>
  <c r="K233" i="2541"/>
  <c r="E233" i="2541"/>
  <c r="F232" i="2541"/>
  <c r="E232" i="2541"/>
  <c r="J231" i="2541"/>
  <c r="L231" i="2541" s="1"/>
  <c r="K231" i="2541"/>
  <c r="D231" i="2541"/>
  <c r="F231" i="2541" s="1"/>
  <c r="E231" i="2541"/>
  <c r="I230" i="2541"/>
  <c r="E230" i="2541"/>
  <c r="F229" i="2541"/>
  <c r="F228" i="2541"/>
  <c r="D234" i="2541"/>
  <c r="E228" i="2541"/>
  <c r="L221" i="2541"/>
  <c r="K221" i="2541"/>
  <c r="F221" i="2541"/>
  <c r="E221" i="2541"/>
  <c r="L220" i="2541"/>
  <c r="K220" i="2541"/>
  <c r="F220" i="2541"/>
  <c r="E220" i="2541"/>
  <c r="L219" i="2541"/>
  <c r="K219" i="2541"/>
  <c r="F219" i="2541"/>
  <c r="E219" i="2541"/>
  <c r="L218" i="2541"/>
  <c r="K218" i="2541"/>
  <c r="F218" i="2541"/>
  <c r="E218" i="2541"/>
  <c r="F217" i="2541"/>
  <c r="D222" i="2541"/>
  <c r="C222" i="2541"/>
  <c r="F222" i="2541" l="1"/>
  <c r="F230" i="2541"/>
  <c r="F234" i="2541"/>
  <c r="Q104" i="2541"/>
  <c r="Q175" i="2541"/>
  <c r="K230" i="2541"/>
  <c r="K232" i="2541"/>
  <c r="E229" i="2541"/>
  <c r="E234" i="2541" s="1"/>
  <c r="E217" i="2541"/>
  <c r="E222" i="2541" s="1"/>
  <c r="J234" i="2541" l="1"/>
  <c r="L234" i="2541" s="1"/>
  <c r="L229" i="2541"/>
  <c r="K229" i="2541"/>
  <c r="K234" i="2541" s="1"/>
  <c r="P8" i="2540" l="1"/>
  <c r="O8" i="2540"/>
  <c r="P7" i="2536"/>
  <c r="O7" i="2536"/>
  <c r="P7" i="2538"/>
  <c r="P7" i="2537"/>
  <c r="Q31" i="2538"/>
  <c r="O7" i="2538"/>
  <c r="C153" i="2538"/>
  <c r="D161" i="2537"/>
  <c r="C161" i="2537"/>
  <c r="C159" i="2537"/>
  <c r="D158" i="2537"/>
  <c r="C158" i="2537"/>
  <c r="C127" i="2540" l="1"/>
  <c r="C136" i="2540"/>
  <c r="E150" i="2540" s="1"/>
  <c r="D127" i="2540"/>
  <c r="D136" i="2540" s="1"/>
  <c r="F150" i="2540" s="1"/>
  <c r="D126" i="2540"/>
  <c r="D135" i="2540" s="1"/>
  <c r="F149" i="2540" s="1"/>
  <c r="C126" i="2540"/>
  <c r="C135" i="2540" s="1"/>
  <c r="E149" i="2540" s="1"/>
  <c r="D125" i="2540"/>
  <c r="C125" i="2540"/>
  <c r="C124" i="2540"/>
  <c r="C123" i="2540"/>
  <c r="F166" i="2536"/>
  <c r="D143" i="2536"/>
  <c r="F168" i="2536" s="1"/>
  <c r="C143" i="2536"/>
  <c r="E168" i="2536" s="1"/>
  <c r="D142" i="2536"/>
  <c r="D153" i="2536" s="1"/>
  <c r="C142" i="2536"/>
  <c r="E167" i="2536" s="1"/>
  <c r="D141" i="2536"/>
  <c r="C141" i="2536"/>
  <c r="E166" i="2536" s="1"/>
  <c r="C140" i="2536"/>
  <c r="E165" i="2536" s="1"/>
  <c r="D139" i="2536"/>
  <c r="F164" i="2536" s="1"/>
  <c r="C139" i="2536"/>
  <c r="E164" i="2536" s="1"/>
  <c r="D130" i="2539"/>
  <c r="D114" i="2539"/>
  <c r="F134" i="2539" s="1"/>
  <c r="C114" i="2539"/>
  <c r="E134" i="2539" s="1"/>
  <c r="D113" i="2539"/>
  <c r="F133" i="2539" s="1"/>
  <c r="C113" i="2539"/>
  <c r="E133" i="2539" s="1"/>
  <c r="D112" i="2539"/>
  <c r="F132" i="2539" s="1"/>
  <c r="C112" i="2539"/>
  <c r="E132" i="2539" s="1"/>
  <c r="D111" i="2539"/>
  <c r="F131" i="2539" s="1"/>
  <c r="C111" i="2539"/>
  <c r="E131" i="2539" s="1"/>
  <c r="C110" i="2539"/>
  <c r="E130" i="2539" s="1"/>
  <c r="F175" i="2538"/>
  <c r="D154" i="2538"/>
  <c r="F176" i="2538" s="1"/>
  <c r="C154" i="2538"/>
  <c r="E176" i="2538" s="1"/>
  <c r="D153" i="2538"/>
  <c r="E175" i="2538"/>
  <c r="D152" i="2538"/>
  <c r="F174" i="2538" s="1"/>
  <c r="C152" i="2538"/>
  <c r="E174" i="2538" s="1"/>
  <c r="C151" i="2538"/>
  <c r="E173" i="2538" s="1"/>
  <c r="D150" i="2538"/>
  <c r="F172" i="2538" s="1"/>
  <c r="C150" i="2538"/>
  <c r="E172" i="2538" s="1"/>
  <c r="D160" i="2537"/>
  <c r="D159" i="2537"/>
  <c r="D157" i="2537"/>
  <c r="D156" i="2537"/>
  <c r="D155" i="2537"/>
  <c r="C157" i="2537"/>
  <c r="C156" i="2537"/>
  <c r="E156" i="2537" s="1"/>
  <c r="C155" i="2537"/>
  <c r="N116" i="2536"/>
  <c r="N117" i="2536"/>
  <c r="N118" i="2536"/>
  <c r="N119" i="2536"/>
  <c r="N120" i="2536"/>
  <c r="N121" i="2536"/>
  <c r="N122" i="2536"/>
  <c r="N95" i="2536"/>
  <c r="N96" i="2536"/>
  <c r="N97" i="2536"/>
  <c r="N98" i="2536"/>
  <c r="N99" i="2536"/>
  <c r="N100" i="2536"/>
  <c r="N101" i="2536"/>
  <c r="N102" i="2536"/>
  <c r="N103" i="2536"/>
  <c r="N104" i="2536"/>
  <c r="N105" i="2536"/>
  <c r="F167" i="2536" l="1"/>
  <c r="C154" i="2536"/>
  <c r="C163" i="2538"/>
  <c r="D163" i="2538"/>
  <c r="F156" i="2537"/>
  <c r="E155" i="2537"/>
  <c r="D154" i="2536"/>
  <c r="C153" i="2536"/>
  <c r="E153" i="2536" s="1"/>
  <c r="C122" i="2539"/>
  <c r="D122" i="2539"/>
  <c r="N7" i="2537"/>
  <c r="N8" i="2537"/>
  <c r="N9" i="2537"/>
  <c r="N10" i="2537"/>
  <c r="N11" i="2537"/>
  <c r="N12" i="2537"/>
  <c r="N13" i="2537"/>
  <c r="N14" i="2537"/>
  <c r="N15" i="2537"/>
  <c r="N16" i="2537"/>
  <c r="N17" i="2537"/>
  <c r="N18" i="2537"/>
  <c r="N19" i="2537"/>
  <c r="N20" i="2537"/>
  <c r="N21" i="2537"/>
  <c r="N22" i="2537"/>
  <c r="N23" i="2537"/>
  <c r="N24" i="2537"/>
  <c r="N25" i="2537"/>
  <c r="N26" i="2537"/>
  <c r="N27" i="2537"/>
  <c r="N29" i="2537"/>
  <c r="N30" i="2537"/>
  <c r="N31" i="2537"/>
  <c r="N32" i="2537"/>
  <c r="N33" i="2537"/>
  <c r="N34" i="2537"/>
  <c r="N35" i="2537"/>
  <c r="N36" i="2537"/>
  <c r="N37" i="2537"/>
  <c r="N38" i="2537"/>
  <c r="N39" i="2537"/>
  <c r="N40" i="2537"/>
  <c r="N41" i="2537"/>
  <c r="N42" i="2537"/>
  <c r="N44" i="2537"/>
  <c r="N45" i="2537"/>
  <c r="N46" i="2537"/>
  <c r="N47" i="2537"/>
  <c r="N48" i="2537"/>
  <c r="N49" i="2537"/>
  <c r="N50" i="2537"/>
  <c r="N51" i="2537"/>
  <c r="N52" i="2537"/>
  <c r="N53" i="2537"/>
  <c r="N54" i="2537"/>
  <c r="N55" i="2537"/>
  <c r="N56" i="2537"/>
  <c r="N57" i="2537"/>
  <c r="N58" i="2537"/>
  <c r="N59" i="2537"/>
  <c r="N60" i="2537"/>
  <c r="N61" i="2537"/>
  <c r="N62" i="2537"/>
  <c r="N63" i="2537"/>
  <c r="N64" i="2537"/>
  <c r="N65" i="2537"/>
  <c r="N66" i="2537"/>
  <c r="N67" i="2537"/>
  <c r="N68" i="2537"/>
  <c r="N69" i="2537"/>
  <c r="N70" i="2537"/>
  <c r="N71" i="2537"/>
  <c r="N72" i="2537"/>
  <c r="N73" i="2537"/>
  <c r="N74" i="2537"/>
  <c r="N75" i="2537"/>
  <c r="N76" i="2537"/>
  <c r="N77" i="2537"/>
  <c r="N78" i="2537"/>
  <c r="N79" i="2537"/>
  <c r="N80" i="2537"/>
  <c r="N81" i="2537"/>
  <c r="N82" i="2537"/>
  <c r="N83" i="2537"/>
  <c r="N84" i="2537"/>
  <c r="N85" i="2537"/>
  <c r="N86" i="2537"/>
  <c r="N87" i="2537"/>
  <c r="N88" i="2537"/>
  <c r="N89" i="2537"/>
  <c r="N90" i="2537"/>
  <c r="N91" i="2537"/>
  <c r="N92" i="2537"/>
  <c r="N93" i="2537"/>
  <c r="N94" i="2537"/>
  <c r="N95" i="2537"/>
  <c r="N96" i="2537"/>
  <c r="N97" i="2537"/>
  <c r="N98" i="2537"/>
  <c r="N99" i="2537"/>
  <c r="N100" i="2537"/>
  <c r="N101" i="2537"/>
  <c r="N102" i="2537"/>
  <c r="N103" i="2537"/>
  <c r="N104" i="2537"/>
  <c r="N115" i="2537"/>
  <c r="N116" i="2537"/>
  <c r="N117" i="2537"/>
  <c r="N118" i="2537"/>
  <c r="N119" i="2537"/>
  <c r="N120" i="2537"/>
  <c r="N121" i="2537"/>
  <c r="N122" i="2537"/>
  <c r="N123" i="2537"/>
  <c r="N124" i="2537"/>
  <c r="N125" i="2537"/>
  <c r="N126" i="2537"/>
  <c r="N127" i="2537"/>
  <c r="N128" i="2537"/>
  <c r="N129" i="2537"/>
  <c r="N130" i="2537"/>
  <c r="N131" i="2537"/>
  <c r="N132" i="2537"/>
  <c r="N133" i="2537"/>
  <c r="N134" i="2537"/>
  <c r="N135" i="2537"/>
  <c r="N136" i="2537"/>
  <c r="N137" i="2537"/>
  <c r="N138" i="2537"/>
  <c r="N105" i="2537"/>
  <c r="N106" i="2537"/>
  <c r="N107" i="2537"/>
  <c r="N108" i="2537"/>
  <c r="N109" i="2537"/>
  <c r="N110" i="2537"/>
  <c r="N111" i="2537"/>
  <c r="N112" i="2537"/>
  <c r="N113" i="2537"/>
  <c r="N114" i="2537"/>
  <c r="N139" i="2537"/>
  <c r="N140" i="2537"/>
  <c r="N141" i="2537"/>
  <c r="F153" i="2536" l="1"/>
  <c r="E160" i="2537"/>
  <c r="D148" i="2540"/>
  <c r="D149" i="2540"/>
  <c r="D150" i="2540"/>
  <c r="D151" i="2540"/>
  <c r="D147" i="2540"/>
  <c r="D165" i="2536"/>
  <c r="D166" i="2536"/>
  <c r="D167" i="2536"/>
  <c r="D168" i="2536"/>
  <c r="D164" i="2536"/>
  <c r="D131" i="2539"/>
  <c r="D132" i="2539"/>
  <c r="D133" i="2539"/>
  <c r="D134" i="2539"/>
  <c r="D173" i="2538"/>
  <c r="D174" i="2538"/>
  <c r="D175" i="2538"/>
  <c r="D176" i="2538"/>
  <c r="D172" i="2538"/>
  <c r="D180" i="2537"/>
  <c r="D181" i="2537"/>
  <c r="D182" i="2537"/>
  <c r="D183" i="2537"/>
  <c r="D184" i="2537"/>
  <c r="D185" i="2537"/>
  <c r="D179" i="2537"/>
  <c r="N7" i="2539" l="1"/>
  <c r="N82" i="2539"/>
  <c r="N9" i="2539"/>
  <c r="N8" i="2539"/>
  <c r="D110" i="2539"/>
  <c r="O98" i="2538"/>
  <c r="P98" i="2538"/>
  <c r="O99" i="2538"/>
  <c r="P99" i="2538"/>
  <c r="O100" i="2538"/>
  <c r="P100" i="2538"/>
  <c r="O101" i="2538"/>
  <c r="P101" i="2538"/>
  <c r="P97" i="2538"/>
  <c r="O97" i="2538"/>
  <c r="P96" i="2538"/>
  <c r="D162" i="2538" s="1"/>
  <c r="O96" i="2538"/>
  <c r="C162" i="2538" s="1"/>
  <c r="N7" i="2538"/>
  <c r="N10" i="2538"/>
  <c r="N11" i="2538"/>
  <c r="N12" i="2538"/>
  <c r="N13" i="2538"/>
  <c r="N14" i="2538"/>
  <c r="N15" i="2538"/>
  <c r="N16" i="2538"/>
  <c r="N17" i="2538"/>
  <c r="N18" i="2538"/>
  <c r="N19" i="2538"/>
  <c r="N20" i="2538"/>
  <c r="N21" i="2538"/>
  <c r="N22" i="2538"/>
  <c r="N23" i="2538"/>
  <c r="N24" i="2538"/>
  <c r="N25" i="2538"/>
  <c r="N26" i="2538"/>
  <c r="N27" i="2538"/>
  <c r="N28" i="2538"/>
  <c r="N29" i="2538"/>
  <c r="N30" i="2538"/>
  <c r="N31" i="2538"/>
  <c r="N32" i="2538"/>
  <c r="N33" i="2538"/>
  <c r="N34" i="2538"/>
  <c r="N35" i="2538"/>
  <c r="N36" i="2538"/>
  <c r="N37" i="2538"/>
  <c r="N38" i="2538"/>
  <c r="N39" i="2538"/>
  <c r="N40" i="2538"/>
  <c r="N41" i="2538"/>
  <c r="N42" i="2538"/>
  <c r="N43" i="2538"/>
  <c r="N44" i="2538"/>
  <c r="N45" i="2538"/>
  <c r="N46" i="2538"/>
  <c r="N47" i="2538"/>
  <c r="N48" i="2538"/>
  <c r="N49" i="2538"/>
  <c r="N50" i="2538"/>
  <c r="N51" i="2538"/>
  <c r="N52" i="2538"/>
  <c r="N53" i="2538"/>
  <c r="N54" i="2538"/>
  <c r="N55" i="2538"/>
  <c r="N56" i="2538"/>
  <c r="N57" i="2538"/>
  <c r="N58" i="2538"/>
  <c r="N59" i="2538"/>
  <c r="N60" i="2538"/>
  <c r="N61" i="2538"/>
  <c r="N62" i="2538"/>
  <c r="N63" i="2538"/>
  <c r="N64" i="2538"/>
  <c r="N65" i="2538"/>
  <c r="N66" i="2538"/>
  <c r="N67" i="2538"/>
  <c r="N68" i="2538"/>
  <c r="N69" i="2538"/>
  <c r="N70" i="2538"/>
  <c r="N71" i="2538"/>
  <c r="N72" i="2538"/>
  <c r="N73" i="2538"/>
  <c r="N76" i="2538"/>
  <c r="N77" i="2538"/>
  <c r="N78" i="2538"/>
  <c r="N79" i="2538"/>
  <c r="N80" i="2538"/>
  <c r="N81" i="2538"/>
  <c r="N82" i="2538"/>
  <c r="N83" i="2538"/>
  <c r="N84" i="2538"/>
  <c r="N85" i="2538"/>
  <c r="N86" i="2538"/>
  <c r="N87" i="2538"/>
  <c r="N88" i="2538"/>
  <c r="N89" i="2538"/>
  <c r="N90" i="2538"/>
  <c r="N91" i="2538"/>
  <c r="N92" i="2538"/>
  <c r="N103" i="2538"/>
  <c r="N104" i="2538"/>
  <c r="N105" i="2538"/>
  <c r="N106" i="2538"/>
  <c r="N107" i="2538"/>
  <c r="N108" i="2538"/>
  <c r="N109" i="2538"/>
  <c r="N110" i="2538"/>
  <c r="N111" i="2538"/>
  <c r="N112" i="2538"/>
  <c r="N113" i="2538"/>
  <c r="N114" i="2538"/>
  <c r="N115" i="2538"/>
  <c r="N116" i="2538"/>
  <c r="N117" i="2538"/>
  <c r="N118" i="2538"/>
  <c r="N119" i="2538"/>
  <c r="N120" i="2538"/>
  <c r="N121" i="2538"/>
  <c r="N122" i="2538"/>
  <c r="N123" i="2538"/>
  <c r="N124" i="2538"/>
  <c r="N125" i="2538"/>
  <c r="N126" i="2538"/>
  <c r="N127" i="2538"/>
  <c r="N96" i="2538"/>
  <c r="N97" i="2538"/>
  <c r="N98" i="2538"/>
  <c r="N100" i="2538"/>
  <c r="N101" i="2538"/>
  <c r="N102" i="2538"/>
  <c r="N8" i="2538"/>
  <c r="N9" i="2538"/>
  <c r="O27" i="2538"/>
  <c r="P27" i="2538"/>
  <c r="O28" i="2538"/>
  <c r="P28" i="2538"/>
  <c r="O29" i="2538"/>
  <c r="P29" i="2538"/>
  <c r="O30" i="2538"/>
  <c r="P30" i="2538"/>
  <c r="O31" i="2538"/>
  <c r="P31" i="2538"/>
  <c r="O32" i="2538"/>
  <c r="P32" i="2538"/>
  <c r="O33" i="2538"/>
  <c r="P33" i="2538"/>
  <c r="O34" i="2538"/>
  <c r="P34" i="2538"/>
  <c r="O35" i="2538"/>
  <c r="P35" i="2538"/>
  <c r="O36" i="2538"/>
  <c r="P36" i="2538"/>
  <c r="O37" i="2538"/>
  <c r="P37" i="2538"/>
  <c r="O38" i="2538"/>
  <c r="P38" i="2538"/>
  <c r="O39" i="2538"/>
  <c r="P39" i="2538"/>
  <c r="O40" i="2538"/>
  <c r="P40" i="2538"/>
  <c r="O41" i="2538"/>
  <c r="P41" i="2538"/>
  <c r="O42" i="2538"/>
  <c r="P42" i="2538"/>
  <c r="O43" i="2538"/>
  <c r="P43" i="2538"/>
  <c r="O44" i="2538"/>
  <c r="P44" i="2538"/>
  <c r="O45" i="2538"/>
  <c r="P45" i="2538"/>
  <c r="O46" i="2538"/>
  <c r="P46" i="2538"/>
  <c r="O47" i="2538"/>
  <c r="P47" i="2538"/>
  <c r="O48" i="2538"/>
  <c r="P48" i="2538"/>
  <c r="O49" i="2538"/>
  <c r="P49" i="2538"/>
  <c r="O50" i="2538"/>
  <c r="P50" i="2538"/>
  <c r="O51" i="2538"/>
  <c r="P51" i="2538"/>
  <c r="O52" i="2538"/>
  <c r="P52" i="2538"/>
  <c r="O53" i="2538"/>
  <c r="P53" i="2538"/>
  <c r="O54" i="2538"/>
  <c r="P54" i="2538"/>
  <c r="O55" i="2538"/>
  <c r="P55" i="2538"/>
  <c r="O56" i="2538"/>
  <c r="P56" i="2538"/>
  <c r="O57" i="2538"/>
  <c r="P57" i="2538"/>
  <c r="O58" i="2538"/>
  <c r="P58" i="2538"/>
  <c r="O59" i="2538"/>
  <c r="P59" i="2538"/>
  <c r="O60" i="2538"/>
  <c r="P60" i="2538"/>
  <c r="O61" i="2538"/>
  <c r="P61" i="2538"/>
  <c r="O62" i="2538"/>
  <c r="P62" i="2538"/>
  <c r="O63" i="2538"/>
  <c r="P63" i="2538"/>
  <c r="O64" i="2538"/>
  <c r="P64" i="2538"/>
  <c r="O65" i="2538"/>
  <c r="P65" i="2538"/>
  <c r="O66" i="2538"/>
  <c r="P66" i="2538"/>
  <c r="O67" i="2538"/>
  <c r="P67" i="2538"/>
  <c r="O68" i="2538"/>
  <c r="P68" i="2538"/>
  <c r="O69" i="2538"/>
  <c r="P69" i="2538"/>
  <c r="O70" i="2538"/>
  <c r="P70" i="2538"/>
  <c r="O71" i="2538"/>
  <c r="P71" i="2538"/>
  <c r="O72" i="2538"/>
  <c r="P72" i="2538"/>
  <c r="O73" i="2538"/>
  <c r="P73" i="2538"/>
  <c r="O74" i="2538"/>
  <c r="P74" i="2538"/>
  <c r="O75" i="2538"/>
  <c r="P75" i="2538"/>
  <c r="O76" i="2538"/>
  <c r="P76" i="2538"/>
  <c r="O77" i="2538"/>
  <c r="P77" i="2538"/>
  <c r="O78" i="2538"/>
  <c r="P78" i="2538"/>
  <c r="O79" i="2538"/>
  <c r="P79" i="2538"/>
  <c r="O80" i="2538"/>
  <c r="P80" i="2538"/>
  <c r="O81" i="2538"/>
  <c r="P81" i="2538"/>
  <c r="O82" i="2538"/>
  <c r="P82" i="2538"/>
  <c r="O83" i="2538"/>
  <c r="P83" i="2538"/>
  <c r="O84" i="2538"/>
  <c r="P84" i="2538"/>
  <c r="O85" i="2538"/>
  <c r="P85" i="2538"/>
  <c r="O86" i="2538"/>
  <c r="P86" i="2538"/>
  <c r="O87" i="2538"/>
  <c r="P87" i="2538"/>
  <c r="O88" i="2538"/>
  <c r="P88" i="2538"/>
  <c r="O89" i="2538"/>
  <c r="P89" i="2538"/>
  <c r="O90" i="2538"/>
  <c r="P90" i="2538"/>
  <c r="O91" i="2538"/>
  <c r="P91" i="2538"/>
  <c r="O92" i="2538"/>
  <c r="P92" i="2538"/>
  <c r="O93" i="2538"/>
  <c r="P93" i="2538"/>
  <c r="O94" i="2538"/>
  <c r="P94" i="2538"/>
  <c r="O95" i="2538"/>
  <c r="P95" i="2538"/>
  <c r="O102" i="2538"/>
  <c r="P102" i="2538"/>
  <c r="E184" i="2537"/>
  <c r="F184" i="2537"/>
  <c r="E185" i="2537"/>
  <c r="F185" i="2537"/>
  <c r="E161" i="2537"/>
  <c r="F183" i="2537"/>
  <c r="E183" i="2537"/>
  <c r="F182" i="2537"/>
  <c r="E182" i="2537"/>
  <c r="E181" i="2537"/>
  <c r="F180" i="2537"/>
  <c r="E179" i="2537"/>
  <c r="O112" i="2537"/>
  <c r="P112" i="2537"/>
  <c r="F110" i="2539" l="1"/>
  <c r="F130" i="2539"/>
  <c r="E110" i="2539"/>
  <c r="E113" i="2539"/>
  <c r="E112" i="2539"/>
  <c r="E154" i="2538"/>
  <c r="Q89" i="2538"/>
  <c r="F153" i="2538"/>
  <c r="E162" i="2538"/>
  <c r="Q91" i="2538"/>
  <c r="Q83" i="2538"/>
  <c r="Q79" i="2538"/>
  <c r="F155" i="2537"/>
  <c r="C184" i="2537"/>
  <c r="Q34" i="2538"/>
  <c r="Q68" i="2538"/>
  <c r="Q64" i="2538"/>
  <c r="Q60" i="2538"/>
  <c r="Q56" i="2538"/>
  <c r="Q52" i="2538"/>
  <c r="Q36" i="2538"/>
  <c r="Q28" i="2538"/>
  <c r="Q102" i="2538"/>
  <c r="Q66" i="2538"/>
  <c r="Q42" i="2538"/>
  <c r="Q81" i="2538"/>
  <c r="Q58" i="2538"/>
  <c r="F154" i="2538"/>
  <c r="D162" i="2537"/>
  <c r="E157" i="2537"/>
  <c r="C182" i="2537"/>
  <c r="F157" i="2537"/>
  <c r="E180" i="2537"/>
  <c r="C180" i="2537" s="1"/>
  <c r="F112" i="2539"/>
  <c r="E111" i="2539"/>
  <c r="F113" i="2539"/>
  <c r="Q70" i="2538"/>
  <c r="Q62" i="2538"/>
  <c r="Q96" i="2538"/>
  <c r="F162" i="2538"/>
  <c r="Q44" i="2538"/>
  <c r="Q29" i="2538"/>
  <c r="C183" i="2537"/>
  <c r="C185" i="2537"/>
  <c r="F159" i="2537"/>
  <c r="F179" i="2537"/>
  <c r="F158" i="2537"/>
  <c r="F181" i="2537"/>
  <c r="C181" i="2537" s="1"/>
  <c r="E159" i="2537"/>
  <c r="E158" i="2537"/>
  <c r="C162" i="2537"/>
  <c r="Q112" i="2537"/>
  <c r="F111" i="2539"/>
  <c r="Q27" i="2538"/>
  <c r="Q85" i="2538"/>
  <c r="Q30" i="2538"/>
  <c r="Q77" i="2538"/>
  <c r="Q73" i="2538"/>
  <c r="Q55" i="2538"/>
  <c r="Q80" i="2538"/>
  <c r="Q50" i="2538"/>
  <c r="E153" i="2538"/>
  <c r="Q47" i="2538"/>
  <c r="Q63" i="2538"/>
  <c r="Q48" i="2538"/>
  <c r="Q54" i="2538"/>
  <c r="Q103" i="2538"/>
  <c r="Q38" i="2538"/>
  <c r="Q39" i="2538"/>
  <c r="Q46" i="2538"/>
  <c r="Q87" i="2538"/>
  <c r="Q82" i="2538"/>
  <c r="Q72" i="2538"/>
  <c r="Q40" i="2538"/>
  <c r="Q57" i="2538"/>
  <c r="Q41" i="2538"/>
  <c r="Q59" i="2538"/>
  <c r="Q43" i="2538"/>
  <c r="Q61" i="2538"/>
  <c r="Q45" i="2538"/>
  <c r="Q88" i="2538"/>
  <c r="Q65" i="2538"/>
  <c r="Q49" i="2538"/>
  <c r="Q33" i="2538"/>
  <c r="Q90" i="2538"/>
  <c r="Q67" i="2538"/>
  <c r="Q51" i="2538"/>
  <c r="Q35" i="2538"/>
  <c r="Q78" i="2538"/>
  <c r="Q69" i="2538"/>
  <c r="Q53" i="2538"/>
  <c r="Q37" i="2538"/>
  <c r="Q92" i="2538"/>
  <c r="Q115" i="2538" l="1"/>
  <c r="Q7" i="2538"/>
  <c r="N8" i="2541"/>
  <c r="N9" i="2541"/>
  <c r="N10" i="2541"/>
  <c r="N11" i="2541"/>
  <c r="N12" i="2541"/>
  <c r="N13" i="2541"/>
  <c r="N14" i="2541"/>
  <c r="N15" i="2541"/>
  <c r="N16" i="2541"/>
  <c r="N17" i="2541"/>
  <c r="N18" i="2541"/>
  <c r="N19" i="2541"/>
  <c r="N20" i="2541"/>
  <c r="N21" i="2541"/>
  <c r="N22" i="2541"/>
  <c r="N23" i="2541"/>
  <c r="N24" i="2541"/>
  <c r="N25" i="2541"/>
  <c r="N26" i="2541"/>
  <c r="N27" i="2541"/>
  <c r="N28" i="2541"/>
  <c r="N29" i="2541"/>
  <c r="N30" i="2541"/>
  <c r="N31" i="2541"/>
  <c r="N32" i="2541"/>
  <c r="N33" i="2541"/>
  <c r="N34" i="2541"/>
  <c r="N35" i="2541"/>
  <c r="N36" i="2541"/>
  <c r="N37" i="2541"/>
  <c r="N38" i="2541"/>
  <c r="N39" i="2541"/>
  <c r="N40" i="2541"/>
  <c r="N41" i="2541"/>
  <c r="N42" i="2541"/>
  <c r="N43" i="2541"/>
  <c r="N44" i="2541"/>
  <c r="N45" i="2541"/>
  <c r="N46" i="2541"/>
  <c r="N47" i="2541"/>
  <c r="N7" i="2541"/>
  <c r="O29" i="2540"/>
  <c r="P29" i="2540"/>
  <c r="O30" i="2540"/>
  <c r="P30" i="2540"/>
  <c r="O31" i="2540"/>
  <c r="P31" i="2540"/>
  <c r="O32" i="2540"/>
  <c r="P32" i="2540"/>
  <c r="O33" i="2540"/>
  <c r="P33" i="2540"/>
  <c r="O34" i="2540"/>
  <c r="P34" i="2540"/>
  <c r="O35" i="2540"/>
  <c r="P35" i="2540"/>
  <c r="O36" i="2540"/>
  <c r="P36" i="2540"/>
  <c r="O37" i="2540"/>
  <c r="P37" i="2540"/>
  <c r="O38" i="2540"/>
  <c r="P38" i="2540"/>
  <c r="O39" i="2540"/>
  <c r="P39" i="2540"/>
  <c r="O40" i="2540"/>
  <c r="P40" i="2540"/>
  <c r="O41" i="2540"/>
  <c r="P41" i="2540"/>
  <c r="O42" i="2540"/>
  <c r="P42" i="2540"/>
  <c r="O43" i="2540"/>
  <c r="P43" i="2540"/>
  <c r="O44" i="2540"/>
  <c r="P44" i="2540"/>
  <c r="O45" i="2540"/>
  <c r="P45" i="2540"/>
  <c r="O46" i="2540"/>
  <c r="P46" i="2540"/>
  <c r="O47" i="2540"/>
  <c r="P47" i="2540"/>
  <c r="O48" i="2540"/>
  <c r="P48" i="2540"/>
  <c r="O49" i="2540"/>
  <c r="P49" i="2540"/>
  <c r="O50" i="2540"/>
  <c r="P50" i="2540"/>
  <c r="O51" i="2540"/>
  <c r="P51" i="2540"/>
  <c r="O52" i="2540"/>
  <c r="P52" i="2540"/>
  <c r="O53" i="2540"/>
  <c r="P53" i="2540"/>
  <c r="O54" i="2540"/>
  <c r="P54" i="2540"/>
  <c r="O55" i="2540"/>
  <c r="P55" i="2540"/>
  <c r="O56" i="2540"/>
  <c r="P56" i="2540"/>
  <c r="O57" i="2540"/>
  <c r="P57" i="2540"/>
  <c r="O58" i="2540"/>
  <c r="P58" i="2540"/>
  <c r="O59" i="2540"/>
  <c r="P59" i="2540"/>
  <c r="O60" i="2540"/>
  <c r="P60" i="2540"/>
  <c r="O61" i="2540"/>
  <c r="P61" i="2540"/>
  <c r="O62" i="2540"/>
  <c r="P62" i="2540"/>
  <c r="O63" i="2540"/>
  <c r="P63" i="2540"/>
  <c r="O64" i="2540"/>
  <c r="P64" i="2540"/>
  <c r="O65" i="2540"/>
  <c r="P65" i="2540"/>
  <c r="O66" i="2540"/>
  <c r="P66" i="2540"/>
  <c r="O67" i="2540"/>
  <c r="P67" i="2540"/>
  <c r="O68" i="2540"/>
  <c r="P68" i="2540"/>
  <c r="O69" i="2540"/>
  <c r="P69" i="2540"/>
  <c r="O70" i="2540"/>
  <c r="P70" i="2540"/>
  <c r="O71" i="2540"/>
  <c r="P71" i="2540"/>
  <c r="O72" i="2540"/>
  <c r="P72" i="2540"/>
  <c r="O73" i="2540"/>
  <c r="P73" i="2540"/>
  <c r="O74" i="2540"/>
  <c r="P74" i="2540"/>
  <c r="O75" i="2540"/>
  <c r="P75" i="2540"/>
  <c r="O76" i="2540"/>
  <c r="P76" i="2540"/>
  <c r="O77" i="2540"/>
  <c r="P77" i="2540"/>
  <c r="O78" i="2540"/>
  <c r="P78" i="2540"/>
  <c r="O79" i="2540"/>
  <c r="P79" i="2540"/>
  <c r="O80" i="2540"/>
  <c r="P80" i="2540"/>
  <c r="O81" i="2540"/>
  <c r="P81" i="2540"/>
  <c r="O82" i="2540"/>
  <c r="P82" i="2540"/>
  <c r="O100" i="2540"/>
  <c r="P100" i="2540"/>
  <c r="N9" i="2540"/>
  <c r="N10" i="2540"/>
  <c r="N11" i="2540"/>
  <c r="N12" i="2540"/>
  <c r="N13" i="2540"/>
  <c r="N14" i="2540"/>
  <c r="N15" i="2540"/>
  <c r="N16" i="2540"/>
  <c r="N17" i="2540"/>
  <c r="N18" i="2540"/>
  <c r="N19" i="2540"/>
  <c r="N20" i="2540"/>
  <c r="N21" i="2540"/>
  <c r="N22" i="2540"/>
  <c r="N23" i="2540"/>
  <c r="N24" i="2540"/>
  <c r="N25" i="2540"/>
  <c r="N26" i="2540"/>
  <c r="N27" i="2540"/>
  <c r="N28" i="2540"/>
  <c r="N29" i="2540"/>
  <c r="N30" i="2540"/>
  <c r="N31" i="2540"/>
  <c r="N32" i="2540"/>
  <c r="N33" i="2540"/>
  <c r="N34" i="2540"/>
  <c r="N35" i="2540"/>
  <c r="N36" i="2540"/>
  <c r="N37" i="2540"/>
  <c r="N38" i="2540"/>
  <c r="N39" i="2540"/>
  <c r="N41" i="2540"/>
  <c r="N42" i="2540"/>
  <c r="N43" i="2540"/>
  <c r="N44" i="2540"/>
  <c r="N45" i="2540"/>
  <c r="N46" i="2540"/>
  <c r="N47" i="2540"/>
  <c r="N48" i="2540"/>
  <c r="N49" i="2540"/>
  <c r="N50" i="2540"/>
  <c r="N51" i="2540"/>
  <c r="N52" i="2540"/>
  <c r="N53" i="2540"/>
  <c r="N54" i="2540"/>
  <c r="N55" i="2540"/>
  <c r="N56" i="2540"/>
  <c r="N57" i="2540"/>
  <c r="N58" i="2540"/>
  <c r="N59" i="2540"/>
  <c r="N60" i="2540"/>
  <c r="N61" i="2540"/>
  <c r="N62" i="2540"/>
  <c r="N63" i="2540"/>
  <c r="N64" i="2540"/>
  <c r="N65" i="2540"/>
  <c r="N66" i="2540"/>
  <c r="N67" i="2540"/>
  <c r="N68" i="2540"/>
  <c r="N69" i="2540"/>
  <c r="N70" i="2540"/>
  <c r="N71" i="2540"/>
  <c r="N74" i="2540"/>
  <c r="N75" i="2540"/>
  <c r="N76" i="2540"/>
  <c r="N77" i="2540"/>
  <c r="N78" i="2540"/>
  <c r="N79" i="2540"/>
  <c r="N81" i="2540"/>
  <c r="N82" i="2540"/>
  <c r="N92" i="2540"/>
  <c r="N93" i="2540"/>
  <c r="N94" i="2540"/>
  <c r="N95" i="2540"/>
  <c r="N96" i="2540"/>
  <c r="N97" i="2540"/>
  <c r="N98" i="2540"/>
  <c r="N99" i="2540"/>
  <c r="N100" i="2540"/>
  <c r="N101" i="2540"/>
  <c r="N102" i="2540"/>
  <c r="N103" i="2540"/>
  <c r="N104" i="2540"/>
  <c r="N83" i="2540"/>
  <c r="N84" i="2540"/>
  <c r="N85" i="2540"/>
  <c r="N86" i="2540"/>
  <c r="N87" i="2540"/>
  <c r="N88" i="2540"/>
  <c r="N89" i="2540"/>
  <c r="N8" i="2540"/>
  <c r="O28" i="2536"/>
  <c r="P28" i="2536"/>
  <c r="O29" i="2536"/>
  <c r="P29" i="2536"/>
  <c r="O30" i="2536"/>
  <c r="P30" i="2536"/>
  <c r="O31" i="2536"/>
  <c r="P31" i="2536"/>
  <c r="O32" i="2536"/>
  <c r="P32" i="2536"/>
  <c r="O33" i="2536"/>
  <c r="P33" i="2536"/>
  <c r="O34" i="2536"/>
  <c r="P34" i="2536"/>
  <c r="O35" i="2536"/>
  <c r="P35" i="2536"/>
  <c r="O36" i="2536"/>
  <c r="P36" i="2536"/>
  <c r="O37" i="2536"/>
  <c r="P37" i="2536"/>
  <c r="O38" i="2536"/>
  <c r="P38" i="2536"/>
  <c r="O39" i="2536"/>
  <c r="P39" i="2536"/>
  <c r="O40" i="2536"/>
  <c r="P40" i="2536"/>
  <c r="O41" i="2536"/>
  <c r="P41" i="2536"/>
  <c r="O42" i="2536"/>
  <c r="P42" i="2536"/>
  <c r="O43" i="2536"/>
  <c r="P43" i="2536"/>
  <c r="O44" i="2536"/>
  <c r="P44" i="2536"/>
  <c r="O45" i="2536"/>
  <c r="P45" i="2536"/>
  <c r="O46" i="2536"/>
  <c r="P46" i="2536"/>
  <c r="O47" i="2536"/>
  <c r="P47" i="2536"/>
  <c r="O48" i="2536"/>
  <c r="P48" i="2536"/>
  <c r="O49" i="2536"/>
  <c r="P49" i="2536"/>
  <c r="O50" i="2536"/>
  <c r="P50" i="2536"/>
  <c r="O51" i="2536"/>
  <c r="P51" i="2536"/>
  <c r="O52" i="2536"/>
  <c r="P52" i="2536"/>
  <c r="O53" i="2536"/>
  <c r="P53" i="2536"/>
  <c r="O54" i="2536"/>
  <c r="P54" i="2536"/>
  <c r="O55" i="2536"/>
  <c r="P55" i="2536"/>
  <c r="O56" i="2536"/>
  <c r="P56" i="2536"/>
  <c r="O57" i="2536"/>
  <c r="P57" i="2536"/>
  <c r="O58" i="2536"/>
  <c r="P58" i="2536"/>
  <c r="O59" i="2536"/>
  <c r="P59" i="2536"/>
  <c r="O60" i="2536"/>
  <c r="P60" i="2536"/>
  <c r="O61" i="2536"/>
  <c r="P61" i="2536"/>
  <c r="O62" i="2536"/>
  <c r="P62" i="2536"/>
  <c r="O63" i="2536"/>
  <c r="P63" i="2536"/>
  <c r="O64" i="2536"/>
  <c r="P64" i="2536"/>
  <c r="O65" i="2536"/>
  <c r="P65" i="2536"/>
  <c r="O66" i="2536"/>
  <c r="P66" i="2536"/>
  <c r="O67" i="2536"/>
  <c r="P67" i="2536"/>
  <c r="O68" i="2536"/>
  <c r="P68" i="2536"/>
  <c r="O69" i="2536"/>
  <c r="P69" i="2536"/>
  <c r="O70" i="2536"/>
  <c r="P70" i="2536"/>
  <c r="O71" i="2536"/>
  <c r="P71" i="2536"/>
  <c r="O72" i="2536"/>
  <c r="P72" i="2536"/>
  <c r="O73" i="2536"/>
  <c r="P73" i="2536"/>
  <c r="O74" i="2536"/>
  <c r="P74" i="2536"/>
  <c r="O75" i="2536"/>
  <c r="P75" i="2536"/>
  <c r="O76" i="2536"/>
  <c r="P76" i="2536"/>
  <c r="O77" i="2536"/>
  <c r="P77" i="2536"/>
  <c r="O78" i="2536"/>
  <c r="P78" i="2536"/>
  <c r="O79" i="2536"/>
  <c r="P79" i="2536"/>
  <c r="O80" i="2536"/>
  <c r="P80" i="2536"/>
  <c r="O81" i="2536"/>
  <c r="P81" i="2536"/>
  <c r="O82" i="2536"/>
  <c r="P82" i="2536"/>
  <c r="O83" i="2536"/>
  <c r="P83" i="2536"/>
  <c r="O84" i="2536"/>
  <c r="P84" i="2536"/>
  <c r="O85" i="2536"/>
  <c r="P85" i="2536"/>
  <c r="O86" i="2536"/>
  <c r="P86" i="2536"/>
  <c r="O87" i="2536"/>
  <c r="P87" i="2536"/>
  <c r="O88" i="2536"/>
  <c r="P88" i="2536"/>
  <c r="O89" i="2536"/>
  <c r="P89" i="2536"/>
  <c r="O90" i="2536"/>
  <c r="P90" i="2536"/>
  <c r="P27" i="2536"/>
  <c r="O27" i="2536"/>
  <c r="N8" i="2536"/>
  <c r="N9" i="2536"/>
  <c r="N10" i="2536"/>
  <c r="N11" i="2536"/>
  <c r="N12" i="2536"/>
  <c r="N13" i="2536"/>
  <c r="N14" i="2536"/>
  <c r="N15" i="2536"/>
  <c r="N16" i="2536"/>
  <c r="N17" i="2536"/>
  <c r="N18" i="2536"/>
  <c r="N19" i="2536"/>
  <c r="N20" i="2536"/>
  <c r="N21" i="2536"/>
  <c r="N22" i="2536"/>
  <c r="N23" i="2536"/>
  <c r="N24" i="2536"/>
  <c r="N25" i="2536"/>
  <c r="N26" i="2536"/>
  <c r="N27" i="2536"/>
  <c r="N28" i="2536"/>
  <c r="N29" i="2536"/>
  <c r="N30" i="2536"/>
  <c r="N31" i="2536"/>
  <c r="N32" i="2536"/>
  <c r="N33" i="2536"/>
  <c r="N34" i="2536"/>
  <c r="N35" i="2536"/>
  <c r="N36" i="2536"/>
  <c r="N37" i="2536"/>
  <c r="N39" i="2536"/>
  <c r="N40" i="2536"/>
  <c r="N41" i="2536"/>
  <c r="N42" i="2536"/>
  <c r="N43" i="2536"/>
  <c r="N44" i="2536"/>
  <c r="N45" i="2536"/>
  <c r="N46" i="2536"/>
  <c r="N47" i="2536"/>
  <c r="N48" i="2536"/>
  <c r="N49" i="2536"/>
  <c r="N50" i="2536"/>
  <c r="N51" i="2536"/>
  <c r="N52" i="2536"/>
  <c r="N53" i="2536"/>
  <c r="N54" i="2536"/>
  <c r="N55" i="2536"/>
  <c r="N56" i="2536"/>
  <c r="N57" i="2536"/>
  <c r="N58" i="2536"/>
  <c r="N59" i="2536"/>
  <c r="N60" i="2536"/>
  <c r="N61" i="2536"/>
  <c r="N62" i="2536"/>
  <c r="N63" i="2536"/>
  <c r="N64" i="2536"/>
  <c r="N65" i="2536"/>
  <c r="N66" i="2536"/>
  <c r="N67" i="2536"/>
  <c r="N68" i="2536"/>
  <c r="N69" i="2536"/>
  <c r="N70" i="2536"/>
  <c r="N71" i="2536"/>
  <c r="N72" i="2536"/>
  <c r="N73" i="2536"/>
  <c r="N74" i="2536"/>
  <c r="N75" i="2536"/>
  <c r="N76" i="2536"/>
  <c r="N77" i="2536"/>
  <c r="N78" i="2536"/>
  <c r="N79" i="2536"/>
  <c r="N80" i="2536"/>
  <c r="N81" i="2536"/>
  <c r="N82" i="2536"/>
  <c r="N83" i="2536"/>
  <c r="N84" i="2536"/>
  <c r="N85" i="2536"/>
  <c r="N86" i="2536"/>
  <c r="N87" i="2536"/>
  <c r="N88" i="2536"/>
  <c r="N89" i="2536"/>
  <c r="N90" i="2536"/>
  <c r="N91" i="2536"/>
  <c r="N92" i="2536"/>
  <c r="N93" i="2536"/>
  <c r="N94" i="2536"/>
  <c r="N106" i="2536"/>
  <c r="N107" i="2536"/>
  <c r="N108" i="2536"/>
  <c r="N109" i="2536"/>
  <c r="N110" i="2536"/>
  <c r="N111" i="2536"/>
  <c r="N112" i="2536"/>
  <c r="N7" i="2536"/>
  <c r="P77" i="2539"/>
  <c r="O77" i="2539"/>
  <c r="P76" i="2539"/>
  <c r="O76" i="2539"/>
  <c r="P75" i="2539"/>
  <c r="O75" i="2539"/>
  <c r="O28" i="2539"/>
  <c r="P28" i="2539"/>
  <c r="O29" i="2539"/>
  <c r="P29" i="2539"/>
  <c r="O30" i="2539"/>
  <c r="P30" i="2539"/>
  <c r="O31" i="2539"/>
  <c r="P31" i="2539"/>
  <c r="O32" i="2539"/>
  <c r="P32" i="2539"/>
  <c r="O33" i="2539"/>
  <c r="P33" i="2539"/>
  <c r="O34" i="2539"/>
  <c r="P34" i="2539"/>
  <c r="O35" i="2539"/>
  <c r="P35" i="2539"/>
  <c r="O36" i="2539"/>
  <c r="P36" i="2539"/>
  <c r="O37" i="2539"/>
  <c r="P37" i="2539"/>
  <c r="O38" i="2539"/>
  <c r="P38" i="2539"/>
  <c r="O39" i="2539"/>
  <c r="P39" i="2539"/>
  <c r="O40" i="2539"/>
  <c r="P40" i="2539"/>
  <c r="O41" i="2539"/>
  <c r="P41" i="2539"/>
  <c r="O42" i="2539"/>
  <c r="P42" i="2539"/>
  <c r="O43" i="2539"/>
  <c r="P43" i="2539"/>
  <c r="O44" i="2539"/>
  <c r="P44" i="2539"/>
  <c r="O45" i="2539"/>
  <c r="P45" i="2539"/>
  <c r="O46" i="2539"/>
  <c r="P46" i="2539"/>
  <c r="O47" i="2539"/>
  <c r="P47" i="2539"/>
  <c r="O48" i="2539"/>
  <c r="P48" i="2539"/>
  <c r="O49" i="2539"/>
  <c r="P49" i="2539"/>
  <c r="O50" i="2539"/>
  <c r="P50" i="2539"/>
  <c r="O51" i="2539"/>
  <c r="P51" i="2539"/>
  <c r="O52" i="2539"/>
  <c r="P52" i="2539"/>
  <c r="O53" i="2539"/>
  <c r="P53" i="2539"/>
  <c r="O54" i="2539"/>
  <c r="P54" i="2539"/>
  <c r="O55" i="2539"/>
  <c r="P55" i="2539"/>
  <c r="O56" i="2539"/>
  <c r="P56" i="2539"/>
  <c r="O57" i="2539"/>
  <c r="P57" i="2539"/>
  <c r="O58" i="2539"/>
  <c r="P58" i="2539"/>
  <c r="O59" i="2539"/>
  <c r="P59" i="2539"/>
  <c r="O60" i="2539"/>
  <c r="P60" i="2539"/>
  <c r="O61" i="2539"/>
  <c r="P61" i="2539"/>
  <c r="O62" i="2539"/>
  <c r="P62" i="2539"/>
  <c r="O63" i="2539"/>
  <c r="P63" i="2539"/>
  <c r="O64" i="2539"/>
  <c r="P64" i="2539"/>
  <c r="O65" i="2539"/>
  <c r="P65" i="2539"/>
  <c r="O66" i="2539"/>
  <c r="P66" i="2539"/>
  <c r="O67" i="2539"/>
  <c r="P67" i="2539"/>
  <c r="O68" i="2539"/>
  <c r="P68" i="2539"/>
  <c r="O69" i="2539"/>
  <c r="P69" i="2539"/>
  <c r="O70" i="2539"/>
  <c r="P70" i="2539"/>
  <c r="O71" i="2539"/>
  <c r="P71" i="2539"/>
  <c r="O72" i="2539"/>
  <c r="P72" i="2539"/>
  <c r="O73" i="2539"/>
  <c r="P73" i="2539"/>
  <c r="O74" i="2539"/>
  <c r="P74" i="2539"/>
  <c r="O86" i="2539"/>
  <c r="P86" i="2539"/>
  <c r="O87" i="2539"/>
  <c r="P87" i="2539"/>
  <c r="P27" i="2539"/>
  <c r="O27" i="2539"/>
  <c r="N10" i="2539"/>
  <c r="N11" i="2539"/>
  <c r="N12" i="2539"/>
  <c r="N13" i="2539"/>
  <c r="N14" i="2539"/>
  <c r="N15" i="2539"/>
  <c r="N16" i="2539"/>
  <c r="N17" i="2539"/>
  <c r="N18" i="2539"/>
  <c r="N19" i="2539"/>
  <c r="N20" i="2539"/>
  <c r="N21" i="2539"/>
  <c r="N22" i="2539"/>
  <c r="N23" i="2539"/>
  <c r="N24" i="2539"/>
  <c r="N25" i="2539"/>
  <c r="N26" i="2539"/>
  <c r="N27" i="2539"/>
  <c r="N28" i="2539"/>
  <c r="N29" i="2539"/>
  <c r="N30" i="2539"/>
  <c r="N31" i="2539"/>
  <c r="N32" i="2539"/>
  <c r="N33" i="2539"/>
  <c r="N34" i="2539"/>
  <c r="N35" i="2539"/>
  <c r="N36" i="2539"/>
  <c r="N38" i="2539"/>
  <c r="N39" i="2539"/>
  <c r="N40" i="2539"/>
  <c r="N41" i="2539"/>
  <c r="N42" i="2539"/>
  <c r="N43" i="2539"/>
  <c r="N44" i="2539"/>
  <c r="N45" i="2539"/>
  <c r="N46" i="2539"/>
  <c r="N47" i="2539"/>
  <c r="N48" i="2539"/>
  <c r="N49" i="2539"/>
  <c r="N50" i="2539"/>
  <c r="N51" i="2539"/>
  <c r="N52" i="2539"/>
  <c r="N53" i="2539"/>
  <c r="N54" i="2539"/>
  <c r="N55" i="2539"/>
  <c r="N56" i="2539"/>
  <c r="N57" i="2539"/>
  <c r="N58" i="2539"/>
  <c r="N59" i="2539"/>
  <c r="N60" i="2539"/>
  <c r="N61" i="2539"/>
  <c r="N62" i="2539"/>
  <c r="N63" i="2539"/>
  <c r="N64" i="2539"/>
  <c r="N65" i="2539"/>
  <c r="N66" i="2539"/>
  <c r="N67" i="2539"/>
  <c r="N68" i="2539"/>
  <c r="N69" i="2539"/>
  <c r="N70" i="2539"/>
  <c r="N71" i="2539"/>
  <c r="N72" i="2539"/>
  <c r="N73" i="2539"/>
  <c r="N74" i="2539"/>
  <c r="N81" i="2539"/>
  <c r="N83" i="2539"/>
  <c r="N84" i="2539"/>
  <c r="N85" i="2539"/>
  <c r="N86" i="2539"/>
  <c r="N87" i="2539"/>
  <c r="N88" i="2539"/>
  <c r="N89" i="2539"/>
  <c r="N90" i="2539"/>
  <c r="N91" i="2539"/>
  <c r="N92" i="2539"/>
  <c r="N93" i="2539"/>
  <c r="N94" i="2539"/>
  <c r="N75" i="2539"/>
  <c r="N76" i="2539"/>
  <c r="N77" i="2539"/>
  <c r="N78" i="2539"/>
  <c r="N79" i="2539"/>
  <c r="N80" i="2539"/>
  <c r="D169" i="2537"/>
  <c r="C169" i="2537"/>
  <c r="D168" i="2537"/>
  <c r="D167" i="2537"/>
  <c r="C179" i="2537"/>
  <c r="P111" i="2537"/>
  <c r="O111" i="2537"/>
  <c r="P105" i="2537"/>
  <c r="O105" i="2537"/>
  <c r="O70" i="2537"/>
  <c r="P70" i="2537"/>
  <c r="O71" i="2537"/>
  <c r="P71" i="2537"/>
  <c r="O72" i="2537"/>
  <c r="P72" i="2537"/>
  <c r="O73" i="2537"/>
  <c r="P73" i="2537"/>
  <c r="O74" i="2537"/>
  <c r="P74" i="2537"/>
  <c r="O75" i="2537"/>
  <c r="P75" i="2537"/>
  <c r="O76" i="2537"/>
  <c r="P76" i="2537"/>
  <c r="O77" i="2537"/>
  <c r="P77" i="2537"/>
  <c r="O78" i="2537"/>
  <c r="P78" i="2537"/>
  <c r="O79" i="2537"/>
  <c r="P79" i="2537"/>
  <c r="O80" i="2537"/>
  <c r="P80" i="2537"/>
  <c r="O81" i="2537"/>
  <c r="P81" i="2537"/>
  <c r="O82" i="2537"/>
  <c r="P82" i="2537"/>
  <c r="O83" i="2537"/>
  <c r="P83" i="2537"/>
  <c r="O84" i="2537"/>
  <c r="P84" i="2537"/>
  <c r="O85" i="2537"/>
  <c r="P85" i="2537"/>
  <c r="O86" i="2537"/>
  <c r="P86" i="2537"/>
  <c r="O87" i="2537"/>
  <c r="P87" i="2537"/>
  <c r="O88" i="2537"/>
  <c r="P88" i="2537"/>
  <c r="O89" i="2537"/>
  <c r="P89" i="2537"/>
  <c r="O90" i="2537"/>
  <c r="P90" i="2537"/>
  <c r="O91" i="2537"/>
  <c r="P91" i="2537"/>
  <c r="O92" i="2537"/>
  <c r="P92" i="2537"/>
  <c r="O93" i="2537"/>
  <c r="P93" i="2537"/>
  <c r="O94" i="2537"/>
  <c r="P94" i="2537"/>
  <c r="O95" i="2537"/>
  <c r="P95" i="2537"/>
  <c r="O96" i="2537"/>
  <c r="P96" i="2537"/>
  <c r="O97" i="2537"/>
  <c r="P97" i="2537"/>
  <c r="O98" i="2537"/>
  <c r="P98" i="2537"/>
  <c r="O99" i="2537"/>
  <c r="P99" i="2537"/>
  <c r="O100" i="2537"/>
  <c r="P100" i="2537"/>
  <c r="O101" i="2537"/>
  <c r="P101" i="2537"/>
  <c r="O102" i="2537"/>
  <c r="P102" i="2537"/>
  <c r="O103" i="2537"/>
  <c r="P103" i="2537"/>
  <c r="O104" i="2537"/>
  <c r="P104" i="2537"/>
  <c r="O60" i="2537"/>
  <c r="P60" i="2537"/>
  <c r="O61" i="2537"/>
  <c r="P61" i="2537"/>
  <c r="O62" i="2537"/>
  <c r="P62" i="2537"/>
  <c r="O63" i="2537"/>
  <c r="P63" i="2537"/>
  <c r="O64" i="2537"/>
  <c r="P64" i="2537"/>
  <c r="O65" i="2537"/>
  <c r="P65" i="2537"/>
  <c r="O66" i="2537"/>
  <c r="P66" i="2537"/>
  <c r="O67" i="2537"/>
  <c r="P67" i="2537"/>
  <c r="O68" i="2537"/>
  <c r="P68" i="2537"/>
  <c r="O69" i="2537"/>
  <c r="P69" i="2537"/>
  <c r="O44" i="2537"/>
  <c r="P44" i="2537"/>
  <c r="O45" i="2537"/>
  <c r="P45" i="2537"/>
  <c r="O46" i="2537"/>
  <c r="P46" i="2537"/>
  <c r="O47" i="2537"/>
  <c r="P47" i="2537"/>
  <c r="O48" i="2537"/>
  <c r="P48" i="2537"/>
  <c r="O49" i="2537"/>
  <c r="P49" i="2537"/>
  <c r="O50" i="2537"/>
  <c r="P50" i="2537"/>
  <c r="O51" i="2537"/>
  <c r="P51" i="2537"/>
  <c r="O52" i="2537"/>
  <c r="P52" i="2537"/>
  <c r="O53" i="2537"/>
  <c r="P53" i="2537"/>
  <c r="O54" i="2537"/>
  <c r="P54" i="2537"/>
  <c r="O55" i="2537"/>
  <c r="P55" i="2537"/>
  <c r="O56" i="2537"/>
  <c r="P56" i="2537"/>
  <c r="O57" i="2537"/>
  <c r="P57" i="2537"/>
  <c r="O58" i="2537"/>
  <c r="P58" i="2537"/>
  <c r="O59" i="2537"/>
  <c r="P59" i="2537"/>
  <c r="O29" i="2537"/>
  <c r="P29" i="2537"/>
  <c r="O30" i="2537"/>
  <c r="P30" i="2537"/>
  <c r="O31" i="2537"/>
  <c r="P31" i="2537"/>
  <c r="O32" i="2537"/>
  <c r="P32" i="2537"/>
  <c r="O33" i="2537"/>
  <c r="P33" i="2537"/>
  <c r="O34" i="2537"/>
  <c r="P34" i="2537"/>
  <c r="O35" i="2537"/>
  <c r="P35" i="2537"/>
  <c r="O36" i="2537"/>
  <c r="P36" i="2537"/>
  <c r="O37" i="2537"/>
  <c r="P37" i="2537"/>
  <c r="O38" i="2537"/>
  <c r="P38" i="2537"/>
  <c r="O39" i="2537"/>
  <c r="P39" i="2537"/>
  <c r="O40" i="2537"/>
  <c r="P40" i="2537"/>
  <c r="O41" i="2537"/>
  <c r="P41" i="2537"/>
  <c r="O42" i="2537"/>
  <c r="P42" i="2537"/>
  <c r="O43" i="2537"/>
  <c r="P43" i="2537"/>
  <c r="O28" i="2540"/>
  <c r="O87" i="2540"/>
  <c r="O101" i="2540" s="1"/>
  <c r="O88" i="2540"/>
  <c r="O89" i="2540"/>
  <c r="D123" i="2540"/>
  <c r="E126" i="2540"/>
  <c r="C134" i="2540"/>
  <c r="E148" i="2540" s="1"/>
  <c r="C149" i="2540"/>
  <c r="C134" i="2539"/>
  <c r="P87" i="2540"/>
  <c r="P101" i="2540" s="1"/>
  <c r="P88" i="2540"/>
  <c r="P89" i="2540"/>
  <c r="D121" i="2539"/>
  <c r="D124" i="2540"/>
  <c r="D133" i="2540" s="1"/>
  <c r="F147" i="2540" s="1"/>
  <c r="C133" i="2540"/>
  <c r="E147" i="2540" s="1"/>
  <c r="E142" i="2536"/>
  <c r="F142" i="2536"/>
  <c r="C152" i="2536"/>
  <c r="D151" i="2536"/>
  <c r="E141" i="2536"/>
  <c r="D140" i="2536"/>
  <c r="C150" i="2536"/>
  <c r="D152" i="2536"/>
  <c r="D120" i="2539"/>
  <c r="C120" i="2539"/>
  <c r="C132" i="2539"/>
  <c r="C119" i="2539"/>
  <c r="C130" i="2539"/>
  <c r="C176" i="2538"/>
  <c r="C175" i="2538"/>
  <c r="C174" i="2538"/>
  <c r="D151" i="2538"/>
  <c r="F173" i="2538" s="1"/>
  <c r="C173" i="2538" s="1"/>
  <c r="C167" i="2536"/>
  <c r="P28" i="2540"/>
  <c r="C150" i="2540"/>
  <c r="C164" i="2536"/>
  <c r="C166" i="2536"/>
  <c r="C168" i="2536"/>
  <c r="E143" i="2536"/>
  <c r="C131" i="2539"/>
  <c r="C133" i="2539"/>
  <c r="C172" i="2538"/>
  <c r="Q34" i="2540" l="1"/>
  <c r="Q77" i="2540"/>
  <c r="Q69" i="2540"/>
  <c r="Q65" i="2540"/>
  <c r="Q61" i="2540"/>
  <c r="Q53" i="2540"/>
  <c r="Q49" i="2540"/>
  <c r="Q45" i="2540"/>
  <c r="Q41" i="2540"/>
  <c r="Q37" i="2540"/>
  <c r="Q35" i="2540"/>
  <c r="Q74" i="2540"/>
  <c r="Q58" i="2540"/>
  <c r="Q54" i="2540"/>
  <c r="Q30" i="2540"/>
  <c r="C147" i="2540"/>
  <c r="Q52" i="2540"/>
  <c r="F152" i="2536"/>
  <c r="Q83" i="2536"/>
  <c r="Q67" i="2536"/>
  <c r="Q63" i="2536"/>
  <c r="Q35" i="2536"/>
  <c r="Q77" i="2539"/>
  <c r="Q30" i="2539"/>
  <c r="Q115" i="2537"/>
  <c r="Q101" i="2537"/>
  <c r="Q73" i="2537"/>
  <c r="Q98" i="2537"/>
  <c r="Q90" i="2537"/>
  <c r="Q82" i="2537"/>
  <c r="Q70" i="2537"/>
  <c r="Q36" i="2540"/>
  <c r="E152" i="2536"/>
  <c r="D150" i="2536"/>
  <c r="F150" i="2536" s="1"/>
  <c r="F165" i="2536"/>
  <c r="C165" i="2536" s="1"/>
  <c r="Q82" i="2536"/>
  <c r="Q70" i="2536"/>
  <c r="Q54" i="2536"/>
  <c r="Q34" i="2536"/>
  <c r="Q30" i="2537"/>
  <c r="Q44" i="2540"/>
  <c r="Q59" i="2540"/>
  <c r="Q55" i="2540"/>
  <c r="Q47" i="2540"/>
  <c r="Q43" i="2540"/>
  <c r="Q32" i="2536"/>
  <c r="Q80" i="2536"/>
  <c r="Q81" i="2536"/>
  <c r="Q77" i="2536"/>
  <c r="Q73" i="2536"/>
  <c r="Q61" i="2536"/>
  <c r="Q53" i="2536"/>
  <c r="Q45" i="2536"/>
  <c r="Q37" i="2536"/>
  <c r="Q70" i="2540"/>
  <c r="F125" i="2540"/>
  <c r="E123" i="2540"/>
  <c r="Q92" i="2540"/>
  <c r="Q42" i="2540"/>
  <c r="Q50" i="2540"/>
  <c r="Q78" i="2540"/>
  <c r="Q81" i="2540"/>
  <c r="Q51" i="2540"/>
  <c r="Q48" i="2540"/>
  <c r="Q33" i="2540"/>
  <c r="F124" i="2540"/>
  <c r="C137" i="2540"/>
  <c r="D134" i="2540"/>
  <c r="Q75" i="2540"/>
  <c r="Q71" i="2540"/>
  <c r="Q68" i="2540"/>
  <c r="Q64" i="2540"/>
  <c r="Q57" i="2540"/>
  <c r="Q46" i="2540"/>
  <c r="Q38" i="2540"/>
  <c r="Q43" i="2536"/>
  <c r="E140" i="2536"/>
  <c r="Q60" i="2536"/>
  <c r="Q56" i="2536"/>
  <c r="Q52" i="2536"/>
  <c r="Q44" i="2536"/>
  <c r="Q40" i="2536"/>
  <c r="Q36" i="2536"/>
  <c r="Q88" i="2536"/>
  <c r="Q84" i="2536"/>
  <c r="Q68" i="2536"/>
  <c r="Q64" i="2536"/>
  <c r="Q78" i="2536"/>
  <c r="Q74" i="2536"/>
  <c r="Q50" i="2536"/>
  <c r="Q51" i="2536"/>
  <c r="Q47" i="2536"/>
  <c r="Q66" i="2536"/>
  <c r="Q62" i="2536"/>
  <c r="Q76" i="2536"/>
  <c r="Q72" i="2536"/>
  <c r="Q57" i="2536"/>
  <c r="Q46" i="2536"/>
  <c r="Q29" i="2536"/>
  <c r="Q28" i="2536"/>
  <c r="Q27" i="2536"/>
  <c r="F140" i="2536"/>
  <c r="Q31" i="2536"/>
  <c r="Q60" i="2539"/>
  <c r="Q71" i="2539"/>
  <c r="Q59" i="2539"/>
  <c r="Q39" i="2539"/>
  <c r="Q72" i="2539"/>
  <c r="Q74" i="2539"/>
  <c r="Q62" i="2539"/>
  <c r="Q54" i="2539"/>
  <c r="Q50" i="2539"/>
  <c r="Q46" i="2539"/>
  <c r="Q62" i="2537"/>
  <c r="F150" i="2538"/>
  <c r="Q65" i="2537"/>
  <c r="E136" i="2540"/>
  <c r="Q67" i="2540"/>
  <c r="Q89" i="2540"/>
  <c r="Q82" i="2540"/>
  <c r="Q76" i="2540"/>
  <c r="Q66" i="2540"/>
  <c r="Q62" i="2540"/>
  <c r="Q56" i="2540"/>
  <c r="Q29" i="2540"/>
  <c r="F123" i="2540"/>
  <c r="Q87" i="2540"/>
  <c r="Q32" i="2540"/>
  <c r="Q100" i="2540"/>
  <c r="E124" i="2540"/>
  <c r="E133" i="2540"/>
  <c r="Q88" i="2540"/>
  <c r="Q31" i="2540"/>
  <c r="Q65" i="2536"/>
  <c r="Q90" i="2536"/>
  <c r="Q75" i="2536"/>
  <c r="Q30" i="2536"/>
  <c r="F143" i="2536"/>
  <c r="Q89" i="2536"/>
  <c r="Q85" i="2536"/>
  <c r="Q33" i="2536"/>
  <c r="E150" i="2536"/>
  <c r="Q87" i="2536"/>
  <c r="Q69" i="2536"/>
  <c r="E139" i="2536"/>
  <c r="E144" i="2536" s="1"/>
  <c r="Q59" i="2536"/>
  <c r="Q48" i="2536"/>
  <c r="E114" i="2539"/>
  <c r="E115" i="2539" s="1"/>
  <c r="C115" i="2539"/>
  <c r="F114" i="2539"/>
  <c r="D115" i="2539"/>
  <c r="P26" i="2539"/>
  <c r="Q73" i="2539"/>
  <c r="Q65" i="2539"/>
  <c r="Q61" i="2539"/>
  <c r="Q45" i="2539"/>
  <c r="Q41" i="2539"/>
  <c r="O26" i="2539"/>
  <c r="D170" i="2537"/>
  <c r="D171" i="2537" s="1"/>
  <c r="J217" i="2541" s="1"/>
  <c r="C170" i="2537"/>
  <c r="D160" i="2538"/>
  <c r="F151" i="2538"/>
  <c r="E152" i="2538"/>
  <c r="C160" i="2538"/>
  <c r="E151" i="2538"/>
  <c r="D161" i="2538"/>
  <c r="F152" i="2538"/>
  <c r="E150" i="2538"/>
  <c r="C121" i="2539"/>
  <c r="E121" i="2539" s="1"/>
  <c r="Q69" i="2539"/>
  <c r="Q33" i="2539"/>
  <c r="Q52" i="2539"/>
  <c r="Q48" i="2539"/>
  <c r="Q44" i="2539"/>
  <c r="Q36" i="2539"/>
  <c r="Q32" i="2539"/>
  <c r="D119" i="2539"/>
  <c r="F119" i="2539" s="1"/>
  <c r="Q35" i="2539"/>
  <c r="Q87" i="2539"/>
  <c r="Q55" i="2539"/>
  <c r="Q67" i="2539"/>
  <c r="Q53" i="2539"/>
  <c r="Q40" i="2539"/>
  <c r="Q29" i="2539"/>
  <c r="Q76" i="2539"/>
  <c r="Q57" i="2539"/>
  <c r="Q47" i="2539"/>
  <c r="Q34" i="2539"/>
  <c r="Q86" i="2539"/>
  <c r="Q56" i="2539"/>
  <c r="Q42" i="2539"/>
  <c r="Q63" i="2539"/>
  <c r="Q49" i="2539"/>
  <c r="Q38" i="2539"/>
  <c r="Q31" i="2539"/>
  <c r="E120" i="2539"/>
  <c r="F120" i="2539"/>
  <c r="Q43" i="2539"/>
  <c r="Q68" i="2539"/>
  <c r="Q64" i="2539"/>
  <c r="P88" i="2539"/>
  <c r="P81" i="2539" s="1"/>
  <c r="P7" i="2539" s="1"/>
  <c r="Q70" i="2539"/>
  <c r="Q28" i="2539"/>
  <c r="Q58" i="2537"/>
  <c r="Q55" i="2537"/>
  <c r="Q47" i="2537"/>
  <c r="Q69" i="2537"/>
  <c r="Q53" i="2537"/>
  <c r="Q41" i="2537"/>
  <c r="Q33" i="2537"/>
  <c r="Q56" i="2537"/>
  <c r="Q60" i="2537"/>
  <c r="Q57" i="2537"/>
  <c r="Q40" i="2537"/>
  <c r="Q36" i="2537"/>
  <c r="Q32" i="2537"/>
  <c r="Q103" i="2537"/>
  <c r="Q95" i="2537"/>
  <c r="Q91" i="2537"/>
  <c r="Q87" i="2537"/>
  <c r="Q79" i="2537"/>
  <c r="Q39" i="2537"/>
  <c r="Q35" i="2537"/>
  <c r="Q54" i="2537"/>
  <c r="Q50" i="2537"/>
  <c r="Q46" i="2537"/>
  <c r="Q68" i="2537"/>
  <c r="Q61" i="2537"/>
  <c r="Q100" i="2537"/>
  <c r="Q92" i="2537"/>
  <c r="Q84" i="2537"/>
  <c r="Q80" i="2537"/>
  <c r="Q76" i="2537"/>
  <c r="Q42" i="2537"/>
  <c r="Q34" i="2537"/>
  <c r="Q102" i="2537"/>
  <c r="Q97" i="2537"/>
  <c r="Q89" i="2537"/>
  <c r="Q85" i="2537"/>
  <c r="Q81" i="2537"/>
  <c r="Q77" i="2537"/>
  <c r="D155" i="2538"/>
  <c r="C168" i="2537"/>
  <c r="E168" i="2537" s="1"/>
  <c r="Q94" i="2537"/>
  <c r="Q78" i="2537"/>
  <c r="Q52" i="2537"/>
  <c r="Q44" i="2537"/>
  <c r="Q93" i="2537"/>
  <c r="Q86" i="2537"/>
  <c r="Q111" i="2537"/>
  <c r="Q105" i="2537"/>
  <c r="E169" i="2537"/>
  <c r="Q74" i="2537"/>
  <c r="Q37" i="2537"/>
  <c r="Q83" i="2537"/>
  <c r="Q59" i="2537"/>
  <c r="Q66" i="2537"/>
  <c r="Q75" i="2537"/>
  <c r="Q31" i="2537"/>
  <c r="Q51" i="2537"/>
  <c r="Q49" i="2537"/>
  <c r="Q67" i="2537"/>
  <c r="Q99" i="2537"/>
  <c r="Q96" i="2537"/>
  <c r="Q71" i="2537"/>
  <c r="C128" i="2540"/>
  <c r="C161" i="2538"/>
  <c r="Q27" i="2539"/>
  <c r="C155" i="2538"/>
  <c r="Q101" i="2540"/>
  <c r="Q63" i="2537"/>
  <c r="Q49" i="2536"/>
  <c r="C167" i="2537"/>
  <c r="F126" i="2540"/>
  <c r="E127" i="2540"/>
  <c r="F127" i="2540"/>
  <c r="D128" i="2540"/>
  <c r="Q51" i="2539"/>
  <c r="Q58" i="2536"/>
  <c r="Q60" i="2540"/>
  <c r="C144" i="2536"/>
  <c r="C151" i="2536"/>
  <c r="D144" i="2536"/>
  <c r="F139" i="2536"/>
  <c r="F141" i="2536"/>
  <c r="Q38" i="2537"/>
  <c r="E162" i="2537"/>
  <c r="Q71" i="2536"/>
  <c r="Q55" i="2536"/>
  <c r="Q63" i="2540"/>
  <c r="O88" i="2539"/>
  <c r="O7" i="2539" s="1"/>
  <c r="F169" i="2537"/>
  <c r="F133" i="2540"/>
  <c r="E125" i="2540"/>
  <c r="Q29" i="2537"/>
  <c r="Q64" i="2537"/>
  <c r="Q58" i="2539"/>
  <c r="Q39" i="2540"/>
  <c r="Q75" i="2539"/>
  <c r="Q28" i="2540"/>
  <c r="Q104" i="2537"/>
  <c r="Q88" i="2537"/>
  <c r="Q72" i="2537"/>
  <c r="Q86" i="2536"/>
  <c r="Q79" i="2536"/>
  <c r="Q81" i="2539" l="1"/>
  <c r="J222" i="2541"/>
  <c r="E134" i="2540"/>
  <c r="F148" i="2540"/>
  <c r="C148" i="2540" s="1"/>
  <c r="E151" i="2540"/>
  <c r="Q7" i="2536"/>
  <c r="F154" i="2536"/>
  <c r="Q8" i="2540"/>
  <c r="F136" i="2540"/>
  <c r="F134" i="2540"/>
  <c r="E128" i="2540"/>
  <c r="F115" i="2539"/>
  <c r="Q26" i="2539"/>
  <c r="C164" i="2538"/>
  <c r="E135" i="2540"/>
  <c r="E137" i="2540" s="1"/>
  <c r="F135" i="2540"/>
  <c r="D137" i="2540"/>
  <c r="F151" i="2540" s="1"/>
  <c r="E154" i="2536"/>
  <c r="D155" i="2536"/>
  <c r="Q7" i="2539"/>
  <c r="E160" i="2538"/>
  <c r="F161" i="2538"/>
  <c r="E119" i="2539"/>
  <c r="D164" i="2538"/>
  <c r="F160" i="2538"/>
  <c r="E155" i="2538"/>
  <c r="F168" i="2537"/>
  <c r="E170" i="2537"/>
  <c r="F170" i="2537"/>
  <c r="E151" i="2536"/>
  <c r="C155" i="2536"/>
  <c r="F122" i="2539"/>
  <c r="D123" i="2539"/>
  <c r="Q88" i="2539"/>
  <c r="F155" i="2538"/>
  <c r="E122" i="2539"/>
  <c r="C123" i="2539"/>
  <c r="F144" i="2536"/>
  <c r="E167" i="2537"/>
  <c r="C171" i="2537"/>
  <c r="I217" i="2541" s="1"/>
  <c r="F151" i="2536"/>
  <c r="F128" i="2540"/>
  <c r="F162" i="2537"/>
  <c r="E161" i="2538"/>
  <c r="F167" i="2537"/>
  <c r="I222" i="2541" l="1"/>
  <c r="L222" i="2541" s="1"/>
  <c r="K217" i="2541"/>
  <c r="K222" i="2541" s="1"/>
  <c r="L217" i="2541"/>
  <c r="C151" i="2540"/>
  <c r="E155" i="2536"/>
  <c r="F164" i="2538"/>
  <c r="F137" i="2540"/>
  <c r="F155" i="2536"/>
  <c r="E123" i="2539"/>
  <c r="Q7" i="2541"/>
  <c r="E171" i="2537"/>
  <c r="Q7" i="2537"/>
  <c r="F123" i="2539"/>
  <c r="F171" i="2537"/>
  <c r="F163" i="2538"/>
  <c r="E163" i="2538"/>
  <c r="E164" i="2538" s="1"/>
</calcChain>
</file>

<file path=xl/sharedStrings.xml><?xml version="1.0" encoding="utf-8"?>
<sst xmlns="http://schemas.openxmlformats.org/spreadsheetml/2006/main" count="2435" uniqueCount="445">
  <si>
    <t>MINISTERIO DE HACIENDA - CONTABILIDAD NACIONAL</t>
  </si>
  <si>
    <t>INFORME DE PRESUPUESTO DE EGRESOS</t>
  </si>
  <si>
    <t>PROGRAMA 753 GESTION Y DESARROLLO CULTURAL</t>
  </si>
  <si>
    <t>PROGRAMA 751 CONSERVACION DEL PATR. HIST. Y CULTURAL</t>
  </si>
  <si>
    <t>PROGRAMA 758 DESARROLLO ARTISTICO Y EXTENSION MUSICAL</t>
  </si>
  <si>
    <t>PROGRAMA 749 ACTIVIDADES CENTRALES</t>
  </si>
  <si>
    <t>SUBPARTIDA/CONCEPTO</t>
  </si>
  <si>
    <t>PRESUPUESTO</t>
  </si>
  <si>
    <t>EJECUTADO</t>
  </si>
  <si>
    <t>SALDO</t>
  </si>
  <si>
    <t>TOTAL</t>
  </si>
  <si>
    <t>RESUMEN PARTIDAS DE GASTOS OPERATIVOS  Y REMUNERACIONES</t>
  </si>
  <si>
    <t>PROGRAMA</t>
  </si>
  <si>
    <t>LEY DE PRESUPUESTO</t>
  </si>
  <si>
    <t>APROP. ACT</t>
  </si>
  <si>
    <t>CUOTA LIBERADA</t>
  </si>
  <si>
    <t>SOLICITADO</t>
  </si>
  <si>
    <t>COMPROMETIDO</t>
  </si>
  <si>
    <t>REC. MERCANCIA</t>
  </si>
  <si>
    <t>DEVENGADO</t>
  </si>
  <si>
    <t>PAGADO</t>
  </si>
  <si>
    <t>PORCENTAJE</t>
  </si>
  <si>
    <t>REMUNERACIONES</t>
  </si>
  <si>
    <t>MAT. Y SUMINIS.</t>
  </si>
  <si>
    <t>BIENES DURAD.</t>
  </si>
  <si>
    <t>TRANSF. CORRIEN.</t>
  </si>
  <si>
    <t>SERV. NO PERSON.</t>
  </si>
  <si>
    <t>RESUMEN  DE PARTIDAS</t>
  </si>
  <si>
    <t>RESUMEN DE PARTIDAS</t>
  </si>
  <si>
    <t>DEVENGADO OPERATIVO</t>
  </si>
  <si>
    <t>% EJECUCION OPERATIVO</t>
  </si>
  <si>
    <t>APROP. ACT OPERATIVO</t>
  </si>
  <si>
    <t>PRESUPUESTO OPERATIVO</t>
  </si>
  <si>
    <t>EJECUTADO OPERATIVO</t>
  </si>
  <si>
    <t>PORCENTAJE OPERATIVO</t>
  </si>
  <si>
    <t>% EJECUCION TOTAL</t>
  </si>
  <si>
    <t>RESUMEN DE PARTIDAS OPERATIVO</t>
  </si>
  <si>
    <t>SALDO OPERATIVO</t>
  </si>
  <si>
    <t>RESUMEN DE  PARTIDAS OPERATIVAS</t>
  </si>
  <si>
    <t>PROGRAMA 755 SISTEMA NACIONAL DE BIBLIOTECAS</t>
  </si>
  <si>
    <t xml:space="preserve">  </t>
  </si>
  <si>
    <t>DESCRIPCION</t>
  </si>
  <si>
    <t>POS. PRESUPUESTARIA</t>
  </si>
  <si>
    <t>DISP. PRESUPUESTO</t>
  </si>
  <si>
    <t>SUBPARTIDA/ CONCEPTO</t>
  </si>
  <si>
    <t>213 MINISTERIO DE CULTURA  Y JUVENTUD</t>
  </si>
  <si>
    <t>PARTIDAS</t>
  </si>
  <si>
    <t>Devengado</t>
  </si>
  <si>
    <t xml:space="preserve">Límite </t>
  </si>
  <si>
    <t>DISP. CUOTA LIBERADO</t>
  </si>
  <si>
    <t>TRANSF. CAPITAL</t>
  </si>
  <si>
    <t>CTAS ESPECIALES</t>
  </si>
  <si>
    <t>31 de marzo 2019</t>
  </si>
  <si>
    <t>31 de  marzo 2019</t>
  </si>
  <si>
    <t/>
  </si>
  <si>
    <t>21374900</t>
  </si>
  <si>
    <t>E-0</t>
  </si>
  <si>
    <t>E-001</t>
  </si>
  <si>
    <t>REMUNERACIONES BASICAS</t>
  </si>
  <si>
    <t>E-00101</t>
  </si>
  <si>
    <t>SUELDOS PARA CARGOS FIJOS</t>
  </si>
  <si>
    <t>E-00105</t>
  </si>
  <si>
    <t>SUPLENCIAS</t>
  </si>
  <si>
    <t>E-002</t>
  </si>
  <si>
    <t>REMUNERACIONES EVENTUALES</t>
  </si>
  <si>
    <t>E-00201</t>
  </si>
  <si>
    <t>TIEMPO EXTRAORDINARIO</t>
  </si>
  <si>
    <t>E-003</t>
  </si>
  <si>
    <t>INCENTIVOS SALARIALES</t>
  </si>
  <si>
    <t>E-00301</t>
  </si>
  <si>
    <t>RETRIBUCION POR AÑOS SERVIDOS</t>
  </si>
  <si>
    <t>E-00302</t>
  </si>
  <si>
    <t>RESTRICCION AL EJERCICIO LIBERAL DE LA PROFESION</t>
  </si>
  <si>
    <t>E-00304</t>
  </si>
  <si>
    <t>SALARIO ESCOLAR</t>
  </si>
  <si>
    <t>E-00399</t>
  </si>
  <si>
    <t>OTROS INCENTIVOS SALARIALES</t>
  </si>
  <si>
    <t>E-00303</t>
  </si>
  <si>
    <t>DECIMOTERCER MES</t>
  </si>
  <si>
    <t>E-004</t>
  </si>
  <si>
    <t>CONTRIB. PATRONALES AL DES. Y LA SEGURIDAD SOCIAL</t>
  </si>
  <si>
    <t>E0040120074900</t>
  </si>
  <si>
    <t>CAJA COSTARRICENSE DE SEGURO SOCIAL. (CCSS) (CONTRIBUCION PATRONAL SEGURO DE SALUD, SEGUN LEY NO. 17 DEL 22 DE OCTUBRE DE 1943, LEY</t>
  </si>
  <si>
    <t>E0040520074900</t>
  </si>
  <si>
    <t>BANCO POPULAR Y DE DESARROLLO COMUNAL. (BPDC) (SEGUN LEY NO. 4351 DEL 11 DE JULIO DE 1969, LEY ORGANICA DEL B.P.D.C.).</t>
  </si>
  <si>
    <t>E-005</t>
  </si>
  <si>
    <t>CONTRIB PATRONALES A FOND PENS Y OTROS FOND CAPIT.</t>
  </si>
  <si>
    <t>E0050120074900</t>
  </si>
  <si>
    <t>CAJA COSTARRICENSE DE SEGURO SOCIAL. (CCSS) (CONTRIBUCION PATRONAL SEGURO DE PENSIONES, SEGUN LEY NO. 17 DEL 22 DE OCTUBRE DE 1943, LEY</t>
  </si>
  <si>
    <t>E0050220074900</t>
  </si>
  <si>
    <t>CAJA COSTARRICENSE DE SEGURO SOCIAL. (CCSS) (APORTE PATRONAL AL REGIMEN DE PENSIONES, SEGUN LEY DE PROTECCION AL TRABAJADOR NO. 7983 DEL 16</t>
  </si>
  <si>
    <t>E0050320074900</t>
  </si>
  <si>
    <t>CAJA COSTARRICENSE DE SEGURO SOCIAL. (CCSS) (APORTE PATRONAL AL FONDO DE CAPITALIZACION LABORAL, SEGUN LEY DE PROTECCION AL TRABAJADOR</t>
  </si>
  <si>
    <t>E0050520074900</t>
  </si>
  <si>
    <t>ASOCIACION DE EMPLEADOS DEL MINISTERIO DE CULTURA Y JUVENTUD (ASEMICULTURA). (APORTE PATRONAL A LA ASOCIACION DE EMPLEADOS DEL MINISTERIO DE CULTURA</t>
  </si>
  <si>
    <t>E-1</t>
  </si>
  <si>
    <t>SERVICIOS</t>
  </si>
  <si>
    <t>E-101</t>
  </si>
  <si>
    <t>ALQUILERES</t>
  </si>
  <si>
    <t>E-10102</t>
  </si>
  <si>
    <t>ALQUILER DE MAQUINARIA, EQUIPO Y MOBILIARIO</t>
  </si>
  <si>
    <t>E-10103</t>
  </si>
  <si>
    <t>ALQUILER DE EQUIPO DE COMPUTO</t>
  </si>
  <si>
    <t>E-10104</t>
  </si>
  <si>
    <t>ALQUILER Y DERECHOS PARA TELECOMUNICACIONES</t>
  </si>
  <si>
    <t>E-10199</t>
  </si>
  <si>
    <t>OTROS ALQUILERES</t>
  </si>
  <si>
    <t>E-102</t>
  </si>
  <si>
    <t>SERVICIOS BASICOS</t>
  </si>
  <si>
    <t>E-10201</t>
  </si>
  <si>
    <t>SERVICIO DE AGUA Y ALCANTARILLADO</t>
  </si>
  <si>
    <t>E-10202</t>
  </si>
  <si>
    <t>SERVICIO DE ENERGIA ELECTRICA</t>
  </si>
  <si>
    <t>E-10203</t>
  </si>
  <si>
    <t>SERVICIO DE CORREO</t>
  </si>
  <si>
    <t>E-10204</t>
  </si>
  <si>
    <t>SERVICIO DE TELECOMUNICACIONES</t>
  </si>
  <si>
    <t>E-10299</t>
  </si>
  <si>
    <t>OTROS SERVICIOS BASICOS</t>
  </si>
  <si>
    <t>E-103</t>
  </si>
  <si>
    <t>SERVICIOS COMERCIALES Y FINANCIEROS</t>
  </si>
  <si>
    <t>E-10301</t>
  </si>
  <si>
    <t>INFORMACION</t>
  </si>
  <si>
    <t>E-10302</t>
  </si>
  <si>
    <t>PUBLICIDAD Y PROPAGANDA</t>
  </si>
  <si>
    <t>E-10303</t>
  </si>
  <si>
    <t>IMPRESION, ENCUADERNACION Y OTROS</t>
  </si>
  <si>
    <t>E-10305</t>
  </si>
  <si>
    <t>SERVICIOS ADUANEROS</t>
  </si>
  <si>
    <t>E-10306</t>
  </si>
  <si>
    <t>COMIS. Y GASTOS POR SERV. FINANCIEROS Y COMERCIAL.</t>
  </si>
  <si>
    <t>E-10307</t>
  </si>
  <si>
    <t>SERVICIOS DE TRANSFERENCIA ELECTRONICA DE INFORMA</t>
  </si>
  <si>
    <t>E-104</t>
  </si>
  <si>
    <t>SERVICIOS DE GESTION Y APOYO</t>
  </si>
  <si>
    <t>E-10403</t>
  </si>
  <si>
    <t>SERVICIOS DE INGENIERIA Y ARQUITECTURA</t>
  </si>
  <si>
    <t>E-10404</t>
  </si>
  <si>
    <t>SERVICIOS EN CIENCIAS ECONOMICAS Y SOCIALES</t>
  </si>
  <si>
    <t>E-10405</t>
  </si>
  <si>
    <t>SERVICIOS INFORMATICOS</t>
  </si>
  <si>
    <t>E-10406</t>
  </si>
  <si>
    <t>SERVICIOS GENERALES</t>
  </si>
  <si>
    <t>E-10499</t>
  </si>
  <si>
    <t>OTROS SERVICIOS DE GESTION Y APOYO</t>
  </si>
  <si>
    <t>E-105</t>
  </si>
  <si>
    <t>GASTOS DE VIAJE Y DE TRANSPORTE</t>
  </si>
  <si>
    <t>E-10501</t>
  </si>
  <si>
    <t>TRANSPORTE DENTRO DEL PAIS</t>
  </si>
  <si>
    <t>E-10502</t>
  </si>
  <si>
    <t>VIATICOS DENTRO DEL PAIS</t>
  </si>
  <si>
    <t>E-10503</t>
  </si>
  <si>
    <t>TRANSPORTE EN EL EXTERIOR</t>
  </si>
  <si>
    <t>E-10504</t>
  </si>
  <si>
    <t>VIATICOS EN EL EXTERIOR</t>
  </si>
  <si>
    <t>E-106</t>
  </si>
  <si>
    <t>SEGUROS, REASEGUROS Y OTRAS OBLIGACIONES</t>
  </si>
  <si>
    <t>E-10601</t>
  </si>
  <si>
    <t>SEGUROS</t>
  </si>
  <si>
    <t>E-107</t>
  </si>
  <si>
    <t>CAPACITACION Y PROTOCOLO</t>
  </si>
  <si>
    <t>E-10701</t>
  </si>
  <si>
    <t>ACTIVIDADES DE CAPACITACION</t>
  </si>
  <si>
    <t>E-10702</t>
  </si>
  <si>
    <t>ACTIVIDADES PROTOCOLARIAS Y SOCIALES</t>
  </si>
  <si>
    <t>E-10703</t>
  </si>
  <si>
    <t>GASTOS DE REPRESENTACION INSTITUCIONAL</t>
  </si>
  <si>
    <t>E-108</t>
  </si>
  <si>
    <t>MANTENIMIENTO Y REPARACION</t>
  </si>
  <si>
    <t>E-10801</t>
  </si>
  <si>
    <t>MANTENIMIENTO DE EDIFICIOS, LOCALES Y TERRENOS</t>
  </si>
  <si>
    <t>E-10803</t>
  </si>
  <si>
    <t>MANTENIMIENTO DE INSTALACIONES Y OTRAS OBRAS</t>
  </si>
  <si>
    <t>E-10805</t>
  </si>
  <si>
    <t>MANT. Y REPARACION DE EQUIPO DE TRANSPORTE</t>
  </si>
  <si>
    <t>E-10806</t>
  </si>
  <si>
    <t>MANT. Y REPARACION DE EQUIPO DE COMUNICAC.</t>
  </si>
  <si>
    <t>E-10807</t>
  </si>
  <si>
    <t>MANT. Y REPARACION DE EQUIPO Y MOBILIARIO DE OFIC.</t>
  </si>
  <si>
    <t>E-10808</t>
  </si>
  <si>
    <t>MANT. Y REP. DE EQUIPO DE COMPUTO Y SIST. DE INF.</t>
  </si>
  <si>
    <t>E-10899</t>
  </si>
  <si>
    <t>MANTENIMIENTO Y REPARACION DE OTROS EQUIPOS</t>
  </si>
  <si>
    <t>E-109</t>
  </si>
  <si>
    <t>IMPUESTOS</t>
  </si>
  <si>
    <t>E-10999</t>
  </si>
  <si>
    <t>OTROS IMPUESTOS</t>
  </si>
  <si>
    <t>E-199</t>
  </si>
  <si>
    <t>SERVICIOS DIVERSOS</t>
  </si>
  <si>
    <t>E-19902</t>
  </si>
  <si>
    <t>INTERESES MORATORIOS Y MULTAS</t>
  </si>
  <si>
    <t>E-19905</t>
  </si>
  <si>
    <t>DEDUCIBLES</t>
  </si>
  <si>
    <t>E-19999</t>
  </si>
  <si>
    <t>OTROS SERVICIOS NO ESPECIFICADOS</t>
  </si>
  <si>
    <t>E-2</t>
  </si>
  <si>
    <t>MATERIALES Y SUMINISTROS</t>
  </si>
  <si>
    <t>E-201</t>
  </si>
  <si>
    <t>PRODUCTOS QUIMICOS Y CONEXOS</t>
  </si>
  <si>
    <t>E-20101</t>
  </si>
  <si>
    <t>COMBUSTIBLES Y LUBRICANTES</t>
  </si>
  <si>
    <t>E-20102</t>
  </si>
  <si>
    <t>PRODUCTOS FARMACEUTICOS Y MEDICINALES</t>
  </si>
  <si>
    <t>E-20104</t>
  </si>
  <si>
    <t>TINTAS, PINTURAS Y DILUYENTES</t>
  </si>
  <si>
    <t>E-20199</t>
  </si>
  <si>
    <t>OTROS PRODUCTOS QUIMICOS Y CONEXOS</t>
  </si>
  <si>
    <t>E-202</t>
  </si>
  <si>
    <t>ALIMENTOS Y PRODUCTOS AGROPECUARIOS</t>
  </si>
  <si>
    <t>E-20202</t>
  </si>
  <si>
    <t>PRODUCTOS AGROFORESTALES</t>
  </si>
  <si>
    <t>E-20203</t>
  </si>
  <si>
    <t>ALIMENTOS Y BEBIDAS</t>
  </si>
  <si>
    <t>E-203</t>
  </si>
  <si>
    <t>MATERIALES Y PROD DE USO EN LA CONSTRUC Y MANT.</t>
  </si>
  <si>
    <t>E-20301</t>
  </si>
  <si>
    <t>MATERIALES Y PRODUCTOS METALICOS</t>
  </si>
  <si>
    <t>E-20302</t>
  </si>
  <si>
    <t>MATERIALES Y PRODUCTOS MINERALES Y ASFALTICOS</t>
  </si>
  <si>
    <t>E-20303</t>
  </si>
  <si>
    <t>MADERA Y SUS DERIVADOS</t>
  </si>
  <si>
    <t>E-20304</t>
  </si>
  <si>
    <t>MAT. Y PROD. ELECTRICOS, TELEFONICOS Y DE COMPUTO</t>
  </si>
  <si>
    <t>E-20306</t>
  </si>
  <si>
    <t>MATERIALES Y PRODUCTOS DE PLASTICO</t>
  </si>
  <si>
    <t>E-20399</t>
  </si>
  <si>
    <t>OTROS MAT. Y PROD.DE USO EN LA CONSTRU. Y MANTENIM</t>
  </si>
  <si>
    <t>E-204</t>
  </si>
  <si>
    <t>HERRAMIENTAS, REPUESTOS Y ACCESORIOS</t>
  </si>
  <si>
    <t>E-20401</t>
  </si>
  <si>
    <t>HERRAMIENTAS E INSTRUMENTOS</t>
  </si>
  <si>
    <t>E-20402</t>
  </si>
  <si>
    <t>REPUESTOS Y ACCESORIOS</t>
  </si>
  <si>
    <t>E-299</t>
  </si>
  <si>
    <t>UTILES, MATERIALES Y SUMINISTROS DIVERSOS</t>
  </si>
  <si>
    <t>E-29901</t>
  </si>
  <si>
    <t>UTILES Y MATERIALES DE OFICINA Y COMPUTO</t>
  </si>
  <si>
    <t>E-29902</t>
  </si>
  <si>
    <t>UTILES Y MATERIALES MEDICO, HOSPITALARIO Y DE INV.</t>
  </si>
  <si>
    <t>E-29903</t>
  </si>
  <si>
    <t>PRODUCTOS DE PAPEL, CARTON E IMPRESOS</t>
  </si>
  <si>
    <t>E-29905</t>
  </si>
  <si>
    <t>UTILES Y MATERIALES DE LIMPIEZA</t>
  </si>
  <si>
    <t>E-29906</t>
  </si>
  <si>
    <t>UTILES Y MATERIALES DE RESGUARDO Y SEGURIDAD</t>
  </si>
  <si>
    <t>E-29999</t>
  </si>
  <si>
    <t>OTROS UTILES, MATERIALES Y SUMINISTROS DIVERSOS</t>
  </si>
  <si>
    <t>E-6</t>
  </si>
  <si>
    <t>TRANSFERENCIAS CORRIENTES</t>
  </si>
  <si>
    <t>E-601</t>
  </si>
  <si>
    <t>TRANSFERENCIAS CORRIENTES AL SECTOR PUBLICO</t>
  </si>
  <si>
    <t>E6010220074900</t>
  </si>
  <si>
    <t>CENTRO COSTARRICENSE DE PRODUCCION CINEMATOGRAFICA. (PARA GASTOS DE OPERACION SEGUN LEY NO. 6158 DEL 25/11/1977).</t>
  </si>
  <si>
    <t>E6010221274900</t>
  </si>
  <si>
    <t>CONSEJO NACIONAL DE LA POLITICA PUBLICA DE LA PERSONA JOVEN. (PARA GASTOS DE OPERACION SEGUN LEY NO. 8261 DEL 02/05/2002).</t>
  </si>
  <si>
    <t>E6010223474900</t>
  </si>
  <si>
    <t>COMISION NACIONAL DE PREVENCION DE RIESGOS Y ATENCION DE EMERGENCIAS. (PARA PREVENIR SITUACIONES DE RIESGO INMINENTE DE EMERGENCIA Y</t>
  </si>
  <si>
    <t>E6010320074900</t>
  </si>
  <si>
    <t>CAJA COSTARRICENSE DE SEGURO SOCIAL. (CCSS) (CONTRIBUCION ESTATAL AL SEGURO DE PENSIONES, SEGUN LEY NO. 17 DEL 22 DE OCTUBRE DE 1943, LEY</t>
  </si>
  <si>
    <t>E6010320274900</t>
  </si>
  <si>
    <t>CAJA COSTARRICENSE DE SEGURO SOCIAL. (CCSS) (CONTRIBUCION ESTATAL AL SEGURO DE SALUD, SEGUN LEY NO. 17 DEL 22 DE OCTUBRE DE 1943, LEY</t>
  </si>
  <si>
    <t>E6010520274900</t>
  </si>
  <si>
    <t>SISTEMA NACIONAL DE RADIO Y TELEVISION SOCIEDAD ANONIMA (SINART S.A.). (PARA GASTOS DE OPERACION SEGUN LEY NO. 8346 DEL 12/02/2003).</t>
  </si>
  <si>
    <t>E-602</t>
  </si>
  <si>
    <t>TRANSFERENCIAS CORRIENTES A PERSONAS</t>
  </si>
  <si>
    <t>E-60202</t>
  </si>
  <si>
    <t>BECAS A TERCERAS PERSONAS</t>
  </si>
  <si>
    <t>E-60299</t>
  </si>
  <si>
    <t>OTRAS TRANSFERENCIAS A PERSONAS</t>
  </si>
  <si>
    <t>E-603</t>
  </si>
  <si>
    <t>PRESTACIONES</t>
  </si>
  <si>
    <t>E-60301</t>
  </si>
  <si>
    <t>PRESTACIONES LEGALES</t>
  </si>
  <si>
    <t>E-60399</t>
  </si>
  <si>
    <t>OTRAS PRESTACIONES</t>
  </si>
  <si>
    <t>E-604</t>
  </si>
  <si>
    <t>TRANSF. C.TES A ENTIDADES PRIV. SIN FINES DE LUCRO</t>
  </si>
  <si>
    <t>E6040221074900</t>
  </si>
  <si>
    <t>FUNDACION AYUDENOS PARA AYUDAR. (PARA GASTOS DE OPERACION DEL MUSEO DE LOS NIÑOS, SEGUN DECRETO EJECUTIVO NO.</t>
  </si>
  <si>
    <t>E6040221574900</t>
  </si>
  <si>
    <t>FUNDACION AYUDENOS PARA AYUDAR. (PARA GASTOS DE OPERACION DEL MUSEO DE LOS NIÑOS, SEGUN LEY Nº 7972 DEL 22/12/1999).</t>
  </si>
  <si>
    <t>E6040222074900</t>
  </si>
  <si>
    <t>FUNDACION PARQUE METROPOLITANO LA LIBERTAD. (PARA GASTOS DE OPERACION Y DE MANTENIMIENTO DEL PARQUE METROPOLITANO LA LIBERTAD, SEGUN LEY NO</t>
  </si>
  <si>
    <t>E-607</t>
  </si>
  <si>
    <t>TRANSFERENCIAS CORRIENTES AL SECTOR EXTERNO</t>
  </si>
  <si>
    <t>E6070120074900</t>
  </si>
  <si>
    <t>PROGRAMA DE LAS NACIONES UNIDAS PARA EL DESARROLLO (PNUD) (PARA LA IV FASE DEL PROYECTO SISTEMAS DE REGISTRO ADMINISTRATIVOS DE GESTION</t>
  </si>
  <si>
    <t>E6070122074900</t>
  </si>
  <si>
    <t>ORGANIZACION DE LAS NACIONES UNIDAS PARA LA EDUCACION, LA CIENCIA Y LA CULTURA (UNESCO). (CUOTA ANUAL DE MEMBRESIA, SEGUN LEY NO. 5980,</t>
  </si>
  <si>
    <t>E6070154074900</t>
  </si>
  <si>
    <t>COORDINADORA EDUCATIVA CULTURAL CECC/SICA. (CUOTA ANUAL, SEGUN TRATADOS INTERNACIONALES NO. 9032 CONVENIO CONSTITUTIVO DE LA COORDINACION</t>
  </si>
  <si>
    <t>E6070154574900</t>
  </si>
  <si>
    <t>PROGRAMA IBERRUTAS. (CUOTA ANUAL, SEGUN COMPROMISOS ADQUIRIDOS EN LA XXI CUMBRE DE JEFES DE ESTADO Y DE GOBIERNOS</t>
  </si>
  <si>
    <t>E6070155074900</t>
  </si>
  <si>
    <t>PROGRAMA IBEROAMERICANO DE MUSEOS IBERMUSEOS (CUOTA ANUAL, SEGUN COMPROMISOS ADQUIRIDOS EN LA X CONFERENCIA IBEROAMERICANA DE MINISTROS DE</t>
  </si>
  <si>
    <t>E-5</t>
  </si>
  <si>
    <t>BIENES DURADEROS</t>
  </si>
  <si>
    <t>E-501</t>
  </si>
  <si>
    <t>MAQUINARIA, EQUIPO Y MOBILIARIO</t>
  </si>
  <si>
    <t>E-50101</t>
  </si>
  <si>
    <t>MAQUINARIA Y EQUIPO PARA LA PRODUCCION</t>
  </si>
  <si>
    <t>E-50103</t>
  </si>
  <si>
    <t>EQUIPO DE COMUNICACION</t>
  </si>
  <si>
    <t>E-50104</t>
  </si>
  <si>
    <t>EQUIPO Y MOBILIARIO DE OFICINA</t>
  </si>
  <si>
    <t>E-50105</t>
  </si>
  <si>
    <t>EQUIPO Y PROGRAMAS DE COMPUTO</t>
  </si>
  <si>
    <t>E-50199</t>
  </si>
  <si>
    <t>MAQUINARIA, EQUIPO Y MOBILIARIO DIVERSO</t>
  </si>
  <si>
    <t>E-599</t>
  </si>
  <si>
    <t>BIENES DURADEROS DIVERSOS</t>
  </si>
  <si>
    <t>E-59903</t>
  </si>
  <si>
    <t>BIENES INTANGIBLES</t>
  </si>
  <si>
    <t>E-59999</t>
  </si>
  <si>
    <t>OTROS BIENES DURADEROS</t>
  </si>
  <si>
    <t>E-7</t>
  </si>
  <si>
    <t>TRANSFERENCIAS DE CAPITAL</t>
  </si>
  <si>
    <t>E-703</t>
  </si>
  <si>
    <t>TRANSF. DE C.TAL A ENTID. PRIV. SIN FINES DE LUCRO</t>
  </si>
  <si>
    <t>E7030230074900</t>
  </si>
  <si>
    <t>FUNDACION PARQUE METROPOLITANO LA LIBERTAD (PARA CONSTRUCCION DE BODEGAS PARQUE METROPOLITANO LA LIBERTAD SEGUN LEY NO5338 Y</t>
  </si>
  <si>
    <t>21375100</t>
  </si>
  <si>
    <t>E0040120075100</t>
  </si>
  <si>
    <t>E0040520075100</t>
  </si>
  <si>
    <t>E0050120075100</t>
  </si>
  <si>
    <t>E0050220075100</t>
  </si>
  <si>
    <t>E0050320075100</t>
  </si>
  <si>
    <t>E-10101</t>
  </si>
  <si>
    <t>ALQUILER DE EDIFICIOS, LOCALES Y TERRENOS</t>
  </si>
  <si>
    <t>E-10402</t>
  </si>
  <si>
    <t>SERVICIOS JURIDICOS</t>
  </si>
  <si>
    <t>E-10804</t>
  </si>
  <si>
    <t>MANT. Y REPARACION DE MAQUINARIA Y EQUIPO DE PROD.</t>
  </si>
  <si>
    <t>E-20305</t>
  </si>
  <si>
    <t>MATERIALES Y PRODUCTOS DE VIDRIO</t>
  </si>
  <si>
    <t>E-29904</t>
  </si>
  <si>
    <t>TEXTILES Y VESTUARIO</t>
  </si>
  <si>
    <t>E6010222075100</t>
  </si>
  <si>
    <t>MUSEO NACIONAL DE COSTA RICA. (PARA GASTOS DE OPERACION SEGUN LEY NO. 7429 DEL 14/09/1994 Y EL DECRETO NO. 11496 DEL</t>
  </si>
  <si>
    <t>E6010223075100</t>
  </si>
  <si>
    <t>MUSEO DE ARTE COSTARRICENSE. (PARA GASTOS DE OPERACION SEGUN LEY NO. 6091 DEL 07/10/1977).</t>
  </si>
  <si>
    <t>E6010224075100</t>
  </si>
  <si>
    <t>JUNTA ADMINISTRATIVA DEL ARCHIVO NACIONAL. (PARA GASTOS DE OPERACION SEGUN LEY NO. 5574 DEL 17/09/1974 Y LEY NO. 7202 DEL 24/10/1990).</t>
  </si>
  <si>
    <t>E6010224575100</t>
  </si>
  <si>
    <t>JUNTA ADMINISTRATIVA DEL ARCHIVO NACIONAL. (EN CUMPLIMIENTO DE LA LEY DE SIMPLIFICACION Y EFICIENCIA TRIBUTARIA LEY Nº 8114 DEL 04/04/2001,</t>
  </si>
  <si>
    <t>E6010225075100</t>
  </si>
  <si>
    <t>MUSEO HISTORICO CULTURAL JUAN SANTAMARIA. (PARA GASTOS DE OPERACION SEGUN LEY NO. 6572 DEL 23/04/1981).</t>
  </si>
  <si>
    <t>E6010226075100</t>
  </si>
  <si>
    <t>MUSEO DR. RAFAEL ANGEL CALDERON GUARDIA. (PARA GASTOS DE OPERACION SEGUN LEY NO. 7606 DEL 24/05/1996).</t>
  </si>
  <si>
    <t>E6010227575100</t>
  </si>
  <si>
    <t>MUSEO DE ARTE Y DISEÑO CONTEMPORANEO. (PARA GASTOS DE OPERACION SEGUN LEY NO. 7758 DEL 19/03/1998).</t>
  </si>
  <si>
    <t>E6010228575100</t>
  </si>
  <si>
    <t>CENTRO CULTURAL E HISTORICO JOSE FIGUERES FERRER. (PARA GASTOS DE OPERACION SEGUN LEY NO. 7672 DEL 29/04/1997).</t>
  </si>
  <si>
    <t>E6010320075100</t>
  </si>
  <si>
    <t>E6010320275100</t>
  </si>
  <si>
    <t>E6040120075100</t>
  </si>
  <si>
    <t>ASOCIACION ACADEMIA COSTARRICENSE DE CIENCIAS GENEALOGICAS. (PARA GASTOS DE OPERACION, SEGUN DECRETO EJECUTIVO NO. 8543-G DEL 03/05/78).</t>
  </si>
  <si>
    <t>E6040425075100</t>
  </si>
  <si>
    <t>ACADEMIA DE GEOGRAFIA E HISTORIA. (PARA GASTOS DE OPERACION, SEGUN DECRETO EJECUTIVO N°32556-C DEL 08/06/2005).</t>
  </si>
  <si>
    <t>E6040431675100</t>
  </si>
  <si>
    <t>ACADEMIA COSTARRICENSE DE LA LENGUA. (PARA GASTOS DE OPERACION, SEGUN LEY NO. 3191 DEL 17/09/63 , CONVENIO MULTILATERAL DE</t>
  </si>
  <si>
    <t>E6040436275100</t>
  </si>
  <si>
    <t>TEMPORALIDADES DE LA ARQUIDIOCESIS DE SAN JOSE. (PARA EL ARCHIVO HISTORICO ARQUIDIOCESANO, SEGUN LEY NO. 6475 DEL 25/09/1980).</t>
  </si>
  <si>
    <t>E-606</t>
  </si>
  <si>
    <t>OTRAS TRANSFERENCIAS CORRIENTES AL SECTOR PRIVADO</t>
  </si>
  <si>
    <t>E-60601</t>
  </si>
  <si>
    <t>INDEMNIZACIONES</t>
  </si>
  <si>
    <t>E6070122575100</t>
  </si>
  <si>
    <t>UNESCO CONVENCION PARA LA SALVAGUARDIA DEL PATRIMONIO CULTURAL INMATERIAL. (CUOTA DE MEMBRESIA, SEGUN TRATADO INTERNACIONAL Nª8560,</t>
  </si>
  <si>
    <t>E-502</t>
  </si>
  <si>
    <t>CONSTRUCCIONES, ADICIONES Y MEJORAS</t>
  </si>
  <si>
    <t>E-50299</t>
  </si>
  <si>
    <t>OTRAS CONSTRUCCIONES, ADICIONES Y MEJORAS</t>
  </si>
  <si>
    <t>21375300</t>
  </si>
  <si>
    <t>E0040120075300</t>
  </si>
  <si>
    <t>E0040520075300</t>
  </si>
  <si>
    <t>E0050120075300</t>
  </si>
  <si>
    <t>E0050220075300</t>
  </si>
  <si>
    <t>E0050320075300</t>
  </si>
  <si>
    <t>E-29907</t>
  </si>
  <si>
    <t>UTILES Y MATERIALES DE COCINA Y COMEDOR</t>
  </si>
  <si>
    <t>E6010231075300</t>
  </si>
  <si>
    <t>CASA DE LA CULTURA DE PUNTARENAS. (PARA GASTOS DE OPERACION, SEGUN DECRETO EJECUTIVO NO. 7467-C DEL 14/09/1977).</t>
  </si>
  <si>
    <t>E6010320075300</t>
  </si>
  <si>
    <t>E6010320275300</t>
  </si>
  <si>
    <t>E6040120075300</t>
  </si>
  <si>
    <t>ASOCIACION CENTRO ALAJUELENSE DE LA CULTURA. (PARA GASTOS DE OPERACION, SEGUN DECRETO EJECUTIVO Nª26195-C DEL 01/07/1997).</t>
  </si>
  <si>
    <t>E6070120075300</t>
  </si>
  <si>
    <t>PROGRAMA IBEROAMERICANO DE CULTURA (IBERCULTURA). (CUOTA ANUAL PARA FONDOS DE SISTEMA IBEROAMERICANO IBER CULTURA VIVA, SEGUN</t>
  </si>
  <si>
    <t>21375500</t>
  </si>
  <si>
    <t>E0040120075500</t>
  </si>
  <si>
    <t>E0040520075500</t>
  </si>
  <si>
    <t>E0050120075500</t>
  </si>
  <si>
    <t>E0050220075500</t>
  </si>
  <si>
    <t>E0050320075500</t>
  </si>
  <si>
    <t>E-10304</t>
  </si>
  <si>
    <t>TRANSPORTE DE BIENES</t>
  </si>
  <si>
    <t>E6010320075500</t>
  </si>
  <si>
    <t>E6010320275500</t>
  </si>
  <si>
    <t>E6070120075500</t>
  </si>
  <si>
    <t>ASOCIACION DE BIBLIOTECAS NACIONALES IBEROAMERICANAS (ABINIA). (CUOTA ORDINARIA, SEGUN EXPEDIENTE NO. 14839 DEL ACTA CONSTITUTIVA NO. 9</t>
  </si>
  <si>
    <t>E6070147075500</t>
  </si>
  <si>
    <t>CENTRO REGIONAL PARA EL FOMENTO DEL LIBRO EN AMERICA LATINA (CERLAC-UNESCO). (CUOTA ANUAL DE MEMBRESIA, SEGUN LEY NO. 5550 DEL 09/08/1974).</t>
  </si>
  <si>
    <t>E6070154575500</t>
  </si>
  <si>
    <t>PROGRAMA IBEROAMERICANO DE BIBLIOTECAS PUBLICAS (IBERBIBLIOTECAS). (CUOTA ORDINARIA, SEGUN COMPROMISO ADQUIRIDO EN LA XXI CUMBRE DE JEFES DE</t>
  </si>
  <si>
    <t>E6070155075500</t>
  </si>
  <si>
    <t>PROGRAMA IBEROAMERICANO PARA LA PRESERVACION DEL PATRIMONIO SONORO Y AUDIOVISUAL (IBERSONORA). (CUOTA ORDINARIA, SEGUN COMPROMISO XIII CUMBRE DE</t>
  </si>
  <si>
    <t>E6070221075500</t>
  </si>
  <si>
    <t>NUMERO INTERNACIONAL NORMALIZADO PARA LIBROS (ISBN). (CUOTA ORDINARIA, SEGUN DECRETOS NOS. 14377-C DEL 16/03/1983 Y 23983-C DEL 19/01/1995).</t>
  </si>
  <si>
    <t>E6070221575500</t>
  </si>
  <si>
    <t>NUMERO INTERNACIONAL NORMALIZADO DE PUBLICACIONES SERIADAS (ISSN). (CUOTA ORDINARIA, SEGUN DECRETOS EJECUTIVOS NOS. 14377-C DEL 16/03/1983 Y 23983-C</t>
  </si>
  <si>
    <t>E-50106</t>
  </si>
  <si>
    <t>EQUIPO SANITARIO, DE LABORATORIO E INVESTIGACION</t>
  </si>
  <si>
    <t>E-50201</t>
  </si>
  <si>
    <t>EDIFICIOS</t>
  </si>
  <si>
    <t>21375800</t>
  </si>
  <si>
    <t>E0040120075800</t>
  </si>
  <si>
    <t>E0040520075800</t>
  </si>
  <si>
    <t>E0050120075800</t>
  </si>
  <si>
    <t>E0050220075800</t>
  </si>
  <si>
    <t>E0050320075800</t>
  </si>
  <si>
    <t>E-10902</t>
  </si>
  <si>
    <t>IMPUESTOS SOBRE BIENES INMUEBLES</t>
  </si>
  <si>
    <t>E6010221175800</t>
  </si>
  <si>
    <t>CENTRO NACIONAL DE LA MUSICA. (PARA GASTOS DE OPERACION SEGUN LEY NO. 8347 DEL 19/02/2003).</t>
  </si>
  <si>
    <t>E6010221575800</t>
  </si>
  <si>
    <t>TEATRO POPULAR MELICO SALAZAR (JUNTA ADMINISTRATIVA TEATRO POPULAR MELICO SALAZAR). (PARA GASTOS DE OPERACION SEGUN LEY NO. 7023 DEL</t>
  </si>
  <si>
    <t>E6010221875800</t>
  </si>
  <si>
    <t>TEATRO NACIONAL (JUNTA ADMINISTRATIVA TEATRO NACIONAL). (PARA GASTOS DE OPERACION SEGUN LEY NO 8290 DEL 23/07/2002).</t>
  </si>
  <si>
    <t>E6010222075800</t>
  </si>
  <si>
    <t>SISTEMA NACIONAL DE EDUCACION MUSICAL (SINEM). (PARA GASTOS DE OPERACION, SEGUN LEY NO. 8894 DEL 10/11/2010).</t>
  </si>
  <si>
    <t>E6010320075800</t>
  </si>
  <si>
    <t>E6010320275800</t>
  </si>
  <si>
    <t>E6040120075800</t>
  </si>
  <si>
    <t>ASOCIACION SINFONICA DE HEREDIA (PARA GASTOS DE OPERACION SEGUN LEY NO. 3698 DEL 22/06/1966).</t>
  </si>
  <si>
    <t>E-50107</t>
  </si>
  <si>
    <t>EQUIPO Y MOBILIARIO EDUCACIONAL, DEP. Y RECREATIVO</t>
  </si>
  <si>
    <t>749 Actividades Centrales</t>
  </si>
  <si>
    <t>751 Conser. Del Patr. Hist. Cultural</t>
  </si>
  <si>
    <t>753 Gestión y Des. Cultural</t>
  </si>
  <si>
    <t>755 Información Comunicación</t>
  </si>
  <si>
    <t>758 Desarrollo Artistico y Extensión Musical</t>
  </si>
  <si>
    <t>RESUMEN  DE PARTIDAS TOTAL</t>
  </si>
  <si>
    <t>RESUMEN  DE PARTIDAS OPERATIVA</t>
  </si>
  <si>
    <t>TRANSF DE CAPITAL AL SP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</si>
</sst>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(* #,##0.00_);_(* \(#,##0.00\);_(* &quot;-&quot;??_);_(@_)"/>
    <numFmt numFmtId="165" formatCode="_-* #,##0.00\ _p_t_a_-;\-* #,##0.00\ _p_t_a_-;_-* &quot;-&quot;??\ _p_t_a_-;_-@_-"/>
    <numFmt numFmtId="166" formatCode="#,##0.00;[Red]#,##0.00"/>
    <numFmt numFmtId="167" formatCode="#,##0.0"/>
    <numFmt numFmtId="168" formatCode="[$-140A]d&quot; de &quot;mmmm&quot; de &quot;yyyy;@"/>
  </numFmts>
  <fonts count="36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12"/>
      <color indexed="8"/>
      <name val="Arial Narrow"/>
      <family val="2"/>
    </font>
    <font>
      <b/>
      <sz val="12"/>
      <name val="Arial Narrow"/>
      <family val="2"/>
    </font>
    <font>
      <sz val="12"/>
      <name val="Arial Narrow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Arial Narrow"/>
      <family val="2"/>
    </font>
    <font>
      <sz val="12"/>
      <color theme="0" tint="-4.9989318521683403E-2"/>
      <name val="Arial Narrow"/>
      <family val="2"/>
    </font>
    <font>
      <b/>
      <sz val="12"/>
      <color theme="6" tint="0.59999389629810485"/>
      <name val="Arial Narrow"/>
      <family val="2"/>
    </font>
    <font>
      <sz val="12"/>
      <color theme="6" tint="0.59999389629810485"/>
      <name val="Arial Narrow"/>
      <family val="2"/>
    </font>
    <font>
      <b/>
      <sz val="12"/>
      <color rgb="FF000000"/>
      <name val="Arial Narrow"/>
      <family val="2"/>
    </font>
    <font>
      <sz val="12"/>
      <color theme="0" tint="-0.249977111117893"/>
      <name val="Arial Narrow"/>
      <family val="2"/>
    </font>
    <font>
      <sz val="12"/>
      <color rgb="FFFF0000"/>
      <name val="Arial Narrow"/>
      <family val="2"/>
    </font>
    <font>
      <sz val="12"/>
      <color theme="2" tint="-9.9978637043366805E-2"/>
      <name val="Arial Narrow"/>
      <family val="2"/>
    </font>
    <font>
      <sz val="12"/>
      <color theme="0"/>
      <name val="Arial Narrow"/>
      <family val="2"/>
    </font>
    <font>
      <sz val="12"/>
      <color theme="6" tint="0.39997558519241921"/>
      <name val="Arial Narrow"/>
      <family val="2"/>
    </font>
    <font>
      <b/>
      <sz val="12"/>
      <color theme="6" tint="0.39997558519241921"/>
      <name val="Arial Narrow"/>
      <family val="2"/>
    </font>
    <font>
      <b/>
      <sz val="11"/>
      <color theme="0"/>
      <name val="Arial Narrow"/>
      <family val="2"/>
    </font>
  </fonts>
  <fills count="4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gradientFill degree="45">
        <stop position="0">
          <color theme="6" tint="0.59999389629810485"/>
        </stop>
        <stop position="1">
          <color theme="6" tint="-0.25098422193060094"/>
        </stop>
      </gradientFill>
    </fill>
    <fill>
      <gradientFill degree="45">
        <stop position="0">
          <color theme="4" tint="-0.25098422193060094"/>
        </stop>
        <stop position="1">
          <color theme="3" tint="-0.49803155613879818"/>
        </stop>
      </gradientFill>
    </fill>
    <fill>
      <gradientFill degree="225">
        <stop position="0">
          <color theme="0"/>
        </stop>
        <stop position="1">
          <color theme="8" tint="0.40000610370189521"/>
        </stop>
      </gradientFill>
    </fill>
    <fill>
      <gradientFill degree="45">
        <stop position="0">
          <color theme="4" tint="0.80001220740379042"/>
        </stop>
        <stop position="1">
          <color theme="4" tint="0.59999389629810485"/>
        </stop>
      </gradientFill>
    </fill>
    <fill>
      <gradientFill degree="45">
        <stop position="0">
          <color theme="0"/>
        </stop>
        <stop position="1">
          <color theme="5" tint="-0.25098422193060094"/>
        </stop>
      </gradientFill>
    </fill>
    <fill>
      <gradientFill degree="45">
        <stop position="0">
          <color theme="8" tint="0.80001220740379042"/>
        </stop>
        <stop position="1">
          <color theme="8" tint="-0.25098422193060094"/>
        </stop>
      </gradientFill>
    </fill>
    <fill>
      <gradientFill degree="45">
        <stop position="0">
          <color theme="0"/>
        </stop>
        <stop position="1">
          <color theme="4" tint="0.40000610370189521"/>
        </stop>
      </gradientFill>
    </fill>
    <fill>
      <gradientFill degree="45">
        <stop position="0">
          <color theme="0"/>
        </stop>
        <stop position="1">
          <color theme="7" tint="0.40000610370189521"/>
        </stop>
      </gradientFill>
    </fill>
    <fill>
      <gradientFill degree="45">
        <stop position="0">
          <color theme="0"/>
        </stop>
        <stop position="1">
          <color rgb="FFF8D0EF"/>
        </stop>
      </gradient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rgb="FF006600"/>
      </top>
      <bottom style="double">
        <color rgb="FF006600"/>
      </bottom>
      <diagonal/>
    </border>
    <border>
      <left/>
      <right/>
      <top style="thin">
        <color theme="1" tint="0.14996795556505021"/>
      </top>
      <bottom style="double">
        <color theme="1" tint="0.14996795556505021"/>
      </bottom>
      <diagonal/>
    </border>
    <border>
      <left/>
      <right/>
      <top/>
      <bottom style="double">
        <color rgb="FF006600"/>
      </bottom>
      <diagonal/>
    </border>
    <border>
      <left/>
      <right/>
      <top style="thin">
        <color theme="8" tint="-0.499984740745262"/>
      </top>
      <bottom style="double">
        <color theme="8" tint="-0.499984740745262"/>
      </bottom>
      <diagonal/>
    </border>
    <border>
      <left/>
      <right/>
      <top/>
      <bottom style="double">
        <color rgb="FF55294F"/>
      </bottom>
      <diagonal/>
    </border>
    <border>
      <left/>
      <right/>
      <top/>
      <bottom style="double">
        <color theme="1" tint="4.9989318521683403E-2"/>
      </bottom>
      <diagonal/>
    </border>
    <border>
      <left/>
      <right/>
      <top style="thin">
        <color theme="1" tint="4.9989318521683403E-2"/>
      </top>
      <bottom style="double">
        <color theme="1" tint="4.9989318521683403E-2"/>
      </bottom>
      <diagonal/>
    </border>
    <border>
      <left/>
      <right/>
      <top style="thin">
        <color rgb="FFFF0000"/>
      </top>
      <bottom style="double">
        <color rgb="FFFF0000"/>
      </bottom>
      <diagonal/>
    </border>
    <border>
      <left/>
      <right/>
      <top style="thin">
        <color theme="4" tint="-0.499984740745262"/>
      </top>
      <bottom style="double">
        <color theme="4" tint="-0.499984740745262"/>
      </bottom>
      <diagonal/>
    </border>
    <border>
      <left/>
      <right/>
      <top/>
      <bottom style="double">
        <color theme="3" tint="-0.499984740745262"/>
      </bottom>
      <diagonal/>
    </border>
    <border>
      <left/>
      <right/>
      <top style="double">
        <color theme="3" tint="-0.499984740745262"/>
      </top>
      <bottom style="double">
        <color theme="3" tint="-0.499984740745262"/>
      </bottom>
      <diagonal/>
    </border>
    <border>
      <left/>
      <right/>
      <top style="thin">
        <color rgb="FF55294F"/>
      </top>
      <bottom style="double">
        <color rgb="FF55294F"/>
      </bottom>
      <diagonal/>
    </border>
    <border>
      <left/>
      <right/>
      <top style="thin">
        <color theme="1" tint="4.9989318521683403E-2"/>
      </top>
      <bottom style="thin">
        <color theme="1" tint="4.9989318521683403E-2"/>
      </bottom>
      <diagonal/>
    </border>
    <border>
      <left/>
      <right/>
      <top style="thin">
        <color indexed="64"/>
      </top>
      <bottom style="thin">
        <color theme="1" tint="4.9989318521683403E-2"/>
      </bottom>
      <diagonal/>
    </border>
    <border>
      <left/>
      <right/>
      <top style="double">
        <color theme="3" tint="-0.499984740745262"/>
      </top>
      <bottom/>
      <diagonal/>
    </border>
    <border>
      <left/>
      <right/>
      <top style="thin">
        <color rgb="FF006600"/>
      </top>
      <bottom/>
      <diagonal/>
    </border>
    <border>
      <left/>
      <right/>
      <top style="thin">
        <color rgb="FF55294F"/>
      </top>
      <bottom/>
      <diagonal/>
    </border>
  </borders>
  <cellStyleXfs count="50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10" fillId="20" borderId="0" applyNumberFormat="0" applyBorder="0" applyAlignment="0" applyProtection="0"/>
    <xf numFmtId="0" fontId="11" fillId="21" borderId="5" applyNumberFormat="0" applyAlignment="0" applyProtection="0"/>
    <xf numFmtId="0" fontId="12" fillId="22" borderId="6" applyNumberFormat="0" applyAlignment="0" applyProtection="0"/>
    <xf numFmtId="0" fontId="13" fillId="0" borderId="7" applyNumberFormat="0" applyFill="0" applyAlignment="0" applyProtection="0"/>
    <xf numFmtId="0" fontId="14" fillId="0" borderId="0" applyNumberFormat="0" applyFill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28" borderId="0" applyNumberFormat="0" applyBorder="0" applyAlignment="0" applyProtection="0"/>
    <xf numFmtId="0" fontId="15" fillId="29" borderId="5" applyNumberFormat="0" applyAlignment="0" applyProtection="0"/>
    <xf numFmtId="0" fontId="16" fillId="30" borderId="0" applyNumberFormat="0" applyBorder="0" applyAlignment="0" applyProtection="0"/>
    <xf numFmtId="165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17" fillId="31" borderId="0" applyNumberFormat="0" applyBorder="0" applyAlignment="0" applyProtection="0"/>
    <xf numFmtId="0" fontId="8" fillId="0" borderId="0"/>
    <xf numFmtId="0" fontId="8" fillId="0" borderId="0"/>
    <xf numFmtId="0" fontId="1" fillId="0" borderId="0"/>
    <xf numFmtId="0" fontId="2" fillId="32" borderId="8" applyNumberFormat="0" applyFont="0" applyAlignment="0" applyProtection="0"/>
    <xf numFmtId="0" fontId="3" fillId="32" borderId="8" applyNumberFormat="0" applyFont="0" applyAlignment="0" applyProtection="0"/>
    <xf numFmtId="0" fontId="4" fillId="32" borderId="8" applyNumberFormat="0" applyFont="0" applyAlignment="0" applyProtection="0"/>
    <xf numFmtId="0" fontId="8" fillId="32" borderId="8" applyNumberFormat="0" applyFont="0" applyAlignment="0" applyProtection="0"/>
    <xf numFmtId="9" fontId="1" fillId="0" borderId="0" applyFont="0" applyFill="0" applyBorder="0" applyAlignment="0" applyProtection="0"/>
    <xf numFmtId="0" fontId="18" fillId="21" borderId="9" applyNumberFormat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14" fillId="0" borderId="11" applyNumberFormat="0" applyFill="0" applyAlignment="0" applyProtection="0"/>
    <xf numFmtId="0" fontId="23" fillId="0" borderId="12" applyNumberFormat="0" applyFill="0" applyAlignment="0" applyProtection="0"/>
  </cellStyleXfs>
  <cellXfs count="185">
    <xf numFmtId="0" fontId="0" fillId="0" borderId="0" xfId="0"/>
    <xf numFmtId="10" fontId="6" fillId="0" borderId="0" xfId="0" applyNumberFormat="1" applyFont="1" applyAlignment="1">
      <alignment horizontal="center"/>
    </xf>
    <xf numFmtId="4" fontId="6" fillId="0" borderId="0" xfId="0" applyNumberFormat="1" applyFont="1" applyAlignment="1">
      <alignment horizontal="center"/>
    </xf>
    <xf numFmtId="0" fontId="6" fillId="0" borderId="0" xfId="0" applyFont="1"/>
    <xf numFmtId="0" fontId="5" fillId="33" borderId="13" xfId="35" applyFont="1" applyFill="1" applyBorder="1" applyAlignment="1">
      <alignment horizontal="center" vertical="center" wrapText="1"/>
    </xf>
    <xf numFmtId="4" fontId="6" fillId="33" borderId="13" xfId="35" applyNumberFormat="1" applyFont="1" applyFill="1" applyBorder="1" applyAlignment="1">
      <alignment horizontal="center" vertical="center" wrapText="1"/>
    </xf>
    <xf numFmtId="4" fontId="5" fillId="33" borderId="13" xfId="35" applyNumberFormat="1" applyFont="1" applyFill="1" applyBorder="1" applyAlignment="1">
      <alignment horizontal="center" vertical="center" wrapText="1"/>
    </xf>
    <xf numFmtId="0" fontId="6" fillId="33" borderId="13" xfId="0" applyFont="1" applyFill="1" applyBorder="1" applyAlignment="1">
      <alignment horizontal="center" vertical="center" wrapText="1"/>
    </xf>
    <xf numFmtId="4" fontId="24" fillId="34" borderId="14" xfId="35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4" fontId="6" fillId="0" borderId="0" xfId="37" applyNumberFormat="1" applyFont="1" applyAlignment="1">
      <alignment horizontal="right"/>
    </xf>
    <xf numFmtId="9" fontId="6" fillId="0" borderId="0" xfId="42" applyFont="1"/>
    <xf numFmtId="164" fontId="6" fillId="0" borderId="0" xfId="33" applyFont="1"/>
    <xf numFmtId="10" fontId="6" fillId="0" borderId="0" xfId="42" applyNumberFormat="1" applyFont="1"/>
    <xf numFmtId="4" fontId="6" fillId="0" borderId="0" xfId="0" applyNumberFormat="1" applyFont="1"/>
    <xf numFmtId="0" fontId="7" fillId="0" borderId="0" xfId="0" applyFont="1"/>
    <xf numFmtId="4" fontId="7" fillId="0" borderId="0" xfId="37" applyNumberFormat="1" applyFont="1" applyAlignment="1">
      <alignment horizontal="right"/>
    </xf>
    <xf numFmtId="9" fontId="7" fillId="0" borderId="0" xfId="42" applyFont="1"/>
    <xf numFmtId="164" fontId="7" fillId="0" borderId="0" xfId="33" applyFont="1"/>
    <xf numFmtId="10" fontId="7" fillId="0" borderId="0" xfId="42" applyNumberFormat="1" applyFont="1"/>
    <xf numFmtId="4" fontId="7" fillId="0" borderId="0" xfId="0" applyNumberFormat="1" applyFont="1"/>
    <xf numFmtId="0" fontId="7" fillId="0" borderId="0" xfId="0" applyFont="1" applyFill="1"/>
    <xf numFmtId="164" fontId="7" fillId="0" borderId="0" xfId="33" applyFont="1" applyFill="1"/>
    <xf numFmtId="10" fontId="7" fillId="0" borderId="0" xfId="42" applyNumberFormat="1" applyFont="1" applyFill="1"/>
    <xf numFmtId="4" fontId="7" fillId="0" borderId="0" xfId="0" applyNumberFormat="1" applyFont="1" applyFill="1"/>
    <xf numFmtId="4" fontId="7" fillId="0" borderId="0" xfId="37" applyNumberFormat="1" applyFont="1" applyFill="1" applyAlignment="1">
      <alignment horizontal="right"/>
    </xf>
    <xf numFmtId="9" fontId="7" fillId="0" borderId="0" xfId="42" applyFont="1" applyFill="1"/>
    <xf numFmtId="4" fontId="7" fillId="0" borderId="0" xfId="0" applyNumberFormat="1" applyFont="1" applyAlignment="1">
      <alignment horizontal="right"/>
    </xf>
    <xf numFmtId="4" fontId="6" fillId="33" borderId="15" xfId="0" applyNumberFormat="1" applyFont="1" applyFill="1" applyBorder="1" applyAlignment="1">
      <alignment horizontal="center" vertical="center" wrapText="1"/>
    </xf>
    <xf numFmtId="4" fontId="7" fillId="0" borderId="0" xfId="0" applyNumberFormat="1" applyFont="1" applyAlignment="1">
      <alignment vertical="center" wrapText="1"/>
    </xf>
    <xf numFmtId="165" fontId="7" fillId="0" borderId="0" xfId="32" applyFont="1" applyAlignment="1">
      <alignment horizontal="left"/>
    </xf>
    <xf numFmtId="4" fontId="7" fillId="0" borderId="0" xfId="0" applyNumberFormat="1" applyFont="1" applyFill="1" applyAlignment="1">
      <alignment horizontal="right"/>
    </xf>
    <xf numFmtId="4" fontId="6" fillId="33" borderId="13" xfId="0" applyNumberFormat="1" applyFont="1" applyFill="1" applyBorder="1"/>
    <xf numFmtId="10" fontId="6" fillId="33" borderId="13" xfId="42" applyNumberFormat="1" applyFont="1" applyFill="1" applyBorder="1"/>
    <xf numFmtId="165" fontId="6" fillId="0" borderId="0" xfId="32" applyFont="1" applyFill="1"/>
    <xf numFmtId="165" fontId="7" fillId="0" borderId="0" xfId="32" applyFont="1" applyFill="1"/>
    <xf numFmtId="4" fontId="24" fillId="34" borderId="15" xfId="0" applyNumberFormat="1" applyFont="1" applyFill="1" applyBorder="1" applyAlignment="1">
      <alignment horizontal="center" vertical="center" wrapText="1"/>
    </xf>
    <xf numFmtId="4" fontId="24" fillId="34" borderId="13" xfId="0" applyNumberFormat="1" applyFont="1" applyFill="1" applyBorder="1"/>
    <xf numFmtId="10" fontId="24" fillId="34" borderId="13" xfId="42" applyNumberFormat="1" applyFont="1" applyFill="1" applyBorder="1"/>
    <xf numFmtId="0" fontId="25" fillId="0" borderId="0" xfId="0" applyFont="1"/>
    <xf numFmtId="4" fontId="25" fillId="0" borderId="0" xfId="0" applyNumberFormat="1" applyFont="1"/>
    <xf numFmtId="4" fontId="25" fillId="0" borderId="0" xfId="0" applyNumberFormat="1" applyFont="1" applyFill="1"/>
    <xf numFmtId="0" fontId="27" fillId="0" borderId="0" xfId="0" applyFont="1"/>
    <xf numFmtId="10" fontId="27" fillId="0" borderId="0" xfId="42" applyNumberFormat="1" applyFont="1"/>
    <xf numFmtId="164" fontId="27" fillId="0" borderId="0" xfId="33" applyFont="1"/>
    <xf numFmtId="166" fontId="7" fillId="0" borderId="0" xfId="0" applyNumberFormat="1" applyFont="1"/>
    <xf numFmtId="0" fontId="5" fillId="35" borderId="16" xfId="35" applyFont="1" applyFill="1" applyBorder="1" applyAlignment="1">
      <alignment horizontal="center" vertical="center" wrapText="1"/>
    </xf>
    <xf numFmtId="4" fontId="6" fillId="35" borderId="16" xfId="35" applyNumberFormat="1" applyFont="1" applyFill="1" applyBorder="1" applyAlignment="1">
      <alignment horizontal="center" vertical="center" wrapText="1"/>
    </xf>
    <xf numFmtId="4" fontId="5" fillId="35" borderId="16" xfId="35" applyNumberFormat="1" applyFont="1" applyFill="1" applyBorder="1" applyAlignment="1">
      <alignment horizontal="center" vertical="center" wrapText="1"/>
    </xf>
    <xf numFmtId="4" fontId="24" fillId="34" borderId="17" xfId="0" applyNumberFormat="1" applyFont="1" applyFill="1" applyBorder="1" applyAlignment="1">
      <alignment horizontal="center" vertical="center" wrapText="1"/>
    </xf>
    <xf numFmtId="4" fontId="24" fillId="34" borderId="1" xfId="35" applyNumberFormat="1" applyFont="1" applyFill="1" applyBorder="1" applyAlignment="1">
      <alignment horizontal="center" vertical="center" wrapText="1"/>
    </xf>
    <xf numFmtId="4" fontId="6" fillId="36" borderId="18" xfId="0" applyNumberFormat="1" applyFont="1" applyFill="1" applyBorder="1" applyAlignment="1">
      <alignment horizontal="center" vertical="center" wrapText="1"/>
    </xf>
    <xf numFmtId="4" fontId="6" fillId="36" borderId="19" xfId="0" applyNumberFormat="1" applyFont="1" applyFill="1" applyBorder="1"/>
    <xf numFmtId="10" fontId="6" fillId="36" borderId="19" xfId="42" applyNumberFormat="1" applyFont="1" applyFill="1" applyBorder="1"/>
    <xf numFmtId="4" fontId="24" fillId="34" borderId="2" xfId="0" applyNumberFormat="1" applyFont="1" applyFill="1" applyBorder="1" applyAlignment="1">
      <alignment horizontal="center" wrapText="1"/>
    </xf>
    <xf numFmtId="4" fontId="24" fillId="34" borderId="3" xfId="0" applyNumberFormat="1" applyFont="1" applyFill="1" applyBorder="1"/>
    <xf numFmtId="10" fontId="24" fillId="34" borderId="3" xfId="42" applyNumberFormat="1" applyFont="1" applyFill="1" applyBorder="1"/>
    <xf numFmtId="4" fontId="7" fillId="36" borderId="18" xfId="0" applyNumberFormat="1" applyFont="1" applyFill="1" applyBorder="1" applyAlignment="1">
      <alignment horizontal="center" vertical="center" wrapText="1"/>
    </xf>
    <xf numFmtId="4" fontId="7" fillId="36" borderId="19" xfId="0" applyNumberFormat="1" applyFont="1" applyFill="1" applyBorder="1"/>
    <xf numFmtId="4" fontId="7" fillId="0" borderId="0" xfId="0" applyNumberFormat="1" applyFont="1" applyAlignment="1">
      <alignment horizontal="center"/>
    </xf>
    <xf numFmtId="4" fontId="7" fillId="0" borderId="0" xfId="0" applyNumberFormat="1" applyFont="1" applyFill="1" applyBorder="1" applyAlignment="1">
      <alignment horizontal="right"/>
    </xf>
    <xf numFmtId="0" fontId="28" fillId="37" borderId="1" xfId="0" applyFont="1" applyFill="1" applyBorder="1" applyAlignment="1">
      <alignment horizontal="center" vertical="center" wrapText="1"/>
    </xf>
    <xf numFmtId="4" fontId="5" fillId="37" borderId="1" xfId="35" applyNumberFormat="1" applyFont="1" applyFill="1" applyBorder="1" applyAlignment="1">
      <alignment horizontal="center" vertical="center" wrapText="1"/>
    </xf>
    <xf numFmtId="0" fontId="6" fillId="0" borderId="0" xfId="0" applyFont="1" applyFill="1"/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/>
    <xf numFmtId="4" fontId="6" fillId="0" borderId="0" xfId="0" applyNumberFormat="1" applyFont="1" applyFill="1" applyBorder="1" applyAlignment="1">
      <alignment horizontal="right"/>
    </xf>
    <xf numFmtId="10" fontId="6" fillId="0" borderId="0" xfId="42" applyNumberFormat="1" applyFont="1" applyFill="1" applyBorder="1"/>
    <xf numFmtId="164" fontId="6" fillId="0" borderId="0" xfId="33" applyFont="1" applyFill="1"/>
    <xf numFmtId="10" fontId="6" fillId="0" borderId="0" xfId="42" applyNumberFormat="1" applyFont="1" applyFill="1"/>
    <xf numFmtId="0" fontId="6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left"/>
    </xf>
    <xf numFmtId="4" fontId="6" fillId="0" borderId="0" xfId="0" applyNumberFormat="1" applyFont="1" applyFill="1"/>
    <xf numFmtId="0" fontId="7" fillId="0" borderId="0" xfId="0" applyFont="1" applyFill="1" applyBorder="1" applyAlignment="1">
      <alignment vertical="center"/>
    </xf>
    <xf numFmtId="10" fontId="7" fillId="0" borderId="0" xfId="42" applyNumberFormat="1" applyFont="1" applyFill="1" applyBorder="1"/>
    <xf numFmtId="0" fontId="7" fillId="0" borderId="0" xfId="0" applyFont="1" applyBorder="1"/>
    <xf numFmtId="4" fontId="7" fillId="0" borderId="0" xfId="37" applyNumberFormat="1" applyFont="1" applyBorder="1" applyAlignment="1">
      <alignment horizontal="right"/>
    </xf>
    <xf numFmtId="0" fontId="6" fillId="0" borderId="0" xfId="0" applyFont="1" applyFill="1" applyBorder="1" applyAlignment="1">
      <alignment vertical="center"/>
    </xf>
    <xf numFmtId="4" fontId="6" fillId="0" borderId="0" xfId="0" applyNumberFormat="1" applyFont="1" applyAlignment="1">
      <alignment horizontal="right"/>
    </xf>
    <xf numFmtId="4" fontId="29" fillId="0" borderId="0" xfId="0" applyNumberFormat="1" applyFont="1"/>
    <xf numFmtId="4" fontId="30" fillId="0" borderId="0" xfId="0" applyNumberFormat="1" applyFont="1"/>
    <xf numFmtId="4" fontId="27" fillId="0" borderId="0" xfId="0" applyNumberFormat="1" applyFont="1"/>
    <xf numFmtId="4" fontId="32" fillId="34" borderId="2" xfId="0" applyNumberFormat="1" applyFont="1" applyFill="1" applyBorder="1" applyAlignment="1">
      <alignment horizontal="center" wrapText="1"/>
    </xf>
    <xf numFmtId="4" fontId="32" fillId="34" borderId="3" xfId="0" applyNumberFormat="1" applyFont="1" applyFill="1" applyBorder="1"/>
    <xf numFmtId="10" fontId="32" fillId="34" borderId="3" xfId="42" applyNumberFormat="1" applyFont="1" applyFill="1" applyBorder="1"/>
    <xf numFmtId="0" fontId="5" fillId="38" borderId="19" xfId="35" applyFont="1" applyFill="1" applyBorder="1" applyAlignment="1">
      <alignment horizontal="left" vertical="center" wrapText="1"/>
    </xf>
    <xf numFmtId="0" fontId="5" fillId="38" borderId="19" xfId="35" applyFont="1" applyFill="1" applyBorder="1" applyAlignment="1">
      <alignment horizontal="center" vertical="center" wrapText="1"/>
    </xf>
    <xf numFmtId="4" fontId="5" fillId="38" borderId="19" xfId="35" applyNumberFormat="1" applyFont="1" applyFill="1" applyBorder="1" applyAlignment="1">
      <alignment horizontal="center" vertical="center" wrapText="1"/>
    </xf>
    <xf numFmtId="0" fontId="6" fillId="38" borderId="19" xfId="0" applyFont="1" applyFill="1" applyBorder="1" applyAlignment="1">
      <alignment horizontal="center" vertical="center" wrapText="1"/>
    </xf>
    <xf numFmtId="3" fontId="6" fillId="0" borderId="0" xfId="0" applyNumberFormat="1" applyFont="1" applyAlignment="1">
      <alignment horizontal="right"/>
    </xf>
    <xf numFmtId="167" fontId="7" fillId="0" borderId="0" xfId="0" applyNumberFormat="1" applyFont="1" applyAlignment="1">
      <alignment horizontal="right"/>
    </xf>
    <xf numFmtId="4" fontId="6" fillId="0" borderId="0" xfId="0" applyNumberFormat="1" applyFont="1" applyFill="1" applyAlignment="1">
      <alignment horizontal="right"/>
    </xf>
    <xf numFmtId="10" fontId="7" fillId="0" borderId="0" xfId="42" applyNumberFormat="1" applyFont="1" applyBorder="1"/>
    <xf numFmtId="165" fontId="7" fillId="0" borderId="0" xfId="32" applyFont="1"/>
    <xf numFmtId="165" fontId="27" fillId="0" borderId="0" xfId="32" applyFont="1"/>
    <xf numFmtId="165" fontId="30" fillId="0" borderId="0" xfId="32" applyFont="1"/>
    <xf numFmtId="165" fontId="30" fillId="0" borderId="0" xfId="32" applyFont="1" applyFill="1"/>
    <xf numFmtId="165" fontId="33" fillId="0" borderId="0" xfId="32" applyFont="1"/>
    <xf numFmtId="165" fontId="33" fillId="0" borderId="0" xfId="32" applyFont="1" applyFill="1"/>
    <xf numFmtId="0" fontId="33" fillId="0" borderId="0" xfId="0" applyFont="1"/>
    <xf numFmtId="10" fontId="33" fillId="0" borderId="0" xfId="42" applyNumberFormat="1" applyFont="1"/>
    <xf numFmtId="164" fontId="33" fillId="0" borderId="0" xfId="33" applyFont="1"/>
    <xf numFmtId="0" fontId="30" fillId="0" borderId="0" xfId="0" applyFont="1"/>
    <xf numFmtId="4" fontId="7" fillId="0" borderId="0" xfId="42" applyNumberFormat="1" applyFont="1"/>
    <xf numFmtId="4" fontId="6" fillId="0" borderId="0" xfId="0" applyNumberFormat="1" applyFont="1" applyAlignment="1"/>
    <xf numFmtId="0" fontId="5" fillId="39" borderId="20" xfId="35" applyFont="1" applyFill="1" applyBorder="1" applyAlignment="1">
      <alignment horizontal="center" vertical="center" wrapText="1"/>
    </xf>
    <xf numFmtId="4" fontId="6" fillId="39" borderId="20" xfId="35" applyNumberFormat="1" applyFont="1" applyFill="1" applyBorder="1" applyAlignment="1">
      <alignment horizontal="center" vertical="center" wrapText="1"/>
    </xf>
    <xf numFmtId="4" fontId="5" fillId="39" borderId="20" xfId="35" applyNumberFormat="1" applyFont="1" applyFill="1" applyBorder="1" applyAlignment="1">
      <alignment horizontal="center" vertical="center" wrapText="1"/>
    </xf>
    <xf numFmtId="4" fontId="33" fillId="0" borderId="0" xfId="0" applyNumberFormat="1" applyFont="1"/>
    <xf numFmtId="4" fontId="33" fillId="0" borderId="0" xfId="0" applyNumberFormat="1" applyFont="1" applyFill="1"/>
    <xf numFmtId="0" fontId="34" fillId="0" borderId="0" xfId="0" applyFont="1"/>
    <xf numFmtId="0" fontId="5" fillId="40" borderId="21" xfId="35" applyFont="1" applyFill="1" applyBorder="1" applyAlignment="1">
      <alignment horizontal="center" vertical="center" wrapText="1"/>
    </xf>
    <xf numFmtId="4" fontId="5" fillId="40" borderId="21" xfId="35" applyNumberFormat="1" applyFont="1" applyFill="1" applyBorder="1" applyAlignment="1">
      <alignment horizontal="center" vertical="center" wrapText="1"/>
    </xf>
    <xf numFmtId="0" fontId="6" fillId="40" borderId="21" xfId="0" applyFont="1" applyFill="1" applyBorder="1" applyAlignment="1">
      <alignment horizontal="center" vertical="center" wrapText="1"/>
    </xf>
    <xf numFmtId="0" fontId="7" fillId="0" borderId="0" xfId="37" applyFont="1"/>
    <xf numFmtId="167" fontId="7" fillId="0" borderId="0" xfId="37" applyNumberFormat="1" applyFont="1" applyAlignment="1">
      <alignment horizontal="right"/>
    </xf>
    <xf numFmtId="4" fontId="6" fillId="40" borderId="22" xfId="0" applyNumberFormat="1" applyFont="1" applyFill="1" applyBorder="1" applyAlignment="1">
      <alignment horizontal="center" vertical="center" wrapText="1"/>
    </xf>
    <xf numFmtId="4" fontId="6" fillId="40" borderId="23" xfId="0" applyNumberFormat="1" applyFont="1" applyFill="1" applyBorder="1"/>
    <xf numFmtId="10" fontId="6" fillId="40" borderId="23" xfId="42" applyNumberFormat="1" applyFont="1" applyFill="1" applyBorder="1"/>
    <xf numFmtId="4" fontId="24" fillId="34" borderId="22" xfId="0" applyNumberFormat="1" applyFont="1" applyFill="1" applyBorder="1" applyAlignment="1">
      <alignment horizontal="center" vertical="center" wrapText="1"/>
    </xf>
    <xf numFmtId="4" fontId="24" fillId="34" borderId="23" xfId="0" applyNumberFormat="1" applyFont="1" applyFill="1" applyBorder="1"/>
    <xf numFmtId="10" fontId="24" fillId="34" borderId="23" xfId="42" applyNumberFormat="1" applyFont="1" applyFill="1" applyBorder="1"/>
    <xf numFmtId="4" fontId="6" fillId="41" borderId="15" xfId="0" applyNumberFormat="1" applyFont="1" applyFill="1" applyBorder="1" applyAlignment="1">
      <alignment horizontal="center" vertical="center" wrapText="1"/>
    </xf>
    <xf numFmtId="4" fontId="6" fillId="41" borderId="24" xfId="0" applyNumberFormat="1" applyFont="1" applyFill="1" applyBorder="1"/>
    <xf numFmtId="165" fontId="6" fillId="41" borderId="24" xfId="32" applyFont="1" applyFill="1" applyBorder="1"/>
    <xf numFmtId="10" fontId="6" fillId="41" borderId="24" xfId="42" applyNumberFormat="1" applyFont="1" applyFill="1" applyBorder="1"/>
    <xf numFmtId="4" fontId="24" fillId="34" borderId="24" xfId="0" applyNumberFormat="1" applyFont="1" applyFill="1" applyBorder="1"/>
    <xf numFmtId="165" fontId="24" fillId="34" borderId="24" xfId="32" applyFont="1" applyFill="1" applyBorder="1"/>
    <xf numFmtId="10" fontId="24" fillId="34" borderId="24" xfId="42" applyNumberFormat="1" applyFont="1" applyFill="1" applyBorder="1"/>
    <xf numFmtId="4" fontId="27" fillId="0" borderId="0" xfId="0" applyNumberFormat="1" applyFont="1" applyFill="1"/>
    <xf numFmtId="4" fontId="24" fillId="34" borderId="18" xfId="0" applyNumberFormat="1" applyFont="1" applyFill="1" applyBorder="1" applyAlignment="1">
      <alignment horizontal="center" vertical="center" wrapText="1"/>
    </xf>
    <xf numFmtId="4" fontId="24" fillId="34" borderId="19" xfId="0" applyNumberFormat="1" applyFont="1" applyFill="1" applyBorder="1"/>
    <xf numFmtId="4" fontId="6" fillId="0" borderId="0" xfId="37" applyNumberFormat="1" applyFont="1" applyFill="1" applyAlignment="1">
      <alignment horizontal="right"/>
    </xf>
    <xf numFmtId="4" fontId="6" fillId="0" borderId="0" xfId="0" applyNumberFormat="1" applyFont="1" applyFill="1" applyAlignment="1">
      <alignment horizontal="center"/>
    </xf>
    <xf numFmtId="10" fontId="6" fillId="0" borderId="0" xfId="42" applyNumberFormat="1" applyFont="1" applyBorder="1"/>
    <xf numFmtId="0" fontId="26" fillId="43" borderId="0" xfId="0" applyFont="1" applyFill="1"/>
    <xf numFmtId="0" fontId="26" fillId="43" borderId="0" xfId="0" applyFont="1" applyFill="1" applyBorder="1" applyAlignment="1">
      <alignment horizontal="center" vertical="center" wrapText="1"/>
    </xf>
    <xf numFmtId="0" fontId="27" fillId="43" borderId="0" xfId="0" applyFont="1" applyFill="1"/>
    <xf numFmtId="10" fontId="27" fillId="43" borderId="0" xfId="42" applyNumberFormat="1" applyFont="1" applyFill="1"/>
    <xf numFmtId="10" fontId="31" fillId="43" borderId="0" xfId="42" applyNumberFormat="1" applyFont="1" applyFill="1"/>
    <xf numFmtId="164" fontId="27" fillId="43" borderId="0" xfId="33" applyFont="1" applyFill="1"/>
    <xf numFmtId="10" fontId="7" fillId="0" borderId="0" xfId="42" applyNumberFormat="1" applyFont="1" applyAlignment="1">
      <alignment horizontal="center" vertical="center"/>
    </xf>
    <xf numFmtId="10" fontId="6" fillId="36" borderId="19" xfId="42" applyNumberFormat="1" applyFont="1" applyFill="1" applyBorder="1" applyAlignment="1">
      <alignment horizontal="center" vertical="center"/>
    </xf>
    <xf numFmtId="10" fontId="7" fillId="0" borderId="0" xfId="42" applyNumberFormat="1" applyFont="1" applyAlignment="1">
      <alignment horizontal="center"/>
    </xf>
    <xf numFmtId="10" fontId="6" fillId="36" borderId="19" xfId="42" applyNumberFormat="1" applyFont="1" applyFill="1" applyBorder="1" applyAlignment="1">
      <alignment horizontal="center"/>
    </xf>
    <xf numFmtId="10" fontId="24" fillId="34" borderId="3" xfId="42" applyNumberFormat="1" applyFont="1" applyFill="1" applyBorder="1" applyAlignment="1">
      <alignment horizontal="center"/>
    </xf>
    <xf numFmtId="10" fontId="24" fillId="34" borderId="19" xfId="42" applyNumberFormat="1" applyFont="1" applyFill="1" applyBorder="1" applyAlignment="1">
      <alignment horizontal="center"/>
    </xf>
    <xf numFmtId="0" fontId="34" fillId="43" borderId="0" xfId="0" applyFont="1" applyFill="1"/>
    <xf numFmtId="0" fontId="34" fillId="43" borderId="0" xfId="0" applyFont="1" applyFill="1" applyBorder="1" applyAlignment="1">
      <alignment horizontal="center" vertical="center" wrapText="1"/>
    </xf>
    <xf numFmtId="0" fontId="33" fillId="43" borderId="0" xfId="0" applyFont="1" applyFill="1"/>
    <xf numFmtId="10" fontId="33" fillId="43" borderId="0" xfId="42" applyNumberFormat="1" applyFont="1" applyFill="1"/>
    <xf numFmtId="164" fontId="33" fillId="43" borderId="0" xfId="33" applyFont="1" applyFill="1"/>
    <xf numFmtId="0" fontId="33" fillId="43" borderId="0" xfId="0" applyFont="1" applyFill="1" applyBorder="1" applyAlignment="1">
      <alignment horizontal="center" vertical="center" wrapText="1"/>
    </xf>
    <xf numFmtId="0" fontId="24" fillId="43" borderId="0" xfId="0" applyFont="1" applyFill="1"/>
    <xf numFmtId="0" fontId="24" fillId="43" borderId="0" xfId="0" applyFont="1" applyFill="1" applyBorder="1" applyAlignment="1">
      <alignment horizontal="center" vertical="center" wrapText="1"/>
    </xf>
    <xf numFmtId="0" fontId="32" fillId="43" borderId="0" xfId="0" applyFont="1" applyFill="1"/>
    <xf numFmtId="10" fontId="32" fillId="43" borderId="0" xfId="42" applyNumberFormat="1" applyFont="1" applyFill="1"/>
    <xf numFmtId="164" fontId="32" fillId="43" borderId="0" xfId="33" applyFont="1" applyFill="1"/>
    <xf numFmtId="4" fontId="35" fillId="34" borderId="14" xfId="35" applyNumberFormat="1" applyFont="1" applyFill="1" applyBorder="1" applyAlignment="1">
      <alignment horizontal="center" vertical="center" wrapText="1"/>
    </xf>
    <xf numFmtId="9" fontId="6" fillId="0" borderId="0" xfId="42" applyFont="1" applyFill="1"/>
    <xf numFmtId="3" fontId="7" fillId="0" borderId="0" xfId="0" applyNumberFormat="1" applyFont="1" applyAlignment="1">
      <alignment horizontal="right"/>
    </xf>
    <xf numFmtId="0" fontId="26" fillId="43" borderId="0" xfId="0" applyFont="1" applyFill="1" applyAlignment="1">
      <alignment horizontal="center"/>
    </xf>
    <xf numFmtId="0" fontId="7" fillId="44" borderId="0" xfId="0" applyFont="1" applyFill="1"/>
    <xf numFmtId="4" fontId="7" fillId="44" borderId="0" xfId="0" applyNumberFormat="1" applyFont="1" applyFill="1" applyAlignment="1">
      <alignment horizontal="right"/>
    </xf>
    <xf numFmtId="10" fontId="7" fillId="44" borderId="0" xfId="42" applyNumberFormat="1" applyFont="1" applyFill="1"/>
    <xf numFmtId="164" fontId="7" fillId="44" borderId="0" xfId="33" applyFont="1" applyFill="1"/>
    <xf numFmtId="4" fontId="7" fillId="44" borderId="0" xfId="0" applyNumberFormat="1" applyFont="1" applyFill="1"/>
    <xf numFmtId="4" fontId="6" fillId="36" borderId="25" xfId="0" applyNumberFormat="1" applyFont="1" applyFill="1" applyBorder="1" applyAlignment="1">
      <alignment horizontal="center" wrapText="1"/>
    </xf>
    <xf numFmtId="4" fontId="24" fillId="34" borderId="25" xfId="0" applyNumberFormat="1" applyFont="1" applyFill="1" applyBorder="1" applyAlignment="1">
      <alignment horizontal="center" wrapText="1"/>
    </xf>
    <xf numFmtId="4" fontId="6" fillId="0" borderId="0" xfId="0" applyNumberFormat="1" applyFont="1" applyAlignment="1">
      <alignment horizontal="center"/>
    </xf>
    <xf numFmtId="168" fontId="6" fillId="0" borderId="0" xfId="0" applyNumberFormat="1" applyFont="1" applyAlignment="1">
      <alignment horizontal="center"/>
    </xf>
    <xf numFmtId="4" fontId="6" fillId="36" borderId="26" xfId="0" applyNumberFormat="1" applyFont="1" applyFill="1" applyBorder="1" applyAlignment="1">
      <alignment horizontal="center" vertical="center" wrapText="1"/>
    </xf>
    <xf numFmtId="4" fontId="24" fillId="34" borderId="4" xfId="0" applyNumberFormat="1" applyFont="1" applyFill="1" applyBorder="1" applyAlignment="1">
      <alignment horizontal="center" vertical="center" wrapText="1"/>
    </xf>
    <xf numFmtId="4" fontId="32" fillId="34" borderId="4" xfId="0" applyNumberFormat="1" applyFont="1" applyFill="1" applyBorder="1" applyAlignment="1">
      <alignment horizontal="center" wrapText="1"/>
    </xf>
    <xf numFmtId="10" fontId="6" fillId="0" borderId="0" xfId="0" applyNumberFormat="1" applyFont="1" applyAlignment="1">
      <alignment horizontal="center"/>
    </xf>
    <xf numFmtId="4" fontId="7" fillId="36" borderId="25" xfId="0" applyNumberFormat="1" applyFont="1" applyFill="1" applyBorder="1" applyAlignment="1">
      <alignment horizontal="center" wrapText="1"/>
    </xf>
    <xf numFmtId="4" fontId="24" fillId="34" borderId="4" xfId="0" applyNumberFormat="1" applyFont="1" applyFill="1" applyBorder="1" applyAlignment="1">
      <alignment horizontal="center" wrapText="1"/>
    </xf>
    <xf numFmtId="168" fontId="6" fillId="0" borderId="0" xfId="0" applyNumberFormat="1" applyFont="1" applyFill="1" applyAlignment="1">
      <alignment horizontal="center"/>
    </xf>
    <xf numFmtId="4" fontId="24" fillId="34" borderId="27" xfId="0" applyNumberFormat="1" applyFont="1" applyFill="1" applyBorder="1" applyAlignment="1">
      <alignment horizontal="center"/>
    </xf>
    <xf numFmtId="4" fontId="6" fillId="40" borderId="22" xfId="0" applyNumberFormat="1" applyFont="1" applyFill="1" applyBorder="1" applyAlignment="1">
      <alignment horizontal="center" vertical="center" wrapText="1"/>
    </xf>
    <xf numFmtId="4" fontId="6" fillId="33" borderId="28" xfId="0" applyNumberFormat="1" applyFont="1" applyFill="1" applyBorder="1" applyAlignment="1">
      <alignment horizontal="center"/>
    </xf>
    <xf numFmtId="4" fontId="24" fillId="34" borderId="28" xfId="0" applyNumberFormat="1" applyFont="1" applyFill="1" applyBorder="1" applyAlignment="1">
      <alignment horizontal="center"/>
    </xf>
    <xf numFmtId="4" fontId="6" fillId="41" borderId="28" xfId="0" applyNumberFormat="1" applyFont="1" applyFill="1" applyBorder="1" applyAlignment="1">
      <alignment horizontal="center"/>
    </xf>
    <xf numFmtId="4" fontId="24" fillId="34" borderId="29" xfId="0" applyNumberFormat="1" applyFont="1" applyFill="1" applyBorder="1" applyAlignment="1">
      <alignment horizontal="center" wrapText="1"/>
    </xf>
    <xf numFmtId="168" fontId="6" fillId="42" borderId="0" xfId="0" applyNumberFormat="1" applyFont="1" applyFill="1" applyAlignment="1">
      <alignment horizontal="center"/>
    </xf>
  </cellXfs>
  <cellStyles count="50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a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Incorrecto" xfId="31" builtinId="27" customBuiltin="1"/>
    <cellStyle name="Millares" xfId="32" builtinId="3"/>
    <cellStyle name="Millares 2" xfId="33"/>
    <cellStyle name="Neutral" xfId="34" builtinId="28" customBuiltin="1"/>
    <cellStyle name="Normal" xfId="0" builtinId="0"/>
    <cellStyle name="Normal 2" xfId="35"/>
    <cellStyle name="Normal 3" xfId="36"/>
    <cellStyle name="Normal 4" xfId="37"/>
    <cellStyle name="Notas 2" xfId="38"/>
    <cellStyle name="Notas 3" xfId="39"/>
    <cellStyle name="Notas 4" xfId="40"/>
    <cellStyle name="Notas 5" xfId="41"/>
    <cellStyle name="Porcentaje" xfId="42" builtinId="5"/>
    <cellStyle name="Salida" xfId="43" builtinId="21" customBuiltin="1"/>
    <cellStyle name="Texto de advertencia" xfId="44" builtinId="11" customBuiltin="1"/>
    <cellStyle name="Texto explicativo" xfId="45" builtinId="53" customBuiltin="1"/>
    <cellStyle name="Título" xfId="46" builtinId="15" customBuiltin="1"/>
    <cellStyle name="Título 2" xfId="47" builtinId="17" customBuiltin="1"/>
    <cellStyle name="Título 3" xfId="48" builtinId="18" customBuiltin="1"/>
    <cellStyle name="Total" xfId="49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4.xml"/><Relationship Id="rId13" Type="http://schemas.openxmlformats.org/officeDocument/2006/relationships/theme" Target="theme/theme1.xml"/><Relationship Id="rId3" Type="http://schemas.openxmlformats.org/officeDocument/2006/relationships/worksheet" Target="worksheets/sheet2.xml"/><Relationship Id="rId7" Type="http://schemas.openxmlformats.org/officeDocument/2006/relationships/worksheet" Target="worksheets/sheet4.xml"/><Relationship Id="rId12" Type="http://schemas.openxmlformats.org/officeDocument/2006/relationships/chartsheet" Target="chartsheets/sheet6.xml"/><Relationship Id="rId2" Type="http://schemas.openxmlformats.org/officeDocument/2006/relationships/chartsheet" Target="chartsheets/sheet1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3.xml"/><Relationship Id="rId11" Type="http://schemas.openxmlformats.org/officeDocument/2006/relationships/worksheet" Target="worksheets/sheet6.xml"/><Relationship Id="rId5" Type="http://schemas.openxmlformats.org/officeDocument/2006/relationships/worksheet" Target="worksheets/sheet3.xml"/><Relationship Id="rId15" Type="http://schemas.openxmlformats.org/officeDocument/2006/relationships/sharedStrings" Target="sharedStrings.xml"/><Relationship Id="rId10" Type="http://schemas.openxmlformats.org/officeDocument/2006/relationships/chartsheet" Target="chartsheets/sheet5.xml"/><Relationship Id="rId4" Type="http://schemas.openxmlformats.org/officeDocument/2006/relationships/chartsheet" Target="chartsheets/sheet2.xml"/><Relationship Id="rId9" Type="http://schemas.openxmlformats.org/officeDocument/2006/relationships/worksheet" Target="worksheets/sheet5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789378750563667"/>
          <c:y val="0.14080014656741502"/>
          <c:w val="0.82963822403415532"/>
          <c:h val="0.6098833514625221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'213'!$C$240</c:f>
              <c:strCache>
                <c:ptCount val="1"/>
                <c:pt idx="0">
                  <c:v>Devengado</c:v>
                </c:pt>
              </c:strCache>
            </c:strRef>
          </c:tx>
          <c:spPr>
            <a:gradFill flip="none" rotWithShape="1">
              <a:gsLst>
                <a:gs pos="0">
                  <a:schemeClr val="accent5">
                    <a:lumMod val="20000"/>
                    <a:lumOff val="80000"/>
                  </a:schemeClr>
                </a:gs>
                <a:gs pos="51000">
                  <a:schemeClr val="accent5">
                    <a:lumMod val="75000"/>
                  </a:schemeClr>
                </a:gs>
              </a:gsLst>
              <a:lin ang="0" scaled="1"/>
              <a:tileRect/>
            </a:gra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'213'!$B$241:$B$245</c:f>
              <c:strCache>
                <c:ptCount val="5"/>
                <c:pt idx="0">
                  <c:v>749 Actividades Centrales</c:v>
                </c:pt>
                <c:pt idx="1">
                  <c:v>751 Conser. Del Patr. Hist. Cultural</c:v>
                </c:pt>
                <c:pt idx="2">
                  <c:v>753 Gestión y Des. Cultural</c:v>
                </c:pt>
                <c:pt idx="3">
                  <c:v>755 Información Comunicación</c:v>
                </c:pt>
                <c:pt idx="4">
                  <c:v>758 Desarrollo Artistico y Extensión Musical</c:v>
                </c:pt>
              </c:strCache>
            </c:strRef>
          </c:cat>
          <c:val>
            <c:numRef>
              <c:f>'213'!$C$241:$C$245</c:f>
              <c:numCache>
                <c:formatCode>0.00%</c:formatCode>
                <c:ptCount val="5"/>
                <c:pt idx="0">
                  <c:v>0.17870378759713368</c:v>
                </c:pt>
                <c:pt idx="1">
                  <c:v>0.21257394246927447</c:v>
                </c:pt>
                <c:pt idx="2">
                  <c:v>0.16316129274259031</c:v>
                </c:pt>
                <c:pt idx="3">
                  <c:v>0.21333568443178419</c:v>
                </c:pt>
                <c:pt idx="4">
                  <c:v>0.2319030644206769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2"/>
        <c:overlap val="5"/>
        <c:axId val="714219968"/>
        <c:axId val="611767008"/>
      </c:barChart>
      <c:lineChart>
        <c:grouping val="standard"/>
        <c:varyColors val="0"/>
        <c:ser>
          <c:idx val="1"/>
          <c:order val="1"/>
          <c:tx>
            <c:strRef>
              <c:f>'213'!$D$240</c:f>
              <c:strCache>
                <c:ptCount val="1"/>
                <c:pt idx="0">
                  <c:v>Límite 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74046557701832594"/>
                  <c:y val="-1.377410468319559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C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0.8196444516600373"/>
                  <c:y val="-5.48356343349458E-3"/>
                </c:manualLayout>
              </c:layout>
              <c:tx>
                <c:rich>
                  <a:bodyPr/>
                  <a:lstStyle/>
                  <a:p>
                    <a:pPr>
                      <a:defRPr sz="1100" b="1" i="0" u="none" strike="noStrike" baseline="0">
                        <a:solidFill>
                          <a:srgbClr val="333333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s-CR"/>
                      <a:t>100%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'213'!$B$241:$B$245</c:f>
              <c:strCache>
                <c:ptCount val="5"/>
                <c:pt idx="0">
                  <c:v>749 Actividades Centrales</c:v>
                </c:pt>
                <c:pt idx="1">
                  <c:v>751 Conser. Del Patr. Hist. Cultural</c:v>
                </c:pt>
                <c:pt idx="2">
                  <c:v>753 Gestión y Des. Cultural</c:v>
                </c:pt>
                <c:pt idx="3">
                  <c:v>755 Información Comunicación</c:v>
                </c:pt>
                <c:pt idx="4">
                  <c:v>758 Desarrollo Artistico y Extensión Musical</c:v>
                </c:pt>
              </c:strCache>
            </c:strRef>
          </c:cat>
          <c:val>
            <c:numRef>
              <c:f>'213'!$D$241:$D$245</c:f>
              <c:numCache>
                <c:formatCode>0.00%</c:formatCode>
                <c:ptCount val="5"/>
                <c:pt idx="0">
                  <c:v>0.25</c:v>
                </c:pt>
                <c:pt idx="1">
                  <c:v>0.25</c:v>
                </c:pt>
                <c:pt idx="2">
                  <c:v>0.25</c:v>
                </c:pt>
                <c:pt idx="3">
                  <c:v>0.25</c:v>
                </c:pt>
                <c:pt idx="4">
                  <c:v>0.25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4219968"/>
        <c:axId val="611767008"/>
      </c:lineChart>
      <c:catAx>
        <c:axId val="714219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333333"/>
                </a:solidFill>
                <a:latin typeface="Arial Narrow"/>
                <a:ea typeface="Arial Narrow"/>
                <a:cs typeface="Arial Narrow"/>
              </a:defRPr>
            </a:pPr>
            <a:endParaRPr lang="es-CR"/>
          </a:p>
        </c:txPr>
        <c:crossAx val="611767008"/>
        <c:crosses val="autoZero"/>
        <c:auto val="1"/>
        <c:lblAlgn val="ctr"/>
        <c:lblOffset val="100"/>
        <c:noMultiLvlLbl val="0"/>
      </c:catAx>
      <c:valAx>
        <c:axId val="611767008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extTo"/>
        <c:crossAx val="714219968"/>
        <c:crosses val="autoZero"/>
        <c:crossBetween val="between"/>
      </c:valAx>
      <c:spPr>
        <a:gradFill>
          <a:gsLst>
            <a:gs pos="0">
              <a:schemeClr val="accent1">
                <a:lumMod val="5000"/>
                <a:lumOff val="95000"/>
              </a:schemeClr>
            </a:gs>
            <a:gs pos="100000">
              <a:schemeClr val="bg1">
                <a:lumMod val="75000"/>
              </a:schemeClr>
            </a:gs>
          </a:gsLst>
          <a:lin ang="5400000" scaled="1"/>
        </a:gradFill>
        <a:ln w="25400">
          <a:noFill/>
        </a:ln>
      </c:spPr>
    </c:plotArea>
    <c:legend>
      <c:legendPos val="r"/>
      <c:layout>
        <c:manualLayout>
          <c:xMode val="edge"/>
          <c:yMode val="edge"/>
          <c:x val="0.29890109890109889"/>
          <c:y val="0.91549287050162598"/>
          <c:w val="0.36483516483516482"/>
          <c:h val="6.572782033108193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10" b="0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es-CR"/>
        </a:p>
      </c:txPr>
    </c:legend>
    <c:plotVisOnly val="1"/>
    <c:dispBlanksAs val="gap"/>
    <c:showDLblsOverMax val="0"/>
  </c:chart>
  <c:spPr>
    <a:gradFill>
      <a:gsLst>
        <a:gs pos="0">
          <a:schemeClr val="accent1">
            <a:lumMod val="5000"/>
            <a:lumOff val="95000"/>
          </a:schemeClr>
        </a:gs>
        <a:gs pos="100000">
          <a:schemeClr val="accent5">
            <a:lumMod val="40000"/>
            <a:lumOff val="60000"/>
          </a:schemeClr>
        </a:gs>
      </a:gsLst>
      <a:lin ang="5400000" scaled="1"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R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789378750563667"/>
          <c:y val="0.14080014656741502"/>
          <c:w val="0.82963822403415532"/>
          <c:h val="0.6098833514625221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'749'!$C$178</c:f>
              <c:strCache>
                <c:ptCount val="1"/>
                <c:pt idx="0">
                  <c:v>Devengado</c:v>
                </c:pt>
              </c:strCache>
            </c:strRef>
          </c:tx>
          <c:spPr>
            <a:gradFill flip="none" rotWithShape="1">
              <a:gsLst>
                <a:gs pos="0">
                  <a:schemeClr val="accent5">
                    <a:lumMod val="20000"/>
                    <a:lumOff val="80000"/>
                  </a:schemeClr>
                </a:gs>
                <a:gs pos="51000">
                  <a:schemeClr val="accent5">
                    <a:lumMod val="75000"/>
                  </a:schemeClr>
                </a:gs>
              </a:gsLst>
              <a:lin ang="0" scaled="1"/>
              <a:tileRect/>
            </a:gra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'749'!$B$179:$B$185</c:f>
              <c:strCache>
                <c:ptCount val="7"/>
                <c:pt idx="0">
                  <c:v>REMUNERACIONES</c:v>
                </c:pt>
                <c:pt idx="1">
                  <c:v>SERV. NO PERSON.</c:v>
                </c:pt>
                <c:pt idx="2">
                  <c:v>MAT. Y SUMINIS.</c:v>
                </c:pt>
                <c:pt idx="3">
                  <c:v>BIENES DURAD.</c:v>
                </c:pt>
                <c:pt idx="4">
                  <c:v>TRANSF. CORRIEN.</c:v>
                </c:pt>
                <c:pt idx="5">
                  <c:v>TRANSF. CAPITAL</c:v>
                </c:pt>
                <c:pt idx="6">
                  <c:v>CTAS ESPECIALES</c:v>
                </c:pt>
              </c:strCache>
            </c:strRef>
          </c:cat>
          <c:val>
            <c:numRef>
              <c:f>'749'!$C$179:$C$185</c:f>
              <c:numCache>
                <c:formatCode>0.00%</c:formatCode>
                <c:ptCount val="7"/>
                <c:pt idx="0">
                  <c:v>0.2420366800783208</c:v>
                </c:pt>
                <c:pt idx="1">
                  <c:v>7.5284766138156808E-2</c:v>
                </c:pt>
                <c:pt idx="2">
                  <c:v>3.0390652334396601E-2</c:v>
                </c:pt>
                <c:pt idx="3">
                  <c:v>4.2958395539224398E-2</c:v>
                </c:pt>
                <c:pt idx="4">
                  <c:v>0.21094784900612593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2"/>
        <c:overlap val="5"/>
        <c:axId val="611770368"/>
        <c:axId val="604180432"/>
      </c:barChart>
      <c:lineChart>
        <c:grouping val="standard"/>
        <c:varyColors val="0"/>
        <c:ser>
          <c:idx val="1"/>
          <c:order val="1"/>
          <c:tx>
            <c:strRef>
              <c:f>'749'!$D$178</c:f>
              <c:strCache>
                <c:ptCount val="1"/>
                <c:pt idx="0">
                  <c:v>Límite 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74046557701832594"/>
                  <c:y val="-1.377410468319559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C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0.8196444516600373"/>
                  <c:y val="-5.48356343349458E-3"/>
                </c:manualLayout>
              </c:layout>
              <c:tx>
                <c:rich>
                  <a:bodyPr/>
                  <a:lstStyle/>
                  <a:p>
                    <a:pPr>
                      <a:defRPr sz="1100" b="1" i="0" u="none" strike="noStrike" baseline="0">
                        <a:solidFill>
                          <a:srgbClr val="333333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s-CR"/>
                      <a:t>100%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'749'!$B$179:$B$185</c:f>
              <c:strCache>
                <c:ptCount val="7"/>
                <c:pt idx="0">
                  <c:v>REMUNERACIONES</c:v>
                </c:pt>
                <c:pt idx="1">
                  <c:v>SERV. NO PERSON.</c:v>
                </c:pt>
                <c:pt idx="2">
                  <c:v>MAT. Y SUMINIS.</c:v>
                </c:pt>
                <c:pt idx="3">
                  <c:v>BIENES DURAD.</c:v>
                </c:pt>
                <c:pt idx="4">
                  <c:v>TRANSF. CORRIEN.</c:v>
                </c:pt>
                <c:pt idx="5">
                  <c:v>TRANSF. CAPITAL</c:v>
                </c:pt>
                <c:pt idx="6">
                  <c:v>CTAS ESPECIALES</c:v>
                </c:pt>
              </c:strCache>
            </c:strRef>
          </c:cat>
          <c:val>
            <c:numRef>
              <c:f>'749'!$D$179:$D$185</c:f>
              <c:numCache>
                <c:formatCode>0.00%</c:formatCode>
                <c:ptCount val="7"/>
                <c:pt idx="0">
                  <c:v>0.25</c:v>
                </c:pt>
                <c:pt idx="1">
                  <c:v>0.25</c:v>
                </c:pt>
                <c:pt idx="2">
                  <c:v>0.25</c:v>
                </c:pt>
                <c:pt idx="3">
                  <c:v>0.25</c:v>
                </c:pt>
                <c:pt idx="4">
                  <c:v>0.25</c:v>
                </c:pt>
                <c:pt idx="5">
                  <c:v>0.25</c:v>
                </c:pt>
                <c:pt idx="6">
                  <c:v>0.25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1770368"/>
        <c:axId val="604180432"/>
      </c:lineChart>
      <c:catAx>
        <c:axId val="611770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333333"/>
                </a:solidFill>
                <a:latin typeface="Arial Narrow"/>
                <a:ea typeface="Arial Narrow"/>
                <a:cs typeface="Arial Narrow"/>
              </a:defRPr>
            </a:pPr>
            <a:endParaRPr lang="es-CR"/>
          </a:p>
        </c:txPr>
        <c:crossAx val="604180432"/>
        <c:crosses val="autoZero"/>
        <c:auto val="1"/>
        <c:lblAlgn val="ctr"/>
        <c:lblOffset val="100"/>
        <c:noMultiLvlLbl val="0"/>
      </c:catAx>
      <c:valAx>
        <c:axId val="604180432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extTo"/>
        <c:crossAx val="611770368"/>
        <c:crosses val="autoZero"/>
        <c:crossBetween val="between"/>
      </c:valAx>
      <c:spPr>
        <a:gradFill>
          <a:gsLst>
            <a:gs pos="0">
              <a:schemeClr val="accent1">
                <a:lumMod val="5000"/>
                <a:lumOff val="95000"/>
              </a:schemeClr>
            </a:gs>
            <a:gs pos="100000">
              <a:schemeClr val="bg1">
                <a:lumMod val="75000"/>
              </a:schemeClr>
            </a:gs>
          </a:gsLst>
          <a:lin ang="5400000" scaled="1"/>
        </a:gradFill>
        <a:ln w="25400">
          <a:noFill/>
        </a:ln>
      </c:spPr>
    </c:plotArea>
    <c:legend>
      <c:legendPos val="r"/>
      <c:layout>
        <c:manualLayout>
          <c:xMode val="edge"/>
          <c:yMode val="edge"/>
          <c:x val="0.29890109890109889"/>
          <c:y val="0.91549287050162598"/>
          <c:w val="0.36483516483516482"/>
          <c:h val="6.572782033108193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10" b="0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es-CR"/>
        </a:p>
      </c:txPr>
    </c:legend>
    <c:plotVisOnly val="1"/>
    <c:dispBlanksAs val="gap"/>
    <c:showDLblsOverMax val="0"/>
  </c:chart>
  <c:spPr>
    <a:gradFill>
      <a:gsLst>
        <a:gs pos="0">
          <a:schemeClr val="accent1">
            <a:lumMod val="5000"/>
            <a:lumOff val="95000"/>
          </a:schemeClr>
        </a:gs>
        <a:gs pos="100000">
          <a:schemeClr val="accent5">
            <a:lumMod val="40000"/>
            <a:lumOff val="60000"/>
          </a:schemeClr>
        </a:gs>
      </a:gsLst>
      <a:lin ang="5400000" scaled="1"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R"/>
    </a:p>
  </c:txPr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495694558740331"/>
          <c:y val="0.14282339969331684"/>
          <c:w val="0.82963822403415532"/>
          <c:h val="0.6098833514625221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'751'!$C$171</c:f>
              <c:strCache>
                <c:ptCount val="1"/>
                <c:pt idx="0">
                  <c:v>Devengado</c:v>
                </c:pt>
              </c:strCache>
            </c:strRef>
          </c:tx>
          <c:spPr>
            <a:gradFill flip="none" rotWithShape="1">
              <a:gsLst>
                <a:gs pos="0">
                  <a:schemeClr val="tx2">
                    <a:lumMod val="20000"/>
                    <a:lumOff val="80000"/>
                  </a:schemeClr>
                </a:gs>
                <a:gs pos="51000">
                  <a:schemeClr val="accent1">
                    <a:lumMod val="75000"/>
                  </a:schemeClr>
                </a:gs>
              </a:gsLst>
              <a:lin ang="0" scaled="1"/>
              <a:tileRect/>
            </a:gra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4"/>
              <c:layout>
                <c:manualLayout>
                  <c:x val="5.1975684512549275E-2"/>
                  <c:y val="1.04813671003916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C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'751'!$B$172:$B$176</c:f>
              <c:strCache>
                <c:ptCount val="5"/>
                <c:pt idx="0">
                  <c:v>REMUNERACIONES</c:v>
                </c:pt>
                <c:pt idx="1">
                  <c:v>SERV. NO PERSON.</c:v>
                </c:pt>
                <c:pt idx="2">
                  <c:v>MAT. Y SUMINIS.</c:v>
                </c:pt>
                <c:pt idx="3">
                  <c:v>BIENES DURAD.</c:v>
                </c:pt>
                <c:pt idx="4">
                  <c:v>TRANSF. CORRIEN.</c:v>
                </c:pt>
              </c:strCache>
            </c:strRef>
          </c:cat>
          <c:val>
            <c:numRef>
              <c:f>'751'!$C$172:$C$176</c:f>
              <c:numCache>
                <c:formatCode>0.00%</c:formatCode>
                <c:ptCount val="5"/>
                <c:pt idx="0">
                  <c:v>0.23810433739754891</c:v>
                </c:pt>
                <c:pt idx="1">
                  <c:v>2.4292986196614585E-2</c:v>
                </c:pt>
                <c:pt idx="2">
                  <c:v>5.2999076456520862E-2</c:v>
                </c:pt>
                <c:pt idx="3">
                  <c:v>0</c:v>
                </c:pt>
                <c:pt idx="4">
                  <c:v>0.25573762970822128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2"/>
        <c:overlap val="5"/>
        <c:axId val="604183792"/>
        <c:axId val="715563072"/>
      </c:barChart>
      <c:lineChart>
        <c:grouping val="standard"/>
        <c:varyColors val="0"/>
        <c:ser>
          <c:idx val="1"/>
          <c:order val="1"/>
          <c:tx>
            <c:strRef>
              <c:f>'751'!$D$171</c:f>
              <c:strCache>
                <c:ptCount val="1"/>
                <c:pt idx="0">
                  <c:v>Límite 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74046557701832594"/>
                  <c:y val="-1.377410468319559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C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0.8196444516600373"/>
                  <c:y val="-5.48356343349458E-3"/>
                </c:manualLayout>
              </c:layout>
              <c:tx>
                <c:rich>
                  <a:bodyPr/>
                  <a:lstStyle/>
                  <a:p>
                    <a:pPr>
                      <a:defRPr sz="1100" b="1" i="0" u="none" strike="noStrike" baseline="0">
                        <a:solidFill>
                          <a:srgbClr val="333333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s-CR"/>
                      <a:t>100%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'751'!$B$172:$B$176</c:f>
              <c:strCache>
                <c:ptCount val="5"/>
                <c:pt idx="0">
                  <c:v>REMUNERACIONES</c:v>
                </c:pt>
                <c:pt idx="1">
                  <c:v>SERV. NO PERSON.</c:v>
                </c:pt>
                <c:pt idx="2">
                  <c:v>MAT. Y SUMINIS.</c:v>
                </c:pt>
                <c:pt idx="3">
                  <c:v>BIENES DURAD.</c:v>
                </c:pt>
                <c:pt idx="4">
                  <c:v>TRANSF. CORRIEN.</c:v>
                </c:pt>
              </c:strCache>
            </c:strRef>
          </c:cat>
          <c:val>
            <c:numRef>
              <c:f>'751'!$D$172:$D$176</c:f>
              <c:numCache>
                <c:formatCode>0.00%</c:formatCode>
                <c:ptCount val="5"/>
                <c:pt idx="0">
                  <c:v>0.25</c:v>
                </c:pt>
                <c:pt idx="1">
                  <c:v>0.25</c:v>
                </c:pt>
                <c:pt idx="2">
                  <c:v>0.25</c:v>
                </c:pt>
                <c:pt idx="3">
                  <c:v>0.25</c:v>
                </c:pt>
                <c:pt idx="4">
                  <c:v>0.25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4183792"/>
        <c:axId val="715563072"/>
      </c:lineChart>
      <c:catAx>
        <c:axId val="6041837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333333"/>
                </a:solidFill>
                <a:latin typeface="Arial Narrow"/>
                <a:ea typeface="Arial Narrow"/>
                <a:cs typeface="Arial Narrow"/>
              </a:defRPr>
            </a:pPr>
            <a:endParaRPr lang="es-CR"/>
          </a:p>
        </c:txPr>
        <c:crossAx val="715563072"/>
        <c:crosses val="autoZero"/>
        <c:auto val="1"/>
        <c:lblAlgn val="ctr"/>
        <c:lblOffset val="100"/>
        <c:noMultiLvlLbl val="0"/>
      </c:catAx>
      <c:valAx>
        <c:axId val="715563072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extTo"/>
        <c:crossAx val="604183792"/>
        <c:crosses val="autoZero"/>
        <c:crossBetween val="between"/>
      </c:valAx>
      <c:spPr>
        <a:gradFill>
          <a:gsLst>
            <a:gs pos="0">
              <a:schemeClr val="accent1">
                <a:lumMod val="5000"/>
                <a:lumOff val="95000"/>
              </a:schemeClr>
            </a:gs>
            <a:gs pos="100000">
              <a:schemeClr val="bg1">
                <a:lumMod val="75000"/>
              </a:schemeClr>
            </a:gs>
          </a:gsLst>
          <a:lin ang="5400000" scaled="1"/>
        </a:gradFill>
        <a:ln w="25400">
          <a:noFill/>
        </a:ln>
      </c:spPr>
    </c:plotArea>
    <c:legend>
      <c:legendPos val="r"/>
      <c:layout>
        <c:manualLayout>
          <c:xMode val="edge"/>
          <c:yMode val="edge"/>
          <c:x val="0.29780226316594915"/>
          <c:y val="0.92319748667780166"/>
          <c:w val="0.3681318053065149"/>
          <c:h val="6.269593573530585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10" b="0" i="0" u="none" strike="noStrike" baseline="0">
              <a:solidFill>
                <a:srgbClr val="333333"/>
              </a:solidFill>
              <a:latin typeface="Arial Narrow"/>
              <a:ea typeface="Arial Narrow"/>
              <a:cs typeface="Arial Narrow"/>
            </a:defRPr>
          </a:pPr>
          <a:endParaRPr lang="es-CR"/>
        </a:p>
      </c:txPr>
    </c:legend>
    <c:plotVisOnly val="1"/>
    <c:dispBlanksAs val="gap"/>
    <c:showDLblsOverMax val="0"/>
  </c:chart>
  <c:spPr>
    <a:gradFill>
      <a:gsLst>
        <a:gs pos="0">
          <a:schemeClr val="accent1">
            <a:lumMod val="5000"/>
            <a:lumOff val="95000"/>
          </a:schemeClr>
        </a:gs>
        <a:gs pos="100000">
          <a:schemeClr val="accent1">
            <a:lumMod val="40000"/>
            <a:lumOff val="60000"/>
          </a:schemeClr>
        </a:gs>
      </a:gsLst>
      <a:lin ang="5400000" scaled="1"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R"/>
    </a:p>
  </c:txPr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495694558740331"/>
          <c:y val="0.14282339969331684"/>
          <c:w val="0.82963822403415532"/>
          <c:h val="0.6098833514625221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'753'!$C$129</c:f>
              <c:strCache>
                <c:ptCount val="1"/>
                <c:pt idx="0">
                  <c:v>Devengado</c:v>
                </c:pt>
              </c:strCache>
            </c:strRef>
          </c:tx>
          <c:spPr>
            <a:gradFill flip="none" rotWithShape="1">
              <a:gsLst>
                <a:gs pos="0">
                  <a:schemeClr val="accent4">
                    <a:lumMod val="40000"/>
                    <a:lumOff val="60000"/>
                  </a:schemeClr>
                </a:gs>
                <a:gs pos="51000">
                  <a:schemeClr val="accent4">
                    <a:lumMod val="75000"/>
                  </a:schemeClr>
                </a:gs>
              </a:gsLst>
              <a:lin ang="0" scaled="1"/>
              <a:tileRect/>
            </a:gra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layout>
                <c:manualLayout>
                  <c:x val="6.1550152712229238E-2"/>
                  <c:y val="3.773292156141008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C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'753'!$B$130:$B$134</c:f>
              <c:strCache>
                <c:ptCount val="5"/>
                <c:pt idx="0">
                  <c:v>REMUNERACIONES</c:v>
                </c:pt>
                <c:pt idx="1">
                  <c:v>SERV. NO PERSON.</c:v>
                </c:pt>
                <c:pt idx="2">
                  <c:v>MAT. Y SUMINIS.</c:v>
                </c:pt>
                <c:pt idx="3">
                  <c:v>BIENES DURAD.</c:v>
                </c:pt>
                <c:pt idx="4">
                  <c:v>TRANSF. CORRIEN.</c:v>
                </c:pt>
              </c:strCache>
            </c:strRef>
          </c:cat>
          <c:val>
            <c:numRef>
              <c:f>'753'!$C$130:$C$134</c:f>
              <c:numCache>
                <c:formatCode>0.00%</c:formatCode>
                <c:ptCount val="5"/>
                <c:pt idx="0">
                  <c:v>0.20856635289014425</c:v>
                </c:pt>
                <c:pt idx="1">
                  <c:v>6.8626475367890377E-2</c:v>
                </c:pt>
                <c:pt idx="2">
                  <c:v>0.14482711714904406</c:v>
                </c:pt>
                <c:pt idx="3">
                  <c:v>0</c:v>
                </c:pt>
                <c:pt idx="4">
                  <c:v>0.17274101186277868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2"/>
        <c:overlap val="5"/>
        <c:axId val="715566432"/>
        <c:axId val="648086336"/>
      </c:barChart>
      <c:lineChart>
        <c:grouping val="standard"/>
        <c:varyColors val="0"/>
        <c:ser>
          <c:idx val="1"/>
          <c:order val="1"/>
          <c:tx>
            <c:strRef>
              <c:f>'753'!$D$129</c:f>
              <c:strCache>
                <c:ptCount val="1"/>
                <c:pt idx="0">
                  <c:v>Límite 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74046557701832594"/>
                  <c:y val="-1.377410468319559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C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0.8196444516600373"/>
                  <c:y val="-5.48356343349458E-3"/>
                </c:manualLayout>
              </c:layout>
              <c:tx>
                <c:rich>
                  <a:bodyPr/>
                  <a:lstStyle/>
                  <a:p>
                    <a:pPr>
                      <a:defRPr sz="1100" b="1" i="0" u="none" strike="noStrike" baseline="0">
                        <a:solidFill>
                          <a:srgbClr val="333333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s-CR"/>
                      <a:t>100%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'753'!$B$130:$B$134</c:f>
              <c:strCache>
                <c:ptCount val="5"/>
                <c:pt idx="0">
                  <c:v>REMUNERACIONES</c:v>
                </c:pt>
                <c:pt idx="1">
                  <c:v>SERV. NO PERSON.</c:v>
                </c:pt>
                <c:pt idx="2">
                  <c:v>MAT. Y SUMINIS.</c:v>
                </c:pt>
                <c:pt idx="3">
                  <c:v>BIENES DURAD.</c:v>
                </c:pt>
                <c:pt idx="4">
                  <c:v>TRANSF. CORRIEN.</c:v>
                </c:pt>
              </c:strCache>
            </c:strRef>
          </c:cat>
          <c:val>
            <c:numRef>
              <c:f>'753'!$D$130:$D$134</c:f>
              <c:numCache>
                <c:formatCode>0.00%</c:formatCode>
                <c:ptCount val="5"/>
                <c:pt idx="0">
                  <c:v>0.25</c:v>
                </c:pt>
                <c:pt idx="1">
                  <c:v>0.25</c:v>
                </c:pt>
                <c:pt idx="2">
                  <c:v>0.25</c:v>
                </c:pt>
                <c:pt idx="3">
                  <c:v>0.25</c:v>
                </c:pt>
                <c:pt idx="4">
                  <c:v>0.25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5566432"/>
        <c:axId val="648086336"/>
      </c:lineChart>
      <c:catAx>
        <c:axId val="7155664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333333"/>
                </a:solidFill>
                <a:latin typeface="Arial Narrow"/>
                <a:ea typeface="Arial Narrow"/>
                <a:cs typeface="Arial Narrow"/>
              </a:defRPr>
            </a:pPr>
            <a:endParaRPr lang="es-CR"/>
          </a:p>
        </c:txPr>
        <c:crossAx val="648086336"/>
        <c:crosses val="autoZero"/>
        <c:auto val="1"/>
        <c:lblAlgn val="ctr"/>
        <c:lblOffset val="100"/>
        <c:noMultiLvlLbl val="0"/>
      </c:catAx>
      <c:valAx>
        <c:axId val="648086336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extTo"/>
        <c:crossAx val="715566432"/>
        <c:crosses val="autoZero"/>
        <c:crossBetween val="between"/>
      </c:valAx>
      <c:spPr>
        <a:gradFill>
          <a:gsLst>
            <a:gs pos="0">
              <a:schemeClr val="accent1">
                <a:lumMod val="5000"/>
                <a:lumOff val="95000"/>
              </a:schemeClr>
            </a:gs>
            <a:gs pos="100000">
              <a:schemeClr val="bg1">
                <a:lumMod val="75000"/>
              </a:schemeClr>
            </a:gs>
          </a:gsLst>
          <a:lin ang="5400000" scaled="1"/>
        </a:gradFill>
        <a:ln w="25400">
          <a:noFill/>
        </a:ln>
      </c:spPr>
    </c:plotArea>
    <c:legend>
      <c:legendPos val="r"/>
      <c:layout>
        <c:manualLayout>
          <c:xMode val="edge"/>
          <c:yMode val="edge"/>
          <c:x val="0.29780226316594915"/>
          <c:y val="0.92319748667780166"/>
          <c:w val="0.3681318053065149"/>
          <c:h val="6.269593573530585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10" b="0" i="0" u="none" strike="noStrike" baseline="0">
              <a:solidFill>
                <a:srgbClr val="333333"/>
              </a:solidFill>
              <a:latin typeface="Arial Narrow"/>
              <a:ea typeface="Arial Narrow"/>
              <a:cs typeface="Arial Narrow"/>
            </a:defRPr>
          </a:pPr>
          <a:endParaRPr lang="es-CR"/>
        </a:p>
      </c:txPr>
    </c:legend>
    <c:plotVisOnly val="1"/>
    <c:dispBlanksAs val="gap"/>
    <c:showDLblsOverMax val="0"/>
  </c:chart>
  <c:spPr>
    <a:gradFill>
      <a:gsLst>
        <a:gs pos="0">
          <a:schemeClr val="accent1">
            <a:lumMod val="5000"/>
            <a:lumOff val="95000"/>
          </a:schemeClr>
        </a:gs>
        <a:gs pos="100000">
          <a:schemeClr val="accent4">
            <a:lumMod val="20000"/>
            <a:lumOff val="80000"/>
          </a:schemeClr>
        </a:gs>
      </a:gsLst>
      <a:lin ang="5400000" scaled="1"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R"/>
    </a:p>
  </c:txPr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495694558740331"/>
          <c:y val="0.14282339969331684"/>
          <c:w val="0.82963822403415532"/>
          <c:h val="0.6098833514625221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'755'!$C$163</c:f>
              <c:strCache>
                <c:ptCount val="1"/>
                <c:pt idx="0">
                  <c:v>Devengado</c:v>
                </c:pt>
              </c:strCache>
            </c:strRef>
          </c:tx>
          <c:spPr>
            <a:gradFill flip="none" rotWithShape="1">
              <a:gsLst>
                <a:gs pos="0">
                  <a:schemeClr val="accent3">
                    <a:lumMod val="20000"/>
                    <a:lumOff val="80000"/>
                  </a:schemeClr>
                </a:gs>
                <a:gs pos="51000">
                  <a:schemeClr val="accent3">
                    <a:lumMod val="75000"/>
                  </a:schemeClr>
                </a:gs>
              </a:gsLst>
              <a:lin ang="0" scaled="1"/>
              <a:tileRect/>
            </a:gra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'755'!$B$164:$B$168</c:f>
              <c:strCache>
                <c:ptCount val="4"/>
                <c:pt idx="0">
                  <c:v>REMUNERACIONES</c:v>
                </c:pt>
                <c:pt idx="1">
                  <c:v>SERV. NO PERSON.</c:v>
                </c:pt>
                <c:pt idx="2">
                  <c:v>MAT. Y SUMINIS.</c:v>
                </c:pt>
                <c:pt idx="3">
                  <c:v>TRANSF. CORRIEN.</c:v>
                </c:pt>
              </c:strCache>
            </c:strRef>
          </c:cat>
          <c:val>
            <c:numRef>
              <c:f>'755'!$C$164:$C$168</c:f>
              <c:numCache>
                <c:formatCode>0.00%</c:formatCode>
                <c:ptCount val="4"/>
                <c:pt idx="0">
                  <c:v>0.24393766678724718</c:v>
                </c:pt>
                <c:pt idx="1">
                  <c:v>9.161137445647316E-2</c:v>
                </c:pt>
                <c:pt idx="2">
                  <c:v>1.8517315706807452E-2</c:v>
                </c:pt>
                <c:pt idx="3">
                  <c:v>0.2761421410535197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2"/>
        <c:overlap val="5"/>
        <c:axId val="648089696"/>
        <c:axId val="646023120"/>
      </c:barChart>
      <c:lineChart>
        <c:grouping val="standard"/>
        <c:varyColors val="0"/>
        <c:ser>
          <c:idx val="1"/>
          <c:order val="1"/>
          <c:tx>
            <c:strRef>
              <c:f>'755'!$D$163</c:f>
              <c:strCache>
                <c:ptCount val="1"/>
                <c:pt idx="0">
                  <c:v>Límite 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74046557701832594"/>
                  <c:y val="-1.377410468319559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C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0.8196444516600373"/>
                  <c:y val="-5.48356343349458E-3"/>
                </c:manualLayout>
              </c:layout>
              <c:tx>
                <c:rich>
                  <a:bodyPr/>
                  <a:lstStyle/>
                  <a:p>
                    <a:pPr>
                      <a:defRPr sz="1100" b="1" i="0" u="none" strike="noStrike" baseline="0">
                        <a:solidFill>
                          <a:srgbClr val="333333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s-CR"/>
                      <a:t>100%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'755'!$B$164:$B$168</c:f>
              <c:strCache>
                <c:ptCount val="4"/>
                <c:pt idx="0">
                  <c:v>REMUNERACIONES</c:v>
                </c:pt>
                <c:pt idx="1">
                  <c:v>SERV. NO PERSON.</c:v>
                </c:pt>
                <c:pt idx="2">
                  <c:v>MAT. Y SUMINIS.</c:v>
                </c:pt>
                <c:pt idx="3">
                  <c:v>TRANSF. CORRIEN.</c:v>
                </c:pt>
              </c:strCache>
            </c:strRef>
          </c:cat>
          <c:val>
            <c:numRef>
              <c:f>'755'!$D$164:$D$168</c:f>
              <c:numCache>
                <c:formatCode>0.00%</c:formatCode>
                <c:ptCount val="4"/>
                <c:pt idx="0">
                  <c:v>0.25</c:v>
                </c:pt>
                <c:pt idx="1">
                  <c:v>0.25</c:v>
                </c:pt>
                <c:pt idx="2">
                  <c:v>0.25</c:v>
                </c:pt>
                <c:pt idx="3">
                  <c:v>0.25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8089696"/>
        <c:axId val="646023120"/>
      </c:lineChart>
      <c:catAx>
        <c:axId val="648089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333333"/>
                </a:solidFill>
                <a:latin typeface="Arial Narrow"/>
                <a:ea typeface="Arial Narrow"/>
                <a:cs typeface="Arial Narrow"/>
              </a:defRPr>
            </a:pPr>
            <a:endParaRPr lang="es-CR"/>
          </a:p>
        </c:txPr>
        <c:crossAx val="646023120"/>
        <c:crosses val="autoZero"/>
        <c:auto val="1"/>
        <c:lblAlgn val="ctr"/>
        <c:lblOffset val="100"/>
        <c:noMultiLvlLbl val="0"/>
      </c:catAx>
      <c:valAx>
        <c:axId val="646023120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extTo"/>
        <c:crossAx val="648089696"/>
        <c:crosses val="autoZero"/>
        <c:crossBetween val="between"/>
      </c:valAx>
      <c:spPr>
        <a:gradFill>
          <a:gsLst>
            <a:gs pos="0">
              <a:schemeClr val="accent1">
                <a:lumMod val="5000"/>
                <a:lumOff val="95000"/>
              </a:schemeClr>
            </a:gs>
            <a:gs pos="100000">
              <a:schemeClr val="bg1">
                <a:lumMod val="75000"/>
              </a:schemeClr>
            </a:gs>
          </a:gsLst>
          <a:lin ang="5400000" scaled="1"/>
        </a:gradFill>
        <a:ln w="25400">
          <a:noFill/>
        </a:ln>
      </c:spPr>
    </c:plotArea>
    <c:legend>
      <c:legendPos val="r"/>
      <c:layout>
        <c:manualLayout>
          <c:xMode val="edge"/>
          <c:yMode val="edge"/>
          <c:x val="0.30109889729130396"/>
          <c:y val="0.92163015986638042"/>
          <c:w val="0.38351648288188406"/>
          <c:h val="7.523502743975185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10" b="0" i="0" u="none" strike="noStrike" baseline="0">
              <a:solidFill>
                <a:srgbClr val="333333"/>
              </a:solidFill>
              <a:latin typeface="Arial Narrow"/>
              <a:ea typeface="Arial Narrow"/>
              <a:cs typeface="Arial Narrow"/>
            </a:defRPr>
          </a:pPr>
          <a:endParaRPr lang="es-CR"/>
        </a:p>
      </c:txPr>
    </c:legend>
    <c:plotVisOnly val="1"/>
    <c:dispBlanksAs val="gap"/>
    <c:showDLblsOverMax val="0"/>
  </c:chart>
  <c:spPr>
    <a:gradFill>
      <a:gsLst>
        <a:gs pos="0">
          <a:schemeClr val="accent1">
            <a:lumMod val="5000"/>
            <a:lumOff val="95000"/>
          </a:schemeClr>
        </a:gs>
        <a:gs pos="100000">
          <a:schemeClr val="accent3">
            <a:lumMod val="40000"/>
            <a:lumOff val="60000"/>
          </a:schemeClr>
        </a:gs>
      </a:gsLst>
      <a:lin ang="5400000" scaled="1"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R"/>
    </a:p>
  </c:txPr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495694558740331"/>
          <c:y val="0.14282339969331684"/>
          <c:w val="0.82963822403415532"/>
          <c:h val="0.6098833514625221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'758'!$C$146</c:f>
              <c:strCache>
                <c:ptCount val="1"/>
                <c:pt idx="0">
                  <c:v>Devengado</c:v>
                </c:pt>
              </c:strCache>
            </c:strRef>
          </c:tx>
          <c:spPr>
            <a:gradFill flip="none" rotWithShape="1">
              <a:gsLst>
                <a:gs pos="0">
                  <a:schemeClr val="accent5">
                    <a:lumMod val="20000"/>
                    <a:lumOff val="80000"/>
                  </a:schemeClr>
                </a:gs>
                <a:gs pos="51000">
                  <a:schemeClr val="accent5">
                    <a:lumMod val="75000"/>
                  </a:schemeClr>
                </a:gs>
              </a:gsLst>
              <a:lin ang="0" scaled="1"/>
              <a:tileRect/>
            </a:gra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4"/>
              <c:layout>
                <c:manualLayout>
                  <c:x val="6.1550152712229286E-2"/>
                  <c:y val="1.257764052047002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C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'758'!$B$147:$B$151</c:f>
              <c:strCache>
                <c:ptCount val="5"/>
                <c:pt idx="0">
                  <c:v>REMUNERACIONES</c:v>
                </c:pt>
                <c:pt idx="1">
                  <c:v>SERV. NO PERSON.</c:v>
                </c:pt>
                <c:pt idx="2">
                  <c:v>MAT. Y SUMINIS.</c:v>
                </c:pt>
                <c:pt idx="3">
                  <c:v>BIENES DURAD.</c:v>
                </c:pt>
                <c:pt idx="4">
                  <c:v>TRANSF. CORRIEN.</c:v>
                </c:pt>
              </c:strCache>
            </c:strRef>
          </c:cat>
          <c:val>
            <c:numRef>
              <c:f>'758'!$C$147:$C$151</c:f>
              <c:numCache>
                <c:formatCode>0.00%</c:formatCode>
                <c:ptCount val="5"/>
                <c:pt idx="0">
                  <c:v>4.0098282911818925E-2</c:v>
                </c:pt>
                <c:pt idx="1">
                  <c:v>2.5402712770385538E-2</c:v>
                </c:pt>
                <c:pt idx="2">
                  <c:v>0</c:v>
                </c:pt>
                <c:pt idx="3">
                  <c:v>0.25212015053296716</c:v>
                </c:pt>
                <c:pt idx="4">
                  <c:v>0.24085882550075394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2"/>
        <c:overlap val="5"/>
        <c:axId val="646026480"/>
        <c:axId val="606915504"/>
      </c:barChart>
      <c:lineChart>
        <c:grouping val="standard"/>
        <c:varyColors val="0"/>
        <c:ser>
          <c:idx val="1"/>
          <c:order val="1"/>
          <c:tx>
            <c:strRef>
              <c:f>'758'!$D$146</c:f>
              <c:strCache>
                <c:ptCount val="1"/>
                <c:pt idx="0">
                  <c:v>Límite 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74046557701832594"/>
                  <c:y val="-1.377410468319559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C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0.8196444516600373"/>
                  <c:y val="-5.48356343349458E-3"/>
                </c:manualLayout>
              </c:layout>
              <c:tx>
                <c:rich>
                  <a:bodyPr/>
                  <a:lstStyle/>
                  <a:p>
                    <a:pPr>
                      <a:defRPr sz="1100" b="1" i="0" u="none" strike="noStrike" baseline="0">
                        <a:solidFill>
                          <a:srgbClr val="333333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s-CR"/>
                      <a:t>100%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'758'!$B$147:$B$151</c:f>
              <c:strCache>
                <c:ptCount val="5"/>
                <c:pt idx="0">
                  <c:v>REMUNERACIONES</c:v>
                </c:pt>
                <c:pt idx="1">
                  <c:v>SERV. NO PERSON.</c:v>
                </c:pt>
                <c:pt idx="2">
                  <c:v>MAT. Y SUMINIS.</c:v>
                </c:pt>
                <c:pt idx="3">
                  <c:v>BIENES DURAD.</c:v>
                </c:pt>
                <c:pt idx="4">
                  <c:v>TRANSF. CORRIEN.</c:v>
                </c:pt>
              </c:strCache>
            </c:strRef>
          </c:cat>
          <c:val>
            <c:numRef>
              <c:f>'758'!$D$147:$D$151</c:f>
              <c:numCache>
                <c:formatCode>0.00%</c:formatCode>
                <c:ptCount val="5"/>
                <c:pt idx="0">
                  <c:v>0.25</c:v>
                </c:pt>
                <c:pt idx="1">
                  <c:v>0.25</c:v>
                </c:pt>
                <c:pt idx="2">
                  <c:v>0.25</c:v>
                </c:pt>
                <c:pt idx="3">
                  <c:v>0.25</c:v>
                </c:pt>
                <c:pt idx="4">
                  <c:v>0.25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6026480"/>
        <c:axId val="606915504"/>
      </c:lineChart>
      <c:catAx>
        <c:axId val="646026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333333"/>
                </a:solidFill>
                <a:latin typeface="Arial Narrow"/>
                <a:ea typeface="Arial Narrow"/>
                <a:cs typeface="Arial Narrow"/>
              </a:defRPr>
            </a:pPr>
            <a:endParaRPr lang="es-CR"/>
          </a:p>
        </c:txPr>
        <c:crossAx val="606915504"/>
        <c:crosses val="autoZero"/>
        <c:auto val="1"/>
        <c:lblAlgn val="ctr"/>
        <c:lblOffset val="100"/>
        <c:noMultiLvlLbl val="0"/>
      </c:catAx>
      <c:valAx>
        <c:axId val="606915504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extTo"/>
        <c:crossAx val="646026480"/>
        <c:crosses val="autoZero"/>
        <c:crossBetween val="between"/>
      </c:valAx>
      <c:spPr>
        <a:gradFill>
          <a:gsLst>
            <a:gs pos="0">
              <a:schemeClr val="accent1">
                <a:lumMod val="5000"/>
                <a:lumOff val="95000"/>
              </a:schemeClr>
            </a:gs>
            <a:gs pos="100000">
              <a:schemeClr val="bg1">
                <a:lumMod val="75000"/>
              </a:schemeClr>
            </a:gs>
          </a:gsLst>
          <a:lin ang="5400000" scaled="1"/>
        </a:gradFill>
        <a:ln w="25400">
          <a:noFill/>
        </a:ln>
      </c:spPr>
    </c:plotArea>
    <c:legend>
      <c:legendPos val="r"/>
      <c:layout>
        <c:manualLayout>
          <c:xMode val="edge"/>
          <c:yMode val="edge"/>
          <c:x val="0.299999942251443"/>
          <c:y val="0.92319748667780166"/>
          <c:w val="0.3681318053065149"/>
          <c:h val="6.58305893581484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10" b="0" i="0" u="none" strike="noStrike" baseline="0">
              <a:solidFill>
                <a:srgbClr val="333333"/>
              </a:solidFill>
              <a:latin typeface="Arial Narrow"/>
              <a:ea typeface="Arial Narrow"/>
              <a:cs typeface="Arial Narrow"/>
            </a:defRPr>
          </a:pPr>
          <a:endParaRPr lang="es-CR"/>
        </a:p>
      </c:txPr>
    </c:legend>
    <c:plotVisOnly val="1"/>
    <c:dispBlanksAs val="gap"/>
    <c:showDLblsOverMax val="0"/>
  </c:chart>
  <c:spPr>
    <a:gradFill>
      <a:gsLst>
        <a:gs pos="0">
          <a:schemeClr val="accent1">
            <a:lumMod val="5000"/>
            <a:lumOff val="95000"/>
          </a:schemeClr>
        </a:gs>
        <a:gs pos="100000">
          <a:schemeClr val="accent5">
            <a:lumMod val="40000"/>
            <a:lumOff val="60000"/>
          </a:schemeClr>
        </a:gs>
      </a:gsLst>
      <a:lin ang="5400000" scaled="1"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R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chart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chart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80" workbookViewId="0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80" workbookViewId="0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zoomScale="81" workbookViewId="0"/>
  </sheetViews>
  <pageMargins left="0.7" right="0.7" top="0.75" bottom="0.75" header="0.3" footer="0.3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zoomScale="81" workbookViewId="0"/>
  </sheetViews>
  <pageMargins left="0.7" right="0.7" top="0.75" bottom="0.75" header="0.3" footer="0.3"/>
  <drawing r:id="rId1"/>
</chartsheet>
</file>

<file path=xl/chartsheets/sheet5.xml><?xml version="1.0" encoding="utf-8"?>
<chartsheet xmlns="http://schemas.openxmlformats.org/spreadsheetml/2006/main" xmlns:r="http://schemas.openxmlformats.org/officeDocument/2006/relationships">
  <sheetPr/>
  <sheetViews>
    <sheetView zoomScale="81" workbookViewId="0"/>
  </sheetViews>
  <pageMargins left="0.7" right="0.7" top="0.75" bottom="0.75" header="0.3" footer="0.3"/>
  <drawing r:id="rId1"/>
</chartsheet>
</file>

<file path=xl/chartsheets/sheet6.xml><?xml version="1.0" encoding="utf-8"?>
<chartsheet xmlns="http://schemas.openxmlformats.org/spreadsheetml/2006/main" xmlns:r="http://schemas.openxmlformats.org/officeDocument/2006/relationships">
  <sheetPr/>
  <sheetViews>
    <sheetView zoomScale="81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8406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0.25024</cdr:x>
      <cdr:y>0.02081</cdr:y>
    </cdr:from>
    <cdr:to>
      <cdr:x>0.82725</cdr:x>
      <cdr:y>0.13442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2205096" y="126059"/>
          <a:ext cx="5480681" cy="683750"/>
        </a:xfrm>
        <a:prstGeom xmlns:a="http://schemas.openxmlformats.org/drawingml/2006/main" prst="rect">
          <a:avLst/>
        </a:prstGeom>
        <a:gradFill xmlns:a="http://schemas.openxmlformats.org/drawingml/2006/main">
          <a:gsLst>
            <a:gs pos="42000">
              <a:schemeClr val="accent3">
                <a:lumMod val="75000"/>
              </a:schemeClr>
            </a:gs>
            <a:gs pos="93000">
              <a:schemeClr val="accent3">
                <a:lumMod val="20000"/>
                <a:lumOff val="80000"/>
              </a:schemeClr>
            </a:gs>
          </a:gsLst>
        </a:gradFill>
      </cdr:spPr>
      <cdr:style>
        <a:lnRef xmlns:a="http://schemas.openxmlformats.org/drawingml/2006/main" idx="0">
          <a:schemeClr val="accent5"/>
        </a:lnRef>
        <a:fillRef xmlns:a="http://schemas.openxmlformats.org/drawingml/2006/main" idx="3">
          <a:schemeClr val="accent5"/>
        </a:fillRef>
        <a:effectRef xmlns:a="http://schemas.openxmlformats.org/drawingml/2006/main" idx="3">
          <a:schemeClr val="accent5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CR" sz="1200" b="1">
              <a:solidFill>
                <a:sysClr val="windowText" lastClr="000000"/>
              </a:solidFill>
              <a:latin typeface="Arial Narrow" panose="020B0606020202030204" pitchFamily="34" charset="0"/>
            </a:rPr>
            <a:t>EJECUCION PRESUPUESTARIA </a:t>
          </a:r>
        </a:p>
        <a:p xmlns:a="http://schemas.openxmlformats.org/drawingml/2006/main">
          <a:pPr algn="ctr"/>
          <a:r>
            <a:rPr lang="es-CR" sz="1200" b="1">
              <a:solidFill>
                <a:sysClr val="windowText" lastClr="000000"/>
              </a:solidFill>
              <a:latin typeface="Arial Narrow" panose="020B0606020202030204" pitchFamily="34" charset="0"/>
            </a:rPr>
            <a:t>755 SISTEMA NACIONAL DE BIBLIOTECAS</a:t>
          </a:r>
        </a:p>
        <a:p xmlns:a="http://schemas.openxmlformats.org/drawingml/2006/main">
          <a:pPr algn="ctr"/>
          <a:r>
            <a:rPr lang="es-CR" sz="1200" b="1">
              <a:solidFill>
                <a:sysClr val="windowText" lastClr="000000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LIQUIDACION AL 31 DE MARZO 2019</a:t>
          </a:r>
          <a:endParaRPr lang="es-CR" sz="1200">
            <a:solidFill>
              <a:sysClr val="windowText" lastClr="000000"/>
            </a:solidFill>
            <a:effectLst/>
            <a:latin typeface="Arial Narrow" panose="020B0606020202030204" pitchFamily="34" charset="0"/>
          </a:endParaRPr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8666574" cy="6291204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0.26349</cdr:x>
      <cdr:y>0.02081</cdr:y>
    </cdr:from>
    <cdr:to>
      <cdr:x>0.8325</cdr:x>
      <cdr:y>0.13667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2205096" y="126059"/>
          <a:ext cx="5480681" cy="683750"/>
        </a:xfrm>
        <a:prstGeom xmlns:a="http://schemas.openxmlformats.org/drawingml/2006/main" prst="rect">
          <a:avLst/>
        </a:prstGeom>
        <a:gradFill xmlns:a="http://schemas.openxmlformats.org/drawingml/2006/main">
          <a:gsLst>
            <a:gs pos="42000">
              <a:schemeClr val="accent5">
                <a:lumMod val="50000"/>
              </a:schemeClr>
            </a:gs>
            <a:gs pos="93000">
              <a:schemeClr val="accent5">
                <a:shade val="93000"/>
                <a:satMod val="130000"/>
              </a:schemeClr>
            </a:gs>
          </a:gsLst>
        </a:gradFill>
      </cdr:spPr>
      <cdr:style>
        <a:lnRef xmlns:a="http://schemas.openxmlformats.org/drawingml/2006/main" idx="0">
          <a:schemeClr val="accent5"/>
        </a:lnRef>
        <a:fillRef xmlns:a="http://schemas.openxmlformats.org/drawingml/2006/main" idx="3">
          <a:schemeClr val="accent5"/>
        </a:fillRef>
        <a:effectRef xmlns:a="http://schemas.openxmlformats.org/drawingml/2006/main" idx="3">
          <a:schemeClr val="accent5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CR" sz="1200" b="1">
              <a:solidFill>
                <a:sysClr val="windowText" lastClr="000000"/>
              </a:solidFill>
              <a:latin typeface="Arial Narrow" panose="020B0606020202030204" pitchFamily="34" charset="0"/>
            </a:rPr>
            <a:t>EJECUCION PRESUPUESTARIA </a:t>
          </a:r>
        </a:p>
        <a:p xmlns:a="http://schemas.openxmlformats.org/drawingml/2006/main">
          <a:pPr algn="ctr"/>
          <a:r>
            <a:rPr lang="es-CR" sz="1200" b="1">
              <a:solidFill>
                <a:sysClr val="windowText" lastClr="000000"/>
              </a:solidFill>
              <a:latin typeface="Arial Narrow" panose="020B0606020202030204" pitchFamily="34" charset="0"/>
            </a:rPr>
            <a:t>758 DESARROLLO ARTISTICO Y EXTENSION MUSICAL</a:t>
          </a:r>
        </a:p>
        <a:p xmlns:a="http://schemas.openxmlformats.org/drawingml/2006/main">
          <a:pPr algn="ctr"/>
          <a:r>
            <a:rPr lang="es-CR" sz="1200" b="1">
              <a:solidFill>
                <a:sysClr val="windowText" lastClr="000000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LIQUIDACION AL 31 DE MARZO 2019</a:t>
          </a:r>
          <a:endParaRPr lang="es-CR" sz="1200">
            <a:solidFill>
              <a:sysClr val="windowText" lastClr="000000"/>
            </a:solidFill>
            <a:effectLst/>
            <a:latin typeface="Arial Narrow" panose="020B0606020202030204" pitchFamily="34" charset="0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0.26074</cdr:x>
      <cdr:y>0.02081</cdr:y>
    </cdr:from>
    <cdr:to>
      <cdr:x>0.83125</cdr:x>
      <cdr:y>0.13567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2205096" y="126059"/>
          <a:ext cx="5480681" cy="683750"/>
        </a:xfrm>
        <a:prstGeom xmlns:a="http://schemas.openxmlformats.org/drawingml/2006/main" prst="rect">
          <a:avLst/>
        </a:prstGeom>
        <a:gradFill xmlns:a="http://schemas.openxmlformats.org/drawingml/2006/main">
          <a:gsLst>
            <a:gs pos="42000">
              <a:schemeClr val="accent5">
                <a:lumMod val="50000"/>
              </a:schemeClr>
            </a:gs>
            <a:gs pos="93000">
              <a:schemeClr val="accent5">
                <a:shade val="93000"/>
                <a:satMod val="130000"/>
              </a:schemeClr>
            </a:gs>
          </a:gsLst>
        </a:gradFill>
      </cdr:spPr>
      <cdr:style>
        <a:lnRef xmlns:a="http://schemas.openxmlformats.org/drawingml/2006/main" idx="0">
          <a:schemeClr val="accent5"/>
        </a:lnRef>
        <a:fillRef xmlns:a="http://schemas.openxmlformats.org/drawingml/2006/main" idx="3">
          <a:schemeClr val="accent5"/>
        </a:fillRef>
        <a:effectRef xmlns:a="http://schemas.openxmlformats.org/drawingml/2006/main" idx="3">
          <a:schemeClr val="accent5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CR" sz="1200" b="1">
              <a:solidFill>
                <a:sysClr val="windowText" lastClr="000000"/>
              </a:solidFill>
              <a:latin typeface="Arial Narrow" panose="020B0606020202030204" pitchFamily="34" charset="0"/>
            </a:rPr>
            <a:t>EJECUCION PRESUPUESTARIA </a:t>
          </a:r>
        </a:p>
        <a:p xmlns:a="http://schemas.openxmlformats.org/drawingml/2006/main">
          <a:pPr algn="ctr"/>
          <a:r>
            <a:rPr lang="es-CR" sz="1200" b="1">
              <a:solidFill>
                <a:sysClr val="windowText" lastClr="000000"/>
              </a:solidFill>
              <a:latin typeface="Arial Narrow" panose="020B0606020202030204" pitchFamily="34" charset="0"/>
            </a:rPr>
            <a:t>749 ACTIVIDADES CENTRALES</a:t>
          </a:r>
        </a:p>
        <a:p xmlns:a="http://schemas.openxmlformats.org/drawingml/2006/main">
          <a:pPr algn="ctr"/>
          <a:r>
            <a:rPr lang="es-CR" sz="1200" b="1">
              <a:solidFill>
                <a:sysClr val="windowText" lastClr="000000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LIQUIDACION AL 31 DE MARZO</a:t>
          </a:r>
          <a:r>
            <a:rPr lang="es-CR" sz="1200" b="1" baseline="0">
              <a:solidFill>
                <a:sysClr val="windowText" lastClr="000000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 2019</a:t>
          </a:r>
          <a:endParaRPr lang="es-CR" sz="1200">
            <a:solidFill>
              <a:sysClr val="windowText" lastClr="000000"/>
            </a:solidFill>
            <a:effectLst/>
            <a:latin typeface="Arial Narrow" panose="020B0606020202030204" pitchFamily="34" charset="0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8406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0.26074</cdr:x>
      <cdr:y>0.02081</cdr:y>
    </cdr:from>
    <cdr:to>
      <cdr:x>0.83125</cdr:x>
      <cdr:y>0.13567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2205096" y="126059"/>
          <a:ext cx="5480681" cy="683750"/>
        </a:xfrm>
        <a:prstGeom xmlns:a="http://schemas.openxmlformats.org/drawingml/2006/main" prst="rect">
          <a:avLst/>
        </a:prstGeom>
        <a:gradFill xmlns:a="http://schemas.openxmlformats.org/drawingml/2006/main">
          <a:gsLst>
            <a:gs pos="42000">
              <a:schemeClr val="accent5">
                <a:lumMod val="50000"/>
              </a:schemeClr>
            </a:gs>
            <a:gs pos="93000">
              <a:schemeClr val="accent5">
                <a:shade val="93000"/>
                <a:satMod val="130000"/>
              </a:schemeClr>
            </a:gs>
          </a:gsLst>
        </a:gradFill>
      </cdr:spPr>
      <cdr:style>
        <a:lnRef xmlns:a="http://schemas.openxmlformats.org/drawingml/2006/main" idx="0">
          <a:schemeClr val="accent5"/>
        </a:lnRef>
        <a:fillRef xmlns:a="http://schemas.openxmlformats.org/drawingml/2006/main" idx="3">
          <a:schemeClr val="accent5"/>
        </a:fillRef>
        <a:effectRef xmlns:a="http://schemas.openxmlformats.org/drawingml/2006/main" idx="3">
          <a:schemeClr val="accent5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CR" sz="1200" b="1">
              <a:solidFill>
                <a:sysClr val="windowText" lastClr="000000"/>
              </a:solidFill>
              <a:latin typeface="Arial Narrow" panose="020B0606020202030204" pitchFamily="34" charset="0"/>
            </a:rPr>
            <a:t>EJECUCION PRESUPUESTARIA </a:t>
          </a:r>
        </a:p>
        <a:p xmlns:a="http://schemas.openxmlformats.org/drawingml/2006/main">
          <a:pPr algn="ctr"/>
          <a:r>
            <a:rPr lang="es-CR" sz="1200" b="1">
              <a:solidFill>
                <a:sysClr val="windowText" lastClr="000000"/>
              </a:solidFill>
              <a:latin typeface="Arial Narrow" panose="020B0606020202030204" pitchFamily="34" charset="0"/>
            </a:rPr>
            <a:t>749 ACTIVIDADES CENTRALES</a:t>
          </a:r>
        </a:p>
        <a:p xmlns:a="http://schemas.openxmlformats.org/drawingml/2006/main">
          <a:pPr algn="ctr"/>
          <a:r>
            <a:rPr lang="es-CR" sz="1200" b="1">
              <a:solidFill>
                <a:sysClr val="windowText" lastClr="000000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LIQUIDACION AL 31 DE MARZO</a:t>
          </a:r>
          <a:r>
            <a:rPr lang="es-CR" sz="1200" b="1" baseline="0">
              <a:solidFill>
                <a:sysClr val="windowText" lastClr="000000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 2019</a:t>
          </a:r>
          <a:endParaRPr lang="es-CR" sz="1200">
            <a:solidFill>
              <a:sysClr val="windowText" lastClr="000000"/>
            </a:solidFill>
            <a:effectLst/>
            <a:latin typeface="Arial Narrow" panose="020B0606020202030204" pitchFamily="34" charset="0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8666574" cy="6291204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0.26149</cdr:x>
      <cdr:y>0.02081</cdr:y>
    </cdr:from>
    <cdr:to>
      <cdr:x>0.83</cdr:x>
      <cdr:y>0.13642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2205096" y="126059"/>
          <a:ext cx="5480681" cy="683750"/>
        </a:xfrm>
        <a:prstGeom xmlns:a="http://schemas.openxmlformats.org/drawingml/2006/main" prst="rect">
          <a:avLst/>
        </a:prstGeom>
        <a:gradFill xmlns:a="http://schemas.openxmlformats.org/drawingml/2006/main">
          <a:gsLst>
            <a:gs pos="42000">
              <a:schemeClr val="accent1">
                <a:lumMod val="75000"/>
              </a:schemeClr>
            </a:gs>
            <a:gs pos="93000">
              <a:schemeClr val="accent1">
                <a:lumMod val="40000"/>
                <a:lumOff val="60000"/>
              </a:schemeClr>
            </a:gs>
          </a:gsLst>
        </a:gradFill>
      </cdr:spPr>
      <cdr:style>
        <a:lnRef xmlns:a="http://schemas.openxmlformats.org/drawingml/2006/main" idx="0">
          <a:schemeClr val="accent5"/>
        </a:lnRef>
        <a:fillRef xmlns:a="http://schemas.openxmlformats.org/drawingml/2006/main" idx="3">
          <a:schemeClr val="accent5"/>
        </a:fillRef>
        <a:effectRef xmlns:a="http://schemas.openxmlformats.org/drawingml/2006/main" idx="3">
          <a:schemeClr val="accent5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CR" sz="1200" b="1">
              <a:solidFill>
                <a:sysClr val="windowText" lastClr="000000"/>
              </a:solidFill>
              <a:latin typeface="Arial Narrow" panose="020B0606020202030204" pitchFamily="34" charset="0"/>
            </a:rPr>
            <a:t>EJECUCION PRESUPUESTARIA </a:t>
          </a:r>
        </a:p>
        <a:p xmlns:a="http://schemas.openxmlformats.org/drawingml/2006/main">
          <a:pPr algn="ctr"/>
          <a:r>
            <a:rPr lang="es-CR" sz="1200" b="1">
              <a:solidFill>
                <a:sysClr val="windowText" lastClr="000000"/>
              </a:solidFill>
              <a:latin typeface="Arial Narrow" panose="020B0606020202030204" pitchFamily="34" charset="0"/>
            </a:rPr>
            <a:t>751 CONSERVACION DEL PATR. HIST. Y CULTURAL</a:t>
          </a:r>
        </a:p>
        <a:p xmlns:a="http://schemas.openxmlformats.org/drawingml/2006/main">
          <a:pPr algn="ctr"/>
          <a:r>
            <a:rPr lang="es-CR" sz="1200" b="1">
              <a:solidFill>
                <a:sysClr val="windowText" lastClr="000000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LIQUIDACION AL 31 DE MARZO 2019</a:t>
          </a:r>
          <a:endParaRPr lang="es-CR" sz="1200">
            <a:solidFill>
              <a:sysClr val="windowText" lastClr="000000"/>
            </a:solidFill>
            <a:effectLst/>
            <a:latin typeface="Arial Narrow" panose="020B0606020202030204" pitchFamily="34" charset="0"/>
          </a:endParaRP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8666574" cy="6291204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0.26149</cdr:x>
      <cdr:y>0.02081</cdr:y>
    </cdr:from>
    <cdr:to>
      <cdr:x>0.83</cdr:x>
      <cdr:y>0.13642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2205096" y="126059"/>
          <a:ext cx="5480681" cy="683750"/>
        </a:xfrm>
        <a:prstGeom xmlns:a="http://schemas.openxmlformats.org/drawingml/2006/main" prst="rect">
          <a:avLst/>
        </a:prstGeom>
        <a:gradFill xmlns:a="http://schemas.openxmlformats.org/drawingml/2006/main">
          <a:gsLst>
            <a:gs pos="42000">
              <a:schemeClr val="accent4">
                <a:lumMod val="75000"/>
              </a:schemeClr>
            </a:gs>
            <a:gs pos="93000">
              <a:schemeClr val="accent4">
                <a:lumMod val="60000"/>
                <a:lumOff val="40000"/>
              </a:schemeClr>
            </a:gs>
          </a:gsLst>
        </a:gradFill>
      </cdr:spPr>
      <cdr:style>
        <a:lnRef xmlns:a="http://schemas.openxmlformats.org/drawingml/2006/main" idx="0">
          <a:schemeClr val="accent5"/>
        </a:lnRef>
        <a:fillRef xmlns:a="http://schemas.openxmlformats.org/drawingml/2006/main" idx="3">
          <a:schemeClr val="accent5"/>
        </a:fillRef>
        <a:effectRef xmlns:a="http://schemas.openxmlformats.org/drawingml/2006/main" idx="3">
          <a:schemeClr val="accent5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CR" sz="1200" b="1">
              <a:solidFill>
                <a:sysClr val="windowText" lastClr="000000"/>
              </a:solidFill>
              <a:latin typeface="Arial Narrow" panose="020B0606020202030204" pitchFamily="34" charset="0"/>
            </a:rPr>
            <a:t>EJECUCION PRESUPUESTARIA </a:t>
          </a:r>
        </a:p>
        <a:p xmlns:a="http://schemas.openxmlformats.org/drawingml/2006/main">
          <a:pPr algn="ctr"/>
          <a:r>
            <a:rPr lang="es-CR" sz="1200" b="1">
              <a:solidFill>
                <a:sysClr val="windowText" lastClr="000000"/>
              </a:solidFill>
              <a:latin typeface="Arial Narrow" panose="020B0606020202030204" pitchFamily="34" charset="0"/>
            </a:rPr>
            <a:t>753 GESTION Y DESARROLLO CULTURAL</a:t>
          </a:r>
        </a:p>
        <a:p xmlns:a="http://schemas.openxmlformats.org/drawingml/2006/main">
          <a:pPr algn="ctr"/>
          <a:r>
            <a:rPr lang="es-CR" sz="1200" b="1">
              <a:solidFill>
                <a:sysClr val="windowText" lastClr="000000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LIQUIDACION AL 31 MARZO 2019</a:t>
          </a:r>
          <a:endParaRPr lang="es-CR" sz="1200">
            <a:solidFill>
              <a:sysClr val="windowText" lastClr="000000"/>
            </a:solidFill>
            <a:effectLst/>
            <a:latin typeface="Arial Narrow" panose="020B0606020202030204" pitchFamily="34" charset="0"/>
          </a:endParaRP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8666574" cy="6291204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R245"/>
  <sheetViews>
    <sheetView tabSelected="1" zoomScaleNormal="100" zoomScalePageLayoutView="60" workbookViewId="0">
      <pane ySplit="6" topLeftCell="A7" activePane="bottomLeft" state="frozen"/>
      <selection activeCell="B1" sqref="B1"/>
      <selection pane="bottomLeft" activeCell="B2" sqref="B2:O2"/>
    </sheetView>
  </sheetViews>
  <sheetFormatPr baseColWidth="10" defaultColWidth="19" defaultRowHeight="15.75" x14ac:dyDescent="0.25"/>
  <cols>
    <col min="1" max="1" width="3.85546875" style="20" customWidth="1"/>
    <col min="2" max="2" width="25.5703125" style="20" customWidth="1"/>
    <col min="3" max="3" width="34.42578125" style="20" customWidth="1"/>
    <col min="4" max="4" width="21.85546875" style="20" customWidth="1"/>
    <col min="5" max="5" width="20.5703125" style="20" customWidth="1"/>
    <col min="6" max="6" width="18.140625" style="20" customWidth="1"/>
    <col min="7" max="7" width="17.140625" style="20" customWidth="1"/>
    <col min="8" max="8" width="27.140625" style="20" customWidth="1"/>
    <col min="9" max="9" width="23.42578125" style="20" customWidth="1"/>
    <col min="10" max="10" width="21.5703125" style="24" customWidth="1"/>
    <col min="11" max="11" width="20.85546875" style="20" customWidth="1"/>
    <col min="12" max="12" width="20.5703125" style="20" customWidth="1"/>
    <col min="13" max="13" width="22.5703125" style="20" customWidth="1"/>
    <col min="14" max="14" width="18" style="20" customWidth="1"/>
    <col min="15" max="15" width="21.42578125" style="20" customWidth="1"/>
    <col min="16" max="16" width="20.140625" style="20" customWidth="1"/>
    <col min="17" max="17" width="16.42578125" style="20" customWidth="1"/>
    <col min="18" max="16384" width="19" style="20"/>
  </cols>
  <sheetData>
    <row r="1" spans="1:18" s="2" customFormat="1" x14ac:dyDescent="0.25">
      <c r="B1" s="169" t="s">
        <v>0</v>
      </c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69"/>
      <c r="P1" s="59"/>
      <c r="Q1" s="59"/>
    </row>
    <row r="2" spans="1:18" s="2" customFormat="1" x14ac:dyDescent="0.25">
      <c r="B2" s="169" t="s">
        <v>1</v>
      </c>
      <c r="C2" s="169"/>
      <c r="D2" s="169"/>
      <c r="E2" s="169"/>
      <c r="F2" s="169"/>
      <c r="G2" s="169"/>
      <c r="H2" s="169"/>
      <c r="I2" s="169"/>
      <c r="J2" s="169"/>
      <c r="K2" s="169"/>
      <c r="L2" s="169"/>
      <c r="M2" s="169"/>
      <c r="N2" s="169"/>
      <c r="O2" s="169"/>
      <c r="P2" s="59"/>
      <c r="Q2" s="59"/>
    </row>
    <row r="3" spans="1:18" s="2" customFormat="1" x14ac:dyDescent="0.25">
      <c r="B3" s="169" t="s">
        <v>45</v>
      </c>
      <c r="C3" s="169"/>
      <c r="D3" s="169"/>
      <c r="E3" s="169"/>
      <c r="F3" s="169"/>
      <c r="G3" s="169"/>
      <c r="H3" s="169"/>
      <c r="I3" s="169"/>
      <c r="J3" s="169"/>
      <c r="K3" s="169"/>
      <c r="L3" s="169"/>
      <c r="M3" s="169"/>
      <c r="N3" s="169"/>
      <c r="O3" s="169"/>
      <c r="P3" s="59"/>
      <c r="Q3" s="59"/>
    </row>
    <row r="4" spans="1:18" s="3" customFormat="1" x14ac:dyDescent="0.25">
      <c r="B4" s="170" t="s">
        <v>53</v>
      </c>
      <c r="C4" s="170"/>
      <c r="D4" s="170"/>
      <c r="E4" s="170"/>
      <c r="F4" s="170"/>
      <c r="G4" s="170"/>
      <c r="H4" s="170"/>
      <c r="I4" s="170"/>
      <c r="J4" s="170"/>
      <c r="K4" s="170"/>
      <c r="L4" s="170"/>
      <c r="M4" s="170"/>
      <c r="N4" s="170"/>
      <c r="O4" s="170"/>
      <c r="P4" s="15"/>
      <c r="Q4" s="15"/>
    </row>
    <row r="5" spans="1:18" s="60" customFormat="1" x14ac:dyDescent="0.25"/>
    <row r="6" spans="1:18" s="9" customFormat="1" ht="31.5" x14ac:dyDescent="0.25">
      <c r="A6" s="3"/>
      <c r="B6" s="61" t="s">
        <v>42</v>
      </c>
      <c r="C6" s="61" t="s">
        <v>41</v>
      </c>
      <c r="D6" s="61" t="s">
        <v>13</v>
      </c>
      <c r="E6" s="61" t="s">
        <v>14</v>
      </c>
      <c r="F6" s="61" t="s">
        <v>15</v>
      </c>
      <c r="G6" s="61" t="s">
        <v>16</v>
      </c>
      <c r="H6" s="61" t="s">
        <v>17</v>
      </c>
      <c r="I6" s="61" t="s">
        <v>18</v>
      </c>
      <c r="J6" s="61" t="s">
        <v>19</v>
      </c>
      <c r="K6" s="61" t="s">
        <v>20</v>
      </c>
      <c r="L6" s="61" t="s">
        <v>43</v>
      </c>
      <c r="M6" s="61" t="s">
        <v>49</v>
      </c>
      <c r="N6" s="62" t="s">
        <v>35</v>
      </c>
      <c r="O6" s="50" t="s">
        <v>31</v>
      </c>
      <c r="P6" s="50" t="s">
        <v>29</v>
      </c>
      <c r="Q6" s="50" t="s">
        <v>30</v>
      </c>
    </row>
    <row r="7" spans="1:18" s="70" customFormat="1" x14ac:dyDescent="0.25">
      <c r="A7" s="63"/>
      <c r="B7" s="64"/>
      <c r="C7" s="65"/>
      <c r="D7" s="66">
        <v>43869000000</v>
      </c>
      <c r="E7" s="66">
        <v>43869000000</v>
      </c>
      <c r="F7" s="66">
        <v>27445553658.5</v>
      </c>
      <c r="G7" s="66">
        <v>159696687.80000001</v>
      </c>
      <c r="H7" s="66">
        <v>3228331152.46</v>
      </c>
      <c r="I7" s="66">
        <v>16159059.630000001</v>
      </c>
      <c r="J7" s="66">
        <v>9059237040.6100006</v>
      </c>
      <c r="K7" s="66">
        <v>8909469852.2600002</v>
      </c>
      <c r="L7" s="66">
        <v>31405576059.5</v>
      </c>
      <c r="M7" s="66">
        <v>14982129718</v>
      </c>
      <c r="N7" s="67">
        <f t="shared" ref="N7:N38" si="0">+J7/E7</f>
        <v>0.20650657732362263</v>
      </c>
      <c r="O7" s="68">
        <f>O48+O103+O132+O194+O208</f>
        <v>6762805358</v>
      </c>
      <c r="P7" s="68">
        <f>P48+P103+P132+P194+P208</f>
        <v>349945871.29000002</v>
      </c>
      <c r="Q7" s="69">
        <f>+P7/O7</f>
        <v>5.174566659323334E-2</v>
      </c>
    </row>
    <row r="8" spans="1:18" s="63" customFormat="1" x14ac:dyDescent="0.25">
      <c r="B8" s="71" t="s">
        <v>56</v>
      </c>
      <c r="C8" s="65" t="s">
        <v>22</v>
      </c>
      <c r="D8" s="66">
        <v>12206577133</v>
      </c>
      <c r="E8" s="66">
        <v>12206577133</v>
      </c>
      <c r="F8" s="66">
        <v>11746194752</v>
      </c>
      <c r="G8" s="66">
        <v>0</v>
      </c>
      <c r="H8" s="66">
        <v>1415977177.21</v>
      </c>
      <c r="I8" s="66">
        <v>0</v>
      </c>
      <c r="J8" s="66">
        <v>2798689165.6599998</v>
      </c>
      <c r="K8" s="66">
        <v>2798689165.6599998</v>
      </c>
      <c r="L8" s="66">
        <v>7991910790.1300001</v>
      </c>
      <c r="M8" s="66">
        <v>7531528409.1300001</v>
      </c>
      <c r="N8" s="67">
        <f t="shared" si="0"/>
        <v>0.22927714585064587</v>
      </c>
      <c r="P8" s="72"/>
    </row>
    <row r="9" spans="1:18" s="72" customFormat="1" x14ac:dyDescent="0.25">
      <c r="A9" s="63"/>
      <c r="B9" s="77" t="s">
        <v>57</v>
      </c>
      <c r="C9" s="77" t="s">
        <v>58</v>
      </c>
      <c r="D9" s="66">
        <v>4678563488</v>
      </c>
      <c r="E9" s="66">
        <v>4678563488</v>
      </c>
      <c r="F9" s="66">
        <v>4652844713</v>
      </c>
      <c r="G9" s="66">
        <v>0</v>
      </c>
      <c r="H9" s="66">
        <v>0</v>
      </c>
      <c r="I9" s="66">
        <v>0</v>
      </c>
      <c r="J9" s="66">
        <v>1030918886.79</v>
      </c>
      <c r="K9" s="66">
        <v>1030918886.79</v>
      </c>
      <c r="L9" s="66">
        <v>3647644601.21</v>
      </c>
      <c r="M9" s="66">
        <v>3621925826.21</v>
      </c>
      <c r="N9" s="67">
        <f t="shared" si="0"/>
        <v>0.22034944902087861</v>
      </c>
      <c r="O9" s="68"/>
      <c r="P9" s="68"/>
      <c r="Q9" s="69"/>
    </row>
    <row r="10" spans="1:18" s="72" customFormat="1" x14ac:dyDescent="0.25">
      <c r="A10" s="15"/>
      <c r="B10" s="15" t="s">
        <v>59</v>
      </c>
      <c r="C10" s="75" t="s">
        <v>60</v>
      </c>
      <c r="D10" s="76">
        <v>4630158488</v>
      </c>
      <c r="E10" s="76">
        <v>4630158488</v>
      </c>
      <c r="F10" s="76">
        <v>4604439713</v>
      </c>
      <c r="G10" s="76">
        <v>0</v>
      </c>
      <c r="H10" s="76">
        <v>0</v>
      </c>
      <c r="I10" s="76">
        <v>0</v>
      </c>
      <c r="J10" s="76">
        <v>1023852716.79</v>
      </c>
      <c r="K10" s="76">
        <v>1023852716.79</v>
      </c>
      <c r="L10" s="76">
        <v>3606305771.21</v>
      </c>
      <c r="M10" s="76">
        <v>3580586996.21</v>
      </c>
      <c r="N10" s="74">
        <f t="shared" si="0"/>
        <v>0.22112692674419743</v>
      </c>
      <c r="O10" s="22"/>
      <c r="P10" s="22"/>
      <c r="Q10" s="23"/>
      <c r="R10" s="24"/>
    </row>
    <row r="11" spans="1:18" s="72" customFormat="1" x14ac:dyDescent="0.25">
      <c r="A11" s="63"/>
      <c r="B11" s="73" t="s">
        <v>61</v>
      </c>
      <c r="C11" s="73" t="s">
        <v>62</v>
      </c>
      <c r="D11" s="60">
        <v>48405000</v>
      </c>
      <c r="E11" s="60">
        <v>48405000</v>
      </c>
      <c r="F11" s="60">
        <v>48405000</v>
      </c>
      <c r="G11" s="60">
        <v>0</v>
      </c>
      <c r="H11" s="60">
        <v>0</v>
      </c>
      <c r="I11" s="60">
        <v>0</v>
      </c>
      <c r="J11" s="60">
        <v>7066170</v>
      </c>
      <c r="K11" s="60">
        <v>7066170</v>
      </c>
      <c r="L11" s="60">
        <v>41338830</v>
      </c>
      <c r="M11" s="60">
        <v>41338830</v>
      </c>
      <c r="N11" s="74">
        <f t="shared" si="0"/>
        <v>0.14598016733808492</v>
      </c>
      <c r="O11" s="22"/>
      <c r="P11" s="22"/>
      <c r="Q11" s="23"/>
    </row>
    <row r="12" spans="1:18" s="24" customFormat="1" x14ac:dyDescent="0.25">
      <c r="A12" s="21"/>
      <c r="B12" s="73" t="s">
        <v>63</v>
      </c>
      <c r="C12" s="73" t="s">
        <v>64</v>
      </c>
      <c r="D12" s="60">
        <v>71839714</v>
      </c>
      <c r="E12" s="60">
        <v>71839714</v>
      </c>
      <c r="F12" s="60">
        <v>71839714</v>
      </c>
      <c r="G12" s="60">
        <v>0</v>
      </c>
      <c r="H12" s="60">
        <v>0</v>
      </c>
      <c r="I12" s="60">
        <v>0</v>
      </c>
      <c r="J12" s="60">
        <v>8876357</v>
      </c>
      <c r="K12" s="60">
        <v>8876357</v>
      </c>
      <c r="L12" s="60">
        <v>62963357</v>
      </c>
      <c r="M12" s="60">
        <v>62963357</v>
      </c>
      <c r="N12" s="74">
        <f t="shared" si="0"/>
        <v>0.12355779979859051</v>
      </c>
      <c r="O12" s="22"/>
      <c r="P12" s="22"/>
      <c r="Q12" s="23"/>
    </row>
    <row r="13" spans="1:18" s="24" customFormat="1" x14ac:dyDescent="0.25">
      <c r="A13" s="21"/>
      <c r="B13" s="73" t="s">
        <v>65</v>
      </c>
      <c r="C13" s="73" t="s">
        <v>66</v>
      </c>
      <c r="D13" s="60">
        <v>71839714</v>
      </c>
      <c r="E13" s="60">
        <v>71839714</v>
      </c>
      <c r="F13" s="60">
        <v>71839714</v>
      </c>
      <c r="G13" s="60">
        <v>0</v>
      </c>
      <c r="H13" s="60">
        <v>0</v>
      </c>
      <c r="I13" s="60">
        <v>0</v>
      </c>
      <c r="J13" s="60">
        <v>8876357</v>
      </c>
      <c r="K13" s="60">
        <v>8876357</v>
      </c>
      <c r="L13" s="60">
        <v>62963357</v>
      </c>
      <c r="M13" s="60">
        <v>62963357</v>
      </c>
      <c r="N13" s="74">
        <f t="shared" si="0"/>
        <v>0.12355779979859051</v>
      </c>
      <c r="O13" s="22"/>
      <c r="P13" s="22"/>
      <c r="Q13" s="23"/>
    </row>
    <row r="14" spans="1:18" s="24" customFormat="1" x14ac:dyDescent="0.25">
      <c r="A14" s="21"/>
      <c r="B14" s="73" t="s">
        <v>67</v>
      </c>
      <c r="C14" s="73" t="s">
        <v>68</v>
      </c>
      <c r="D14" s="60">
        <v>5550058388</v>
      </c>
      <c r="E14" s="60">
        <v>5550058388</v>
      </c>
      <c r="F14" s="60">
        <v>5137588398</v>
      </c>
      <c r="G14" s="60">
        <v>0</v>
      </c>
      <c r="H14" s="60">
        <v>0</v>
      </c>
      <c r="I14" s="60">
        <v>0</v>
      </c>
      <c r="J14" s="60">
        <v>1308031740.8800001</v>
      </c>
      <c r="K14" s="60">
        <v>1308031740.8800001</v>
      </c>
      <c r="L14" s="60">
        <v>4242026647.1199999</v>
      </c>
      <c r="M14" s="60">
        <v>3829556657.1199999</v>
      </c>
      <c r="N14" s="74">
        <f t="shared" si="0"/>
        <v>0.2356789153260346</v>
      </c>
      <c r="O14" s="22"/>
      <c r="P14" s="22"/>
      <c r="Q14" s="23"/>
    </row>
    <row r="15" spans="1:18" s="24" customFormat="1" x14ac:dyDescent="0.25">
      <c r="A15" s="21"/>
      <c r="B15" s="73" t="s">
        <v>69</v>
      </c>
      <c r="C15" s="73" t="s">
        <v>70</v>
      </c>
      <c r="D15" s="60">
        <v>1870623004</v>
      </c>
      <c r="E15" s="60">
        <v>1870623004</v>
      </c>
      <c r="F15" s="60">
        <v>1867996598</v>
      </c>
      <c r="G15" s="60">
        <v>0</v>
      </c>
      <c r="H15" s="60">
        <v>0</v>
      </c>
      <c r="I15" s="60">
        <v>0</v>
      </c>
      <c r="J15" s="60">
        <v>352570548.61000001</v>
      </c>
      <c r="K15" s="60">
        <v>352570548.61000001</v>
      </c>
      <c r="L15" s="60">
        <v>1518052455.3900001</v>
      </c>
      <c r="M15" s="60">
        <v>1515426049.3900001</v>
      </c>
      <c r="N15" s="74">
        <f t="shared" si="0"/>
        <v>0.18847760765054722</v>
      </c>
      <c r="O15" s="22"/>
      <c r="P15" s="22"/>
      <c r="Q15" s="23"/>
    </row>
    <row r="16" spans="1:18" s="24" customFormat="1" x14ac:dyDescent="0.25">
      <c r="A16" s="21"/>
      <c r="B16" s="73" t="s">
        <v>71</v>
      </c>
      <c r="C16" s="73" t="s">
        <v>72</v>
      </c>
      <c r="D16" s="60">
        <v>1428615892</v>
      </c>
      <c r="E16" s="60">
        <v>1428615892</v>
      </c>
      <c r="F16" s="60">
        <v>1426121574</v>
      </c>
      <c r="G16" s="60">
        <v>0</v>
      </c>
      <c r="H16" s="60">
        <v>0</v>
      </c>
      <c r="I16" s="60">
        <v>0</v>
      </c>
      <c r="J16" s="60">
        <v>278056472.86000001</v>
      </c>
      <c r="K16" s="60">
        <v>278056472.86000001</v>
      </c>
      <c r="L16" s="60">
        <v>1150559419.1400001</v>
      </c>
      <c r="M16" s="60">
        <v>1148065101.1400001</v>
      </c>
      <c r="N16" s="74">
        <f t="shared" si="0"/>
        <v>0.19463347315192825</v>
      </c>
      <c r="O16" s="22"/>
      <c r="P16" s="22"/>
      <c r="Q16" s="23"/>
    </row>
    <row r="17" spans="1:17" s="24" customFormat="1" x14ac:dyDescent="0.25">
      <c r="A17" s="21"/>
      <c r="B17" s="73" t="s">
        <v>77</v>
      </c>
      <c r="C17" s="73" t="s">
        <v>78</v>
      </c>
      <c r="D17" s="60">
        <v>775831025</v>
      </c>
      <c r="E17" s="60">
        <v>775831025</v>
      </c>
      <c r="F17" s="60">
        <v>773197549</v>
      </c>
      <c r="G17" s="60">
        <v>0</v>
      </c>
      <c r="H17" s="60">
        <v>0</v>
      </c>
      <c r="I17" s="60">
        <v>0</v>
      </c>
      <c r="J17" s="60">
        <v>44221.32</v>
      </c>
      <c r="K17" s="60">
        <v>44221.32</v>
      </c>
      <c r="L17" s="60">
        <v>775786803.67999995</v>
      </c>
      <c r="M17" s="60">
        <v>773153327.67999995</v>
      </c>
      <c r="N17" s="74">
        <f t="shared" si="0"/>
        <v>5.6998648642595851E-5</v>
      </c>
      <c r="O17" s="22"/>
      <c r="P17" s="22"/>
      <c r="Q17" s="23"/>
    </row>
    <row r="18" spans="1:17" s="24" customFormat="1" x14ac:dyDescent="0.25">
      <c r="A18" s="21"/>
      <c r="B18" s="73" t="s">
        <v>73</v>
      </c>
      <c r="C18" s="73" t="s">
        <v>74</v>
      </c>
      <c r="D18" s="60">
        <v>611917541</v>
      </c>
      <c r="E18" s="60">
        <v>611917541</v>
      </c>
      <c r="F18" s="60">
        <v>611917541</v>
      </c>
      <c r="G18" s="60">
        <v>0</v>
      </c>
      <c r="H18" s="60">
        <v>0</v>
      </c>
      <c r="I18" s="60">
        <v>0</v>
      </c>
      <c r="J18" s="60">
        <v>599493268.33000004</v>
      </c>
      <c r="K18" s="60">
        <v>599493268.33000004</v>
      </c>
      <c r="L18" s="60">
        <v>12424272.67</v>
      </c>
      <c r="M18" s="60">
        <v>12424272.67</v>
      </c>
      <c r="N18" s="74">
        <f t="shared" si="0"/>
        <v>0.97969616518968206</v>
      </c>
      <c r="O18" s="22"/>
      <c r="P18" s="22"/>
      <c r="Q18" s="23"/>
    </row>
    <row r="19" spans="1:17" s="24" customFormat="1" x14ac:dyDescent="0.25">
      <c r="A19" s="21"/>
      <c r="B19" s="73" t="s">
        <v>75</v>
      </c>
      <c r="C19" s="73" t="s">
        <v>76</v>
      </c>
      <c r="D19" s="60">
        <v>863070926</v>
      </c>
      <c r="E19" s="60">
        <v>863070926</v>
      </c>
      <c r="F19" s="60">
        <v>458355136</v>
      </c>
      <c r="G19" s="60">
        <v>0</v>
      </c>
      <c r="H19" s="60">
        <v>0</v>
      </c>
      <c r="I19" s="60">
        <v>0</v>
      </c>
      <c r="J19" s="60">
        <v>77867229.760000005</v>
      </c>
      <c r="K19" s="60">
        <v>77867229.760000005</v>
      </c>
      <c r="L19" s="60">
        <v>785203696.24000001</v>
      </c>
      <c r="M19" s="60">
        <v>380487906.24000001</v>
      </c>
      <c r="N19" s="74">
        <f t="shared" si="0"/>
        <v>9.0221124839512903E-2</v>
      </c>
      <c r="O19" s="22"/>
      <c r="P19" s="22"/>
      <c r="Q19" s="23"/>
    </row>
    <row r="20" spans="1:17" s="24" customFormat="1" x14ac:dyDescent="0.25">
      <c r="A20" s="21"/>
      <c r="B20" s="73" t="s">
        <v>79</v>
      </c>
      <c r="C20" s="73" t="s">
        <v>80</v>
      </c>
      <c r="D20" s="60">
        <v>931175713</v>
      </c>
      <c r="E20" s="60">
        <v>931175713</v>
      </c>
      <c r="F20" s="60">
        <v>919981312</v>
      </c>
      <c r="G20" s="60">
        <v>0</v>
      </c>
      <c r="H20" s="60">
        <v>689068263</v>
      </c>
      <c r="I20" s="60">
        <v>0</v>
      </c>
      <c r="J20" s="60">
        <v>230913049</v>
      </c>
      <c r="K20" s="60">
        <v>230913049</v>
      </c>
      <c r="L20" s="60">
        <v>11194401</v>
      </c>
      <c r="M20" s="60">
        <v>0</v>
      </c>
      <c r="N20" s="74">
        <f t="shared" si="0"/>
        <v>0.24798010276283913</v>
      </c>
      <c r="O20" s="22"/>
      <c r="P20" s="22"/>
      <c r="Q20" s="23"/>
    </row>
    <row r="21" spans="1:17" s="24" customFormat="1" x14ac:dyDescent="0.25">
      <c r="A21" s="21"/>
      <c r="B21" s="73" t="s">
        <v>81</v>
      </c>
      <c r="C21" s="73" t="s">
        <v>82</v>
      </c>
      <c r="D21" s="60">
        <v>269845027</v>
      </c>
      <c r="E21" s="60">
        <v>269845027</v>
      </c>
      <c r="F21" s="60">
        <v>268770698</v>
      </c>
      <c r="G21" s="60">
        <v>0</v>
      </c>
      <c r="H21" s="60">
        <v>197403534.22999999</v>
      </c>
      <c r="I21" s="60">
        <v>0</v>
      </c>
      <c r="J21" s="60">
        <v>71367163.769999996</v>
      </c>
      <c r="K21" s="60">
        <v>71367163.769999996</v>
      </c>
      <c r="L21" s="60">
        <v>1074329</v>
      </c>
      <c r="M21" s="60">
        <v>0</v>
      </c>
      <c r="N21" s="74">
        <f t="shared" si="0"/>
        <v>0.26447463035885405</v>
      </c>
      <c r="O21" s="22"/>
      <c r="P21" s="22"/>
      <c r="Q21" s="23"/>
    </row>
    <row r="22" spans="1:17" s="24" customFormat="1" x14ac:dyDescent="0.25">
      <c r="A22" s="21"/>
      <c r="B22" s="73" t="s">
        <v>322</v>
      </c>
      <c r="C22" s="73" t="s">
        <v>82</v>
      </c>
      <c r="D22" s="60">
        <v>55546519</v>
      </c>
      <c r="E22" s="60">
        <v>55546519</v>
      </c>
      <c r="F22" s="60">
        <v>55546519</v>
      </c>
      <c r="G22" s="60">
        <v>0</v>
      </c>
      <c r="H22" s="60">
        <v>41268925.520000003</v>
      </c>
      <c r="I22" s="60">
        <v>0</v>
      </c>
      <c r="J22" s="60">
        <v>14277593.48</v>
      </c>
      <c r="K22" s="60">
        <v>14277593.48</v>
      </c>
      <c r="L22" s="60">
        <v>0</v>
      </c>
      <c r="M22" s="60">
        <v>0</v>
      </c>
      <c r="N22" s="74">
        <f t="shared" si="0"/>
        <v>0.25703849200703288</v>
      </c>
      <c r="O22" s="22"/>
      <c r="P22" s="22"/>
      <c r="Q22" s="23"/>
    </row>
    <row r="23" spans="1:17" s="24" customFormat="1" x14ac:dyDescent="0.25">
      <c r="A23" s="21"/>
      <c r="B23" s="73" t="s">
        <v>374</v>
      </c>
      <c r="C23" s="73" t="s">
        <v>82</v>
      </c>
      <c r="D23" s="60">
        <v>68133639</v>
      </c>
      <c r="E23" s="60">
        <v>68133639</v>
      </c>
      <c r="F23" s="60">
        <v>68133639</v>
      </c>
      <c r="G23" s="60">
        <v>0</v>
      </c>
      <c r="H23" s="60">
        <v>53043938.060000002</v>
      </c>
      <c r="I23" s="60">
        <v>0</v>
      </c>
      <c r="J23" s="60">
        <v>15089700.939999999</v>
      </c>
      <c r="K23" s="60">
        <v>15089700.939999999</v>
      </c>
      <c r="L23" s="60">
        <v>0</v>
      </c>
      <c r="M23" s="60">
        <v>0</v>
      </c>
      <c r="N23" s="74">
        <f t="shared" si="0"/>
        <v>0.22147211218235385</v>
      </c>
      <c r="O23" s="22"/>
      <c r="P23" s="22"/>
      <c r="Q23" s="23"/>
    </row>
    <row r="24" spans="1:17" s="24" customFormat="1" x14ac:dyDescent="0.25">
      <c r="A24" s="21"/>
      <c r="B24" s="73" t="s">
        <v>390</v>
      </c>
      <c r="C24" s="73" t="s">
        <v>82</v>
      </c>
      <c r="D24" s="60">
        <v>235826609</v>
      </c>
      <c r="E24" s="60">
        <v>235826609</v>
      </c>
      <c r="F24" s="60">
        <v>233976609</v>
      </c>
      <c r="G24" s="60">
        <v>0</v>
      </c>
      <c r="H24" s="60">
        <v>172110501.75</v>
      </c>
      <c r="I24" s="60">
        <v>0</v>
      </c>
      <c r="J24" s="60">
        <v>61866107.25</v>
      </c>
      <c r="K24" s="60">
        <v>61866107.25</v>
      </c>
      <c r="L24" s="60">
        <v>1850000</v>
      </c>
      <c r="M24" s="60">
        <v>0</v>
      </c>
      <c r="N24" s="74">
        <f t="shared" si="0"/>
        <v>0.26233726343408514</v>
      </c>
      <c r="O24" s="22"/>
      <c r="P24" s="22"/>
      <c r="Q24" s="23"/>
    </row>
    <row r="25" spans="1:17" s="24" customFormat="1" x14ac:dyDescent="0.25">
      <c r="A25" s="21"/>
      <c r="B25" s="73" t="s">
        <v>416</v>
      </c>
      <c r="C25" s="73" t="s">
        <v>82</v>
      </c>
      <c r="D25" s="60">
        <v>254071318</v>
      </c>
      <c r="E25" s="60">
        <v>254071318</v>
      </c>
      <c r="F25" s="60">
        <v>246375318</v>
      </c>
      <c r="G25" s="60">
        <v>0</v>
      </c>
      <c r="H25" s="60">
        <v>189902838.44</v>
      </c>
      <c r="I25" s="60">
        <v>0</v>
      </c>
      <c r="J25" s="60">
        <v>56472479.560000002</v>
      </c>
      <c r="K25" s="60">
        <v>56472479.560000002</v>
      </c>
      <c r="L25" s="60">
        <v>7696000</v>
      </c>
      <c r="M25" s="60">
        <v>0</v>
      </c>
      <c r="N25" s="74">
        <f t="shared" si="0"/>
        <v>0.22227018777459959</v>
      </c>
      <c r="O25" s="22"/>
      <c r="P25" s="22"/>
      <c r="Q25" s="23"/>
    </row>
    <row r="26" spans="1:17" s="24" customFormat="1" x14ac:dyDescent="0.25">
      <c r="A26" s="21"/>
      <c r="B26" s="73" t="s">
        <v>83</v>
      </c>
      <c r="C26" s="73" t="s">
        <v>84</v>
      </c>
      <c r="D26" s="60">
        <v>14586218</v>
      </c>
      <c r="E26" s="60">
        <v>14586218</v>
      </c>
      <c r="F26" s="60">
        <v>14528146</v>
      </c>
      <c r="G26" s="60">
        <v>0</v>
      </c>
      <c r="H26" s="60">
        <v>10671001.84</v>
      </c>
      <c r="I26" s="60">
        <v>0</v>
      </c>
      <c r="J26" s="60">
        <v>3857144.16</v>
      </c>
      <c r="K26" s="60">
        <v>3857144.16</v>
      </c>
      <c r="L26" s="60">
        <v>58072</v>
      </c>
      <c r="M26" s="60">
        <v>0</v>
      </c>
      <c r="N26" s="74">
        <f t="shared" si="0"/>
        <v>0.26443757799314394</v>
      </c>
      <c r="O26" s="22"/>
      <c r="P26" s="22"/>
      <c r="Q26" s="23"/>
    </row>
    <row r="27" spans="1:17" s="24" customFormat="1" x14ac:dyDescent="0.25">
      <c r="A27" s="21"/>
      <c r="B27" s="73" t="s">
        <v>323</v>
      </c>
      <c r="C27" s="73" t="s">
        <v>84</v>
      </c>
      <c r="D27" s="60">
        <v>3002515</v>
      </c>
      <c r="E27" s="60">
        <v>3002515</v>
      </c>
      <c r="F27" s="60">
        <v>3002515</v>
      </c>
      <c r="G27" s="60">
        <v>0</v>
      </c>
      <c r="H27" s="60">
        <v>2230751.13</v>
      </c>
      <c r="I27" s="60">
        <v>0</v>
      </c>
      <c r="J27" s="60">
        <v>771763.87</v>
      </c>
      <c r="K27" s="60">
        <v>771763.87</v>
      </c>
      <c r="L27" s="60">
        <v>0</v>
      </c>
      <c r="M27" s="60">
        <v>0</v>
      </c>
      <c r="N27" s="74">
        <f t="shared" si="0"/>
        <v>0.2570391388552597</v>
      </c>
      <c r="O27" s="22"/>
      <c r="P27" s="22"/>
      <c r="Q27" s="23"/>
    </row>
    <row r="28" spans="1:17" s="24" customFormat="1" x14ac:dyDescent="0.25">
      <c r="A28" s="21"/>
      <c r="B28" s="73" t="s">
        <v>375</v>
      </c>
      <c r="C28" s="73" t="s">
        <v>84</v>
      </c>
      <c r="D28" s="60">
        <v>3682899</v>
      </c>
      <c r="E28" s="60">
        <v>3682899</v>
      </c>
      <c r="F28" s="60">
        <v>3682899</v>
      </c>
      <c r="G28" s="60">
        <v>0</v>
      </c>
      <c r="H28" s="60">
        <v>2867788.12</v>
      </c>
      <c r="I28" s="60">
        <v>0</v>
      </c>
      <c r="J28" s="60">
        <v>815110.88</v>
      </c>
      <c r="K28" s="60">
        <v>815110.88</v>
      </c>
      <c r="L28" s="60">
        <v>0</v>
      </c>
      <c r="M28" s="60">
        <v>0</v>
      </c>
      <c r="N28" s="74">
        <f t="shared" si="0"/>
        <v>0.22132316960090406</v>
      </c>
      <c r="O28" s="22"/>
      <c r="P28" s="22"/>
      <c r="Q28" s="23"/>
    </row>
    <row r="29" spans="1:17" s="24" customFormat="1" x14ac:dyDescent="0.25">
      <c r="A29" s="21"/>
      <c r="B29" s="73" t="s">
        <v>391</v>
      </c>
      <c r="C29" s="73" t="s">
        <v>84</v>
      </c>
      <c r="D29" s="60">
        <v>12747384</v>
      </c>
      <c r="E29" s="60">
        <v>12747384</v>
      </c>
      <c r="F29" s="60">
        <v>12647384</v>
      </c>
      <c r="G29" s="60">
        <v>0</v>
      </c>
      <c r="H29" s="60">
        <v>9303861.6999999993</v>
      </c>
      <c r="I29" s="60">
        <v>0</v>
      </c>
      <c r="J29" s="60">
        <v>3343522.3</v>
      </c>
      <c r="K29" s="60">
        <v>3343522.3</v>
      </c>
      <c r="L29" s="60">
        <v>100000</v>
      </c>
      <c r="M29" s="60">
        <v>0</v>
      </c>
      <c r="N29" s="74">
        <f t="shared" si="0"/>
        <v>0.26229085904998234</v>
      </c>
      <c r="O29" s="22"/>
      <c r="P29" s="22"/>
      <c r="Q29" s="23"/>
    </row>
    <row r="30" spans="1:17" s="24" customFormat="1" x14ac:dyDescent="0.25">
      <c r="A30" s="21"/>
      <c r="B30" s="73" t="s">
        <v>417</v>
      </c>
      <c r="C30" s="73" t="s">
        <v>84</v>
      </c>
      <c r="D30" s="60">
        <v>13733585</v>
      </c>
      <c r="E30" s="60">
        <v>13733585</v>
      </c>
      <c r="F30" s="60">
        <v>13317585</v>
      </c>
      <c r="G30" s="60">
        <v>0</v>
      </c>
      <c r="H30" s="60">
        <v>10265122.210000001</v>
      </c>
      <c r="I30" s="60">
        <v>0</v>
      </c>
      <c r="J30" s="60">
        <v>3052462.79</v>
      </c>
      <c r="K30" s="60">
        <v>3052462.79</v>
      </c>
      <c r="L30" s="60">
        <v>416000</v>
      </c>
      <c r="M30" s="60">
        <v>0</v>
      </c>
      <c r="N30" s="74">
        <f t="shared" si="0"/>
        <v>0.22226263499297524</v>
      </c>
      <c r="O30" s="22"/>
      <c r="P30" s="22"/>
      <c r="Q30" s="23"/>
    </row>
    <row r="31" spans="1:17" s="24" customFormat="1" x14ac:dyDescent="0.25">
      <c r="A31" s="21"/>
      <c r="B31" s="73" t="s">
        <v>85</v>
      </c>
      <c r="C31" s="73" t="s">
        <v>86</v>
      </c>
      <c r="D31" s="60">
        <v>974939830</v>
      </c>
      <c r="E31" s="60">
        <v>974939830</v>
      </c>
      <c r="F31" s="60">
        <v>963940615</v>
      </c>
      <c r="G31" s="60">
        <v>0</v>
      </c>
      <c r="H31" s="60">
        <v>726908914.21000004</v>
      </c>
      <c r="I31" s="60">
        <v>0</v>
      </c>
      <c r="J31" s="60">
        <v>219949131.99000001</v>
      </c>
      <c r="K31" s="60">
        <v>219949131.99000001</v>
      </c>
      <c r="L31" s="60">
        <v>28081783.800000001</v>
      </c>
      <c r="M31" s="60">
        <v>17082568.800000001</v>
      </c>
      <c r="N31" s="74">
        <f t="shared" si="0"/>
        <v>0.22560277590669367</v>
      </c>
      <c r="O31" s="22"/>
      <c r="P31" s="22"/>
      <c r="Q31" s="23"/>
    </row>
    <row r="32" spans="1:17" s="24" customFormat="1" x14ac:dyDescent="0.25">
      <c r="A32" s="21"/>
      <c r="B32" s="73" t="s">
        <v>87</v>
      </c>
      <c r="C32" s="73" t="s">
        <v>88</v>
      </c>
      <c r="D32" s="60">
        <v>148195972</v>
      </c>
      <c r="E32" s="60">
        <v>148195972</v>
      </c>
      <c r="F32" s="60">
        <v>147605962</v>
      </c>
      <c r="G32" s="60">
        <v>0</v>
      </c>
      <c r="H32" s="60">
        <v>108989472.17</v>
      </c>
      <c r="I32" s="60">
        <v>0</v>
      </c>
      <c r="J32" s="60">
        <v>38616489.829999998</v>
      </c>
      <c r="K32" s="60">
        <v>38616489.829999998</v>
      </c>
      <c r="L32" s="60">
        <v>590010</v>
      </c>
      <c r="M32" s="60">
        <v>0</v>
      </c>
      <c r="N32" s="74">
        <f t="shared" si="0"/>
        <v>0.26057718916948702</v>
      </c>
      <c r="O32" s="22"/>
      <c r="P32" s="22"/>
      <c r="Q32" s="23"/>
    </row>
    <row r="33" spans="1:17" s="24" customFormat="1" x14ac:dyDescent="0.25">
      <c r="A33" s="21"/>
      <c r="B33" s="73" t="s">
        <v>324</v>
      </c>
      <c r="C33" s="73" t="s">
        <v>88</v>
      </c>
      <c r="D33" s="60">
        <v>30505548</v>
      </c>
      <c r="E33" s="60">
        <v>30505548</v>
      </c>
      <c r="F33" s="60">
        <v>30505548</v>
      </c>
      <c r="G33" s="60">
        <v>0</v>
      </c>
      <c r="H33" s="60">
        <v>22780724.09</v>
      </c>
      <c r="I33" s="60">
        <v>0</v>
      </c>
      <c r="J33" s="60">
        <v>7724823.9100000001</v>
      </c>
      <c r="K33" s="60">
        <v>7724823.9100000001</v>
      </c>
      <c r="L33" s="60">
        <v>0</v>
      </c>
      <c r="M33" s="60">
        <v>0</v>
      </c>
      <c r="N33" s="74">
        <f t="shared" si="0"/>
        <v>0.25322685270233469</v>
      </c>
      <c r="O33" s="22"/>
      <c r="P33" s="22"/>
      <c r="Q33" s="23"/>
    </row>
    <row r="34" spans="1:17" s="24" customFormat="1" x14ac:dyDescent="0.25">
      <c r="A34" s="21"/>
      <c r="B34" s="73" t="s">
        <v>376</v>
      </c>
      <c r="C34" s="73" t="s">
        <v>88</v>
      </c>
      <c r="D34" s="60">
        <v>37418258</v>
      </c>
      <c r="E34" s="60">
        <v>37418258</v>
      </c>
      <c r="F34" s="60">
        <v>37418258</v>
      </c>
      <c r="G34" s="60">
        <v>0</v>
      </c>
      <c r="H34" s="60">
        <v>29260223.18</v>
      </c>
      <c r="I34" s="60">
        <v>0</v>
      </c>
      <c r="J34" s="60">
        <v>8158034.8200000003</v>
      </c>
      <c r="K34" s="60">
        <v>8158034.8200000003</v>
      </c>
      <c r="L34" s="60">
        <v>0</v>
      </c>
      <c r="M34" s="60">
        <v>0</v>
      </c>
      <c r="N34" s="74">
        <f t="shared" si="0"/>
        <v>0.21802283847633955</v>
      </c>
      <c r="O34" s="22"/>
      <c r="P34" s="22"/>
      <c r="Q34" s="23"/>
    </row>
    <row r="35" spans="1:17" s="24" customFormat="1" x14ac:dyDescent="0.25">
      <c r="A35" s="21"/>
      <c r="B35" s="73" t="s">
        <v>392</v>
      </c>
      <c r="C35" s="73" t="s">
        <v>88</v>
      </c>
      <c r="D35" s="60">
        <v>129513424</v>
      </c>
      <c r="E35" s="60">
        <v>129513424</v>
      </c>
      <c r="F35" s="60">
        <v>128497424</v>
      </c>
      <c r="G35" s="60">
        <v>0</v>
      </c>
      <c r="H35" s="60">
        <v>95027879.609999999</v>
      </c>
      <c r="I35" s="60">
        <v>0</v>
      </c>
      <c r="J35" s="60">
        <v>33469544.390000001</v>
      </c>
      <c r="K35" s="60">
        <v>33469544.390000001</v>
      </c>
      <c r="L35" s="60">
        <v>1016000</v>
      </c>
      <c r="M35" s="60">
        <v>0</v>
      </c>
      <c r="N35" s="74">
        <f t="shared" si="0"/>
        <v>0.25842529180604473</v>
      </c>
      <c r="O35" s="22"/>
      <c r="P35" s="22"/>
      <c r="Q35" s="23"/>
    </row>
    <row r="36" spans="1:17" s="24" customFormat="1" x14ac:dyDescent="0.25">
      <c r="A36" s="21"/>
      <c r="B36" s="73" t="s">
        <v>418</v>
      </c>
      <c r="C36" s="73" t="s">
        <v>88</v>
      </c>
      <c r="D36" s="60">
        <v>139533221</v>
      </c>
      <c r="E36" s="60">
        <v>139533221</v>
      </c>
      <c r="F36" s="60">
        <v>135306661</v>
      </c>
      <c r="G36" s="60">
        <v>0</v>
      </c>
      <c r="H36" s="60">
        <v>109886174.95</v>
      </c>
      <c r="I36" s="60">
        <v>0</v>
      </c>
      <c r="J36" s="60">
        <v>25420486.050000001</v>
      </c>
      <c r="K36" s="60">
        <v>25420486.050000001</v>
      </c>
      <c r="L36" s="60">
        <v>4226560</v>
      </c>
      <c r="M36" s="60">
        <v>0</v>
      </c>
      <c r="N36" s="74">
        <f t="shared" si="0"/>
        <v>0.18218232093990006</v>
      </c>
      <c r="O36" s="22"/>
      <c r="P36" s="22"/>
      <c r="Q36" s="23"/>
    </row>
    <row r="37" spans="1:17" s="24" customFormat="1" x14ac:dyDescent="0.25">
      <c r="A37" s="21"/>
      <c r="B37" s="73" t="s">
        <v>89</v>
      </c>
      <c r="C37" s="73" t="s">
        <v>90</v>
      </c>
      <c r="D37" s="60">
        <v>43758653</v>
      </c>
      <c r="E37" s="60">
        <v>43758653</v>
      </c>
      <c r="F37" s="60">
        <v>43584438</v>
      </c>
      <c r="G37" s="60">
        <v>0</v>
      </c>
      <c r="H37" s="60">
        <v>32013066.489999998</v>
      </c>
      <c r="I37" s="60">
        <v>0</v>
      </c>
      <c r="J37" s="60">
        <v>11571371.51</v>
      </c>
      <c r="K37" s="60">
        <v>11571371.51</v>
      </c>
      <c r="L37" s="60">
        <v>174215</v>
      </c>
      <c r="M37" s="60">
        <v>0</v>
      </c>
      <c r="N37" s="74">
        <f t="shared" si="0"/>
        <v>0.2644361907118119</v>
      </c>
      <c r="O37" s="22"/>
      <c r="P37" s="22"/>
      <c r="Q37" s="23"/>
    </row>
    <row r="38" spans="1:17" s="24" customFormat="1" x14ac:dyDescent="0.25">
      <c r="A38" s="21"/>
      <c r="B38" s="73" t="s">
        <v>325</v>
      </c>
      <c r="C38" s="73" t="s">
        <v>90</v>
      </c>
      <c r="D38" s="60">
        <v>9007544</v>
      </c>
      <c r="E38" s="60">
        <v>9007544</v>
      </c>
      <c r="F38" s="60">
        <v>9007544</v>
      </c>
      <c r="G38" s="60">
        <v>0</v>
      </c>
      <c r="H38" s="60">
        <v>6692254.5999999996</v>
      </c>
      <c r="I38" s="60">
        <v>0</v>
      </c>
      <c r="J38" s="60">
        <v>2315289.4</v>
      </c>
      <c r="K38" s="60">
        <v>2315289.4</v>
      </c>
      <c r="L38" s="60">
        <v>0</v>
      </c>
      <c r="M38" s="60">
        <v>0</v>
      </c>
      <c r="N38" s="74">
        <f t="shared" si="0"/>
        <v>0.25703892204134665</v>
      </c>
      <c r="O38" s="22"/>
      <c r="P38" s="22"/>
      <c r="Q38" s="23"/>
    </row>
    <row r="39" spans="1:17" s="24" customFormat="1" x14ac:dyDescent="0.25">
      <c r="A39" s="21"/>
      <c r="B39" s="73" t="s">
        <v>377</v>
      </c>
      <c r="C39" s="73" t="s">
        <v>90</v>
      </c>
      <c r="D39" s="60">
        <v>11048698</v>
      </c>
      <c r="E39" s="60">
        <v>11048698</v>
      </c>
      <c r="F39" s="60">
        <v>11048698</v>
      </c>
      <c r="G39" s="60">
        <v>0</v>
      </c>
      <c r="H39" s="60">
        <v>8603352.5600000005</v>
      </c>
      <c r="I39" s="60">
        <v>0</v>
      </c>
      <c r="J39" s="60">
        <v>2445345.44</v>
      </c>
      <c r="K39" s="60">
        <v>2445345.44</v>
      </c>
      <c r="L39" s="60">
        <v>0</v>
      </c>
      <c r="M39" s="60">
        <v>0</v>
      </c>
      <c r="N39" s="74">
        <f t="shared" ref="N39:N102" si="1">+J39/E39</f>
        <v>0.22132430807684308</v>
      </c>
      <c r="O39" s="22"/>
      <c r="P39" s="22"/>
      <c r="Q39" s="23"/>
    </row>
    <row r="40" spans="1:17" s="24" customFormat="1" x14ac:dyDescent="0.25">
      <c r="A40" s="21"/>
      <c r="B40" s="73" t="s">
        <v>393</v>
      </c>
      <c r="C40" s="73" t="s">
        <v>90</v>
      </c>
      <c r="D40" s="60">
        <v>38242153</v>
      </c>
      <c r="E40" s="60">
        <v>38242153</v>
      </c>
      <c r="F40" s="60">
        <v>37942153</v>
      </c>
      <c r="G40" s="60">
        <v>0</v>
      </c>
      <c r="H40" s="60">
        <v>27911649.960000001</v>
      </c>
      <c r="I40" s="60">
        <v>0</v>
      </c>
      <c r="J40" s="60">
        <v>10030503.039999999</v>
      </c>
      <c r="K40" s="60">
        <v>10030503.039999999</v>
      </c>
      <c r="L40" s="60">
        <v>300000</v>
      </c>
      <c r="M40" s="60">
        <v>0</v>
      </c>
      <c r="N40" s="74">
        <f t="shared" si="1"/>
        <v>0.26228918230623677</v>
      </c>
      <c r="O40" s="22"/>
      <c r="P40" s="22"/>
      <c r="Q40" s="23"/>
    </row>
    <row r="41" spans="1:17" s="24" customFormat="1" x14ac:dyDescent="0.25">
      <c r="A41" s="21"/>
      <c r="B41" s="73" t="s">
        <v>419</v>
      </c>
      <c r="C41" s="73" t="s">
        <v>90</v>
      </c>
      <c r="D41" s="60">
        <v>41200754</v>
      </c>
      <c r="E41" s="60">
        <v>41200754</v>
      </c>
      <c r="F41" s="60">
        <v>39952754</v>
      </c>
      <c r="G41" s="60">
        <v>0</v>
      </c>
      <c r="H41" s="60">
        <v>30795339.399999999</v>
      </c>
      <c r="I41" s="60">
        <v>0</v>
      </c>
      <c r="J41" s="60">
        <v>9157414.5999999996</v>
      </c>
      <c r="K41" s="60">
        <v>9157414.5999999996</v>
      </c>
      <c r="L41" s="60">
        <v>1248000</v>
      </c>
      <c r="M41" s="60">
        <v>0</v>
      </c>
      <c r="N41" s="74">
        <f t="shared" si="1"/>
        <v>0.222263277026435</v>
      </c>
      <c r="O41" s="22"/>
      <c r="P41" s="22"/>
      <c r="Q41" s="23"/>
    </row>
    <row r="42" spans="1:17" s="24" customFormat="1" x14ac:dyDescent="0.25">
      <c r="A42" s="21"/>
      <c r="B42" s="73" t="s">
        <v>91</v>
      </c>
      <c r="C42" s="73" t="s">
        <v>92</v>
      </c>
      <c r="D42" s="60">
        <v>87517306</v>
      </c>
      <c r="E42" s="60">
        <v>87517306</v>
      </c>
      <c r="F42" s="60">
        <v>87168876</v>
      </c>
      <c r="G42" s="60">
        <v>0</v>
      </c>
      <c r="H42" s="60">
        <v>64026078.619999997</v>
      </c>
      <c r="I42" s="60">
        <v>0</v>
      </c>
      <c r="J42" s="60">
        <v>23142797.379999999</v>
      </c>
      <c r="K42" s="60">
        <v>23142797.379999999</v>
      </c>
      <c r="L42" s="60">
        <v>348430</v>
      </c>
      <c r="M42" s="60">
        <v>0</v>
      </c>
      <c r="N42" s="74">
        <f t="shared" si="1"/>
        <v>0.26443681184610501</v>
      </c>
      <c r="O42" s="22"/>
      <c r="P42" s="22"/>
      <c r="Q42" s="23"/>
    </row>
    <row r="43" spans="1:17" s="24" customFormat="1" x14ac:dyDescent="0.25">
      <c r="A43" s="21"/>
      <c r="B43" s="73" t="s">
        <v>326</v>
      </c>
      <c r="C43" s="73" t="s">
        <v>92</v>
      </c>
      <c r="D43" s="60">
        <v>18015087</v>
      </c>
      <c r="E43" s="60">
        <v>18015087</v>
      </c>
      <c r="F43" s="60">
        <v>18015087</v>
      </c>
      <c r="G43" s="60">
        <v>0</v>
      </c>
      <c r="H43" s="60">
        <v>13384510.310000001</v>
      </c>
      <c r="I43" s="60">
        <v>0</v>
      </c>
      <c r="J43" s="60">
        <v>4630576.6900000004</v>
      </c>
      <c r="K43" s="60">
        <v>4630576.6900000004</v>
      </c>
      <c r="L43" s="60">
        <v>0</v>
      </c>
      <c r="M43" s="60">
        <v>0</v>
      </c>
      <c r="N43" s="74">
        <f t="shared" si="1"/>
        <v>0.2570388191852751</v>
      </c>
      <c r="O43" s="22"/>
      <c r="P43" s="22"/>
      <c r="Q43" s="23"/>
    </row>
    <row r="44" spans="1:17" s="24" customFormat="1" x14ac:dyDescent="0.25">
      <c r="A44" s="21"/>
      <c r="B44" s="73" t="s">
        <v>378</v>
      </c>
      <c r="C44" s="73" t="s">
        <v>92</v>
      </c>
      <c r="D44" s="60">
        <v>22097397</v>
      </c>
      <c r="E44" s="60">
        <v>22097397</v>
      </c>
      <c r="F44" s="60">
        <v>22097397</v>
      </c>
      <c r="G44" s="60">
        <v>0</v>
      </c>
      <c r="H44" s="60">
        <v>17206726.289999999</v>
      </c>
      <c r="I44" s="60">
        <v>0</v>
      </c>
      <c r="J44" s="60">
        <v>4890670.71</v>
      </c>
      <c r="K44" s="60">
        <v>4890670.71</v>
      </c>
      <c r="L44" s="60">
        <v>0</v>
      </c>
      <c r="M44" s="60">
        <v>0</v>
      </c>
      <c r="N44" s="74">
        <f t="shared" si="1"/>
        <v>0.22132338528379608</v>
      </c>
      <c r="O44" s="22"/>
      <c r="P44" s="22"/>
      <c r="Q44" s="23"/>
    </row>
    <row r="45" spans="1:17" s="24" customFormat="1" x14ac:dyDescent="0.25">
      <c r="A45" s="21"/>
      <c r="B45" s="73" t="s">
        <v>394</v>
      </c>
      <c r="C45" s="73" t="s">
        <v>92</v>
      </c>
      <c r="D45" s="60">
        <v>76484306</v>
      </c>
      <c r="E45" s="60">
        <v>76484306</v>
      </c>
      <c r="F45" s="60">
        <v>75884306</v>
      </c>
      <c r="G45" s="60">
        <v>0</v>
      </c>
      <c r="H45" s="60">
        <v>55823319.469999999</v>
      </c>
      <c r="I45" s="60">
        <v>0</v>
      </c>
      <c r="J45" s="60">
        <v>20060986.530000001</v>
      </c>
      <c r="K45" s="60">
        <v>20060986.530000001</v>
      </c>
      <c r="L45" s="60">
        <v>600000</v>
      </c>
      <c r="M45" s="60">
        <v>0</v>
      </c>
      <c r="N45" s="74">
        <f t="shared" si="1"/>
        <v>0.26228892669824316</v>
      </c>
      <c r="O45" s="22"/>
      <c r="P45" s="22"/>
      <c r="Q45" s="23"/>
    </row>
    <row r="46" spans="1:17" s="24" customFormat="1" x14ac:dyDescent="0.25">
      <c r="A46" s="21"/>
      <c r="B46" s="73" t="s">
        <v>420</v>
      </c>
      <c r="C46" s="73" t="s">
        <v>92</v>
      </c>
      <c r="D46" s="60">
        <v>82401509</v>
      </c>
      <c r="E46" s="60">
        <v>82401509</v>
      </c>
      <c r="F46" s="60">
        <v>79905509</v>
      </c>
      <c r="G46" s="60">
        <v>0</v>
      </c>
      <c r="H46" s="60">
        <v>61590711.310000002</v>
      </c>
      <c r="I46" s="60">
        <v>0</v>
      </c>
      <c r="J46" s="60">
        <v>18314797.690000001</v>
      </c>
      <c r="K46" s="60">
        <v>18314797.690000001</v>
      </c>
      <c r="L46" s="60">
        <v>2496000</v>
      </c>
      <c r="M46" s="60">
        <v>0</v>
      </c>
      <c r="N46" s="74">
        <f t="shared" si="1"/>
        <v>0.22226289193320478</v>
      </c>
      <c r="O46" s="22"/>
      <c r="P46" s="22"/>
      <c r="Q46" s="23"/>
    </row>
    <row r="47" spans="1:17" s="24" customFormat="1" x14ac:dyDescent="0.25">
      <c r="A47" s="21"/>
      <c r="B47" s="73" t="s">
        <v>93</v>
      </c>
      <c r="C47" s="73" t="s">
        <v>94</v>
      </c>
      <c r="D47" s="60">
        <v>60000000</v>
      </c>
      <c r="E47" s="60">
        <v>60000000</v>
      </c>
      <c r="F47" s="60">
        <v>60000000</v>
      </c>
      <c r="G47" s="60">
        <v>0</v>
      </c>
      <c r="H47" s="60">
        <v>42917431.200000003</v>
      </c>
      <c r="I47" s="60">
        <v>0</v>
      </c>
      <c r="J47" s="60">
        <v>0</v>
      </c>
      <c r="K47" s="60">
        <v>0</v>
      </c>
      <c r="L47" s="60">
        <v>17082568.800000001</v>
      </c>
      <c r="M47" s="60">
        <v>17082568.800000001</v>
      </c>
      <c r="N47" s="74">
        <f t="shared" si="1"/>
        <v>0</v>
      </c>
      <c r="O47" s="22"/>
      <c r="P47" s="22"/>
      <c r="Q47" s="23"/>
    </row>
    <row r="48" spans="1:17" s="14" customFormat="1" x14ac:dyDescent="0.25">
      <c r="B48" s="14" t="s">
        <v>95</v>
      </c>
      <c r="C48" s="14" t="s">
        <v>96</v>
      </c>
      <c r="D48" s="10">
        <v>4968206193</v>
      </c>
      <c r="E48" s="14">
        <v>4968206193</v>
      </c>
      <c r="F48" s="14">
        <v>3128409841.6999998</v>
      </c>
      <c r="G48" s="14">
        <v>156045315.56</v>
      </c>
      <c r="H48" s="14">
        <v>1380683899.54</v>
      </c>
      <c r="I48" s="14">
        <v>14828798.09</v>
      </c>
      <c r="J48" s="72">
        <v>336985146.29000002</v>
      </c>
      <c r="K48" s="14">
        <v>221759557.66999999</v>
      </c>
      <c r="L48" s="14">
        <v>3079663033.52</v>
      </c>
      <c r="M48" s="14">
        <v>1239866682.22</v>
      </c>
      <c r="N48" s="67">
        <f t="shared" si="1"/>
        <v>6.7828333446546235E-2</v>
      </c>
      <c r="O48" s="14">
        <f t="shared" ref="O48:O111" si="2">+E48</f>
        <v>4968206193</v>
      </c>
      <c r="P48" s="14">
        <f t="shared" ref="P48:P111" si="3">+J48</f>
        <v>336985146.29000002</v>
      </c>
      <c r="Q48" s="23">
        <f>+P48/O48</f>
        <v>6.7828333446546235E-2</v>
      </c>
    </row>
    <row r="49" spans="2:17" x14ac:dyDescent="0.25">
      <c r="B49" s="20" t="s">
        <v>97</v>
      </c>
      <c r="C49" s="20" t="s">
        <v>98</v>
      </c>
      <c r="D49" s="16">
        <v>466144452</v>
      </c>
      <c r="E49" s="20">
        <v>466144452</v>
      </c>
      <c r="F49" s="20">
        <v>341509866</v>
      </c>
      <c r="G49" s="20">
        <v>71379000</v>
      </c>
      <c r="H49" s="20">
        <v>174329860</v>
      </c>
      <c r="I49" s="20">
        <v>4863162.54</v>
      </c>
      <c r="J49" s="24">
        <v>9227556.0099999998</v>
      </c>
      <c r="K49" s="20">
        <v>9227556.0099999998</v>
      </c>
      <c r="L49" s="20">
        <v>206344873.44999999</v>
      </c>
      <c r="M49" s="20">
        <v>81710287.450000003</v>
      </c>
      <c r="N49" s="74">
        <f t="shared" si="1"/>
        <v>1.9795486078208219E-2</v>
      </c>
      <c r="O49" s="20">
        <f t="shared" si="2"/>
        <v>466144452</v>
      </c>
      <c r="P49" s="20">
        <f t="shared" si="3"/>
        <v>9227556.0099999998</v>
      </c>
      <c r="Q49" s="23">
        <f t="shared" ref="Q49:Q112" si="4">+P49/O49</f>
        <v>1.9795486078208219E-2</v>
      </c>
    </row>
    <row r="50" spans="2:17" x14ac:dyDescent="0.25">
      <c r="B50" s="20" t="s">
        <v>327</v>
      </c>
      <c r="C50" s="20" t="s">
        <v>328</v>
      </c>
      <c r="D50" s="16">
        <v>78230101</v>
      </c>
      <c r="E50" s="20">
        <v>78230101</v>
      </c>
      <c r="F50" s="20">
        <v>41784616</v>
      </c>
      <c r="G50" s="20">
        <v>0</v>
      </c>
      <c r="H50" s="20">
        <v>6187500</v>
      </c>
      <c r="I50" s="20">
        <v>4863162.54</v>
      </c>
      <c r="J50" s="24">
        <v>6210667</v>
      </c>
      <c r="K50" s="20">
        <v>6210667</v>
      </c>
      <c r="L50" s="20">
        <v>60968771.460000001</v>
      </c>
      <c r="M50" s="20">
        <v>24523286.460000001</v>
      </c>
      <c r="N50" s="74">
        <f t="shared" si="1"/>
        <v>7.9389735160894148E-2</v>
      </c>
      <c r="O50" s="20">
        <f t="shared" si="2"/>
        <v>78230101</v>
      </c>
      <c r="P50" s="20">
        <f t="shared" si="3"/>
        <v>6210667</v>
      </c>
      <c r="Q50" s="23">
        <f t="shared" si="4"/>
        <v>7.9389735160894148E-2</v>
      </c>
    </row>
    <row r="51" spans="2:17" x14ac:dyDescent="0.25">
      <c r="B51" s="20" t="s">
        <v>99</v>
      </c>
      <c r="C51" s="20" t="s">
        <v>100</v>
      </c>
      <c r="D51" s="16">
        <v>195406033</v>
      </c>
      <c r="E51" s="20">
        <v>195406033</v>
      </c>
      <c r="F51" s="20">
        <v>160000000</v>
      </c>
      <c r="G51" s="20">
        <v>11379000</v>
      </c>
      <c r="H51" s="20">
        <v>112017360</v>
      </c>
      <c r="I51" s="20">
        <v>0</v>
      </c>
      <c r="J51" s="24">
        <v>0</v>
      </c>
      <c r="K51" s="20">
        <v>0</v>
      </c>
      <c r="L51" s="20">
        <v>72009673</v>
      </c>
      <c r="M51" s="20">
        <v>36603640</v>
      </c>
      <c r="N51" s="74">
        <f t="shared" si="1"/>
        <v>0</v>
      </c>
      <c r="O51" s="20">
        <f t="shared" si="2"/>
        <v>195406033</v>
      </c>
      <c r="P51" s="20">
        <f t="shared" si="3"/>
        <v>0</v>
      </c>
      <c r="Q51" s="23">
        <f t="shared" si="4"/>
        <v>0</v>
      </c>
    </row>
    <row r="52" spans="2:17" x14ac:dyDescent="0.25">
      <c r="B52" s="20" t="s">
        <v>101</v>
      </c>
      <c r="C52" s="20" t="s">
        <v>102</v>
      </c>
      <c r="D52" s="16">
        <v>10000000</v>
      </c>
      <c r="E52" s="20">
        <v>10000000</v>
      </c>
      <c r="F52" s="20">
        <v>0</v>
      </c>
      <c r="G52" s="20">
        <v>0</v>
      </c>
      <c r="H52" s="20">
        <v>0</v>
      </c>
      <c r="I52" s="20">
        <v>0</v>
      </c>
      <c r="J52" s="24">
        <v>0</v>
      </c>
      <c r="K52" s="20">
        <v>0</v>
      </c>
      <c r="L52" s="20">
        <v>10000000</v>
      </c>
      <c r="M52" s="20">
        <v>0</v>
      </c>
      <c r="N52" s="74">
        <f t="shared" si="1"/>
        <v>0</v>
      </c>
      <c r="O52" s="20">
        <f t="shared" si="2"/>
        <v>10000000</v>
      </c>
      <c r="P52" s="20">
        <f t="shared" si="3"/>
        <v>0</v>
      </c>
      <c r="Q52" s="23">
        <f t="shared" si="4"/>
        <v>0</v>
      </c>
    </row>
    <row r="53" spans="2:17" x14ac:dyDescent="0.25">
      <c r="B53" s="20" t="s">
        <v>103</v>
      </c>
      <c r="C53" s="20" t="s">
        <v>104</v>
      </c>
      <c r="D53" s="16">
        <v>53100500</v>
      </c>
      <c r="E53" s="20">
        <v>53100500</v>
      </c>
      <c r="F53" s="20">
        <v>20087750</v>
      </c>
      <c r="G53" s="20">
        <v>0</v>
      </c>
      <c r="H53" s="20">
        <v>0</v>
      </c>
      <c r="I53" s="20">
        <v>0</v>
      </c>
      <c r="J53" s="24">
        <v>0</v>
      </c>
      <c r="K53" s="20">
        <v>0</v>
      </c>
      <c r="L53" s="20">
        <v>53100500</v>
      </c>
      <c r="M53" s="20">
        <v>20087750</v>
      </c>
      <c r="N53" s="74">
        <f t="shared" si="1"/>
        <v>0</v>
      </c>
      <c r="O53" s="20">
        <f t="shared" si="2"/>
        <v>53100500</v>
      </c>
      <c r="P53" s="20">
        <f t="shared" si="3"/>
        <v>0</v>
      </c>
      <c r="Q53" s="23">
        <f t="shared" si="4"/>
        <v>0</v>
      </c>
    </row>
    <row r="54" spans="2:17" x14ac:dyDescent="0.25">
      <c r="B54" s="20" t="s">
        <v>105</v>
      </c>
      <c r="C54" s="20" t="s">
        <v>106</v>
      </c>
      <c r="D54" s="16">
        <v>129407818</v>
      </c>
      <c r="E54" s="20">
        <v>129407818</v>
      </c>
      <c r="F54" s="20">
        <v>119637500</v>
      </c>
      <c r="G54" s="20">
        <v>60000000</v>
      </c>
      <c r="H54" s="20">
        <v>56125000</v>
      </c>
      <c r="I54" s="20">
        <v>0</v>
      </c>
      <c r="J54" s="24">
        <v>3016889.01</v>
      </c>
      <c r="K54" s="20">
        <v>3016889.01</v>
      </c>
      <c r="L54" s="20">
        <v>10265928.99</v>
      </c>
      <c r="M54" s="20">
        <v>495610.99</v>
      </c>
      <c r="N54" s="74">
        <f t="shared" si="1"/>
        <v>2.3313035152172954E-2</v>
      </c>
      <c r="O54" s="20">
        <f t="shared" si="2"/>
        <v>129407818</v>
      </c>
      <c r="P54" s="20">
        <f t="shared" si="3"/>
        <v>3016889.01</v>
      </c>
      <c r="Q54" s="23">
        <f t="shared" si="4"/>
        <v>2.3313035152172954E-2</v>
      </c>
    </row>
    <row r="55" spans="2:17" x14ac:dyDescent="0.25">
      <c r="B55" s="20" t="s">
        <v>107</v>
      </c>
      <c r="C55" s="20" t="s">
        <v>108</v>
      </c>
      <c r="D55" s="16">
        <v>321834143</v>
      </c>
      <c r="E55" s="20">
        <v>321834143</v>
      </c>
      <c r="F55" s="20">
        <v>181856678</v>
      </c>
      <c r="G55" s="20">
        <v>0</v>
      </c>
      <c r="H55" s="20">
        <v>25400906.449999999</v>
      </c>
      <c r="I55" s="20">
        <v>0</v>
      </c>
      <c r="J55" s="24">
        <v>69154954.049999997</v>
      </c>
      <c r="K55" s="20">
        <v>68441022.879999995</v>
      </c>
      <c r="L55" s="20">
        <v>227278282.5</v>
      </c>
      <c r="M55" s="20">
        <v>87300817.5</v>
      </c>
      <c r="N55" s="74">
        <f t="shared" si="1"/>
        <v>0.21487761803445446</v>
      </c>
      <c r="O55" s="20">
        <f t="shared" si="2"/>
        <v>321834143</v>
      </c>
      <c r="P55" s="20">
        <f t="shared" si="3"/>
        <v>69154954.049999997</v>
      </c>
      <c r="Q55" s="23">
        <f t="shared" si="4"/>
        <v>0.21487761803445446</v>
      </c>
    </row>
    <row r="56" spans="2:17" x14ac:dyDescent="0.25">
      <c r="B56" s="20" t="s">
        <v>109</v>
      </c>
      <c r="C56" s="20" t="s">
        <v>110</v>
      </c>
      <c r="D56" s="16">
        <v>89968635</v>
      </c>
      <c r="E56" s="20">
        <v>89968635</v>
      </c>
      <c r="F56" s="20">
        <v>46130884</v>
      </c>
      <c r="G56" s="20">
        <v>0</v>
      </c>
      <c r="H56" s="20">
        <v>7168387</v>
      </c>
      <c r="I56" s="20">
        <v>0</v>
      </c>
      <c r="J56" s="24">
        <v>15992563.5</v>
      </c>
      <c r="K56" s="20">
        <v>15846480.5</v>
      </c>
      <c r="L56" s="20">
        <v>66807684.5</v>
      </c>
      <c r="M56" s="20">
        <v>22969933.5</v>
      </c>
      <c r="N56" s="74">
        <f t="shared" si="1"/>
        <v>0.17775709834877454</v>
      </c>
      <c r="O56" s="20">
        <f t="shared" si="2"/>
        <v>89968635</v>
      </c>
      <c r="P56" s="20">
        <f t="shared" si="3"/>
        <v>15992563.5</v>
      </c>
      <c r="Q56" s="23">
        <f t="shared" si="4"/>
        <v>0.17775709834877454</v>
      </c>
    </row>
    <row r="57" spans="2:17" x14ac:dyDescent="0.25">
      <c r="B57" s="20" t="s">
        <v>111</v>
      </c>
      <c r="C57" s="20" t="s">
        <v>112</v>
      </c>
      <c r="D57" s="16">
        <v>96966540</v>
      </c>
      <c r="E57" s="20">
        <v>96966540</v>
      </c>
      <c r="F57" s="20">
        <v>56217167</v>
      </c>
      <c r="G57" s="20">
        <v>0</v>
      </c>
      <c r="H57" s="20">
        <v>8655608.7200000007</v>
      </c>
      <c r="I57" s="20">
        <v>0</v>
      </c>
      <c r="J57" s="24">
        <v>22456410.82</v>
      </c>
      <c r="K57" s="20">
        <v>22197135.82</v>
      </c>
      <c r="L57" s="20">
        <v>65854520.460000001</v>
      </c>
      <c r="M57" s="20">
        <v>25105147.460000001</v>
      </c>
      <c r="N57" s="74">
        <f t="shared" si="1"/>
        <v>0.23158927625962522</v>
      </c>
      <c r="O57" s="20">
        <f t="shared" si="2"/>
        <v>96966540</v>
      </c>
      <c r="P57" s="20">
        <f t="shared" si="3"/>
        <v>22456410.82</v>
      </c>
      <c r="Q57" s="23">
        <f t="shared" si="4"/>
        <v>0.23158927625962522</v>
      </c>
    </row>
    <row r="58" spans="2:17" x14ac:dyDescent="0.25">
      <c r="B58" s="20" t="s">
        <v>113</v>
      </c>
      <c r="C58" s="20" t="s">
        <v>114</v>
      </c>
      <c r="D58" s="16">
        <v>1077040</v>
      </c>
      <c r="E58" s="20">
        <v>1077040</v>
      </c>
      <c r="F58" s="20">
        <v>606000</v>
      </c>
      <c r="G58" s="20">
        <v>0</v>
      </c>
      <c r="H58" s="20">
        <v>0</v>
      </c>
      <c r="I58" s="20">
        <v>0</v>
      </c>
      <c r="J58" s="24">
        <v>18750</v>
      </c>
      <c r="K58" s="20">
        <v>18750</v>
      </c>
      <c r="L58" s="20">
        <v>1058290</v>
      </c>
      <c r="M58" s="20">
        <v>587250</v>
      </c>
      <c r="N58" s="74">
        <f t="shared" si="1"/>
        <v>1.7408824184802794E-2</v>
      </c>
      <c r="O58" s="20">
        <f t="shared" si="2"/>
        <v>1077040</v>
      </c>
      <c r="P58" s="20">
        <f t="shared" si="3"/>
        <v>18750</v>
      </c>
      <c r="Q58" s="23">
        <f t="shared" si="4"/>
        <v>1.7408824184802794E-2</v>
      </c>
    </row>
    <row r="59" spans="2:17" x14ac:dyDescent="0.25">
      <c r="B59" s="20" t="s">
        <v>115</v>
      </c>
      <c r="C59" s="20" t="s">
        <v>116</v>
      </c>
      <c r="D59" s="16">
        <v>118545206</v>
      </c>
      <c r="E59" s="20">
        <v>118545206</v>
      </c>
      <c r="F59" s="20">
        <v>67439267</v>
      </c>
      <c r="G59" s="20">
        <v>0</v>
      </c>
      <c r="H59" s="20">
        <v>6404869.5300000003</v>
      </c>
      <c r="I59" s="20">
        <v>0</v>
      </c>
      <c r="J59" s="24">
        <v>26212455.93</v>
      </c>
      <c r="K59" s="20">
        <v>25903882.760000002</v>
      </c>
      <c r="L59" s="20">
        <v>85927880.540000007</v>
      </c>
      <c r="M59" s="20">
        <v>34821941.539999999</v>
      </c>
      <c r="N59" s="74">
        <f t="shared" si="1"/>
        <v>0.22111780656908217</v>
      </c>
      <c r="O59" s="20">
        <f t="shared" si="2"/>
        <v>118545206</v>
      </c>
      <c r="P59" s="20">
        <f t="shared" si="3"/>
        <v>26212455.93</v>
      </c>
      <c r="Q59" s="23">
        <f t="shared" si="4"/>
        <v>0.22111780656908217</v>
      </c>
    </row>
    <row r="60" spans="2:17" x14ac:dyDescent="0.25">
      <c r="B60" s="20" t="s">
        <v>117</v>
      </c>
      <c r="C60" s="20" t="s">
        <v>118</v>
      </c>
      <c r="D60" s="16">
        <v>15276722</v>
      </c>
      <c r="E60" s="20">
        <v>15276722</v>
      </c>
      <c r="F60" s="20">
        <v>11463360</v>
      </c>
      <c r="G60" s="20">
        <v>0</v>
      </c>
      <c r="H60" s="20">
        <v>3172041.2</v>
      </c>
      <c r="I60" s="20">
        <v>0</v>
      </c>
      <c r="J60" s="24">
        <v>4474773.8</v>
      </c>
      <c r="K60" s="20">
        <v>4474773.8</v>
      </c>
      <c r="L60" s="20">
        <v>7629907</v>
      </c>
      <c r="M60" s="20">
        <v>3816545</v>
      </c>
      <c r="N60" s="74">
        <f t="shared" si="1"/>
        <v>0.29291452708244609</v>
      </c>
      <c r="O60" s="20">
        <f t="shared" si="2"/>
        <v>15276722</v>
      </c>
      <c r="P60" s="20">
        <f t="shared" si="3"/>
        <v>4474773.8</v>
      </c>
      <c r="Q60" s="23">
        <f t="shared" si="4"/>
        <v>0.29291452708244609</v>
      </c>
    </row>
    <row r="61" spans="2:17" x14ac:dyDescent="0.25">
      <c r="B61" s="20" t="s">
        <v>119</v>
      </c>
      <c r="C61" s="20" t="s">
        <v>120</v>
      </c>
      <c r="D61" s="16">
        <v>222350469</v>
      </c>
      <c r="E61" s="20">
        <v>222350469</v>
      </c>
      <c r="F61" s="20">
        <v>150543420</v>
      </c>
      <c r="G61" s="20">
        <v>42445905.329999998</v>
      </c>
      <c r="H61" s="20">
        <v>31750900</v>
      </c>
      <c r="I61" s="20">
        <v>0</v>
      </c>
      <c r="J61" s="24">
        <v>368060</v>
      </c>
      <c r="K61" s="20">
        <v>368060</v>
      </c>
      <c r="L61" s="20">
        <v>147785603.66999999</v>
      </c>
      <c r="M61" s="20">
        <v>75978554.670000002</v>
      </c>
      <c r="N61" s="74">
        <f t="shared" si="1"/>
        <v>1.655314700505534E-3</v>
      </c>
      <c r="O61" s="20">
        <f t="shared" si="2"/>
        <v>222350469</v>
      </c>
      <c r="P61" s="20">
        <f t="shared" si="3"/>
        <v>368060</v>
      </c>
      <c r="Q61" s="23">
        <f t="shared" si="4"/>
        <v>1.655314700505534E-3</v>
      </c>
    </row>
    <row r="62" spans="2:17" x14ac:dyDescent="0.25">
      <c r="B62" s="20" t="s">
        <v>121</v>
      </c>
      <c r="C62" s="20" t="s">
        <v>122</v>
      </c>
      <c r="D62" s="16">
        <v>104155675</v>
      </c>
      <c r="E62" s="20">
        <v>104155675</v>
      </c>
      <c r="F62" s="20">
        <v>90288000</v>
      </c>
      <c r="G62" s="20">
        <v>42445905.329999998</v>
      </c>
      <c r="H62" s="20">
        <v>3141850</v>
      </c>
      <c r="I62" s="20">
        <v>0</v>
      </c>
      <c r="J62" s="24">
        <v>358150</v>
      </c>
      <c r="K62" s="20">
        <v>358150</v>
      </c>
      <c r="L62" s="20">
        <v>58209769.670000002</v>
      </c>
      <c r="M62" s="20">
        <v>44342094.670000002</v>
      </c>
      <c r="N62" s="74">
        <f t="shared" si="1"/>
        <v>3.4386028413718214E-3</v>
      </c>
      <c r="O62" s="20">
        <f t="shared" si="2"/>
        <v>104155675</v>
      </c>
      <c r="P62" s="20">
        <f t="shared" si="3"/>
        <v>358150</v>
      </c>
      <c r="Q62" s="23">
        <f t="shared" si="4"/>
        <v>3.4386028413718214E-3</v>
      </c>
    </row>
    <row r="63" spans="2:17" x14ac:dyDescent="0.25">
      <c r="B63" s="20" t="s">
        <v>123</v>
      </c>
      <c r="C63" s="20" t="s">
        <v>124</v>
      </c>
      <c r="D63" s="16">
        <v>0</v>
      </c>
      <c r="E63" s="20">
        <v>0</v>
      </c>
      <c r="F63" s="20">
        <v>0</v>
      </c>
      <c r="G63" s="20">
        <v>0</v>
      </c>
      <c r="H63" s="20">
        <v>0</v>
      </c>
      <c r="I63" s="20">
        <v>0</v>
      </c>
      <c r="J63" s="24">
        <v>0</v>
      </c>
      <c r="K63" s="20">
        <v>0</v>
      </c>
      <c r="L63" s="20">
        <v>0</v>
      </c>
      <c r="M63" s="20">
        <v>0</v>
      </c>
      <c r="N63" s="74">
        <v>0</v>
      </c>
      <c r="O63" s="20">
        <f t="shared" si="2"/>
        <v>0</v>
      </c>
      <c r="P63" s="20">
        <f t="shared" si="3"/>
        <v>0</v>
      </c>
      <c r="Q63" s="23">
        <v>0</v>
      </c>
    </row>
    <row r="64" spans="2:17" x14ac:dyDescent="0.25">
      <c r="B64" s="20" t="s">
        <v>125</v>
      </c>
      <c r="C64" s="20" t="s">
        <v>126</v>
      </c>
      <c r="D64" s="16">
        <v>15961105</v>
      </c>
      <c r="E64" s="20">
        <v>15961105</v>
      </c>
      <c r="F64" s="20">
        <v>9293052</v>
      </c>
      <c r="G64" s="20">
        <v>0</v>
      </c>
      <c r="H64" s="20">
        <v>3350000</v>
      </c>
      <c r="I64" s="20">
        <v>0</v>
      </c>
      <c r="J64" s="24">
        <v>0</v>
      </c>
      <c r="K64" s="20">
        <v>0</v>
      </c>
      <c r="L64" s="20">
        <v>12611105</v>
      </c>
      <c r="M64" s="20">
        <v>5943052</v>
      </c>
      <c r="N64" s="74">
        <f t="shared" si="1"/>
        <v>0</v>
      </c>
      <c r="O64" s="20">
        <f t="shared" si="2"/>
        <v>15961105</v>
      </c>
      <c r="P64" s="20">
        <f t="shared" si="3"/>
        <v>0</v>
      </c>
      <c r="Q64" s="23">
        <f t="shared" si="4"/>
        <v>0</v>
      </c>
    </row>
    <row r="65" spans="2:17" x14ac:dyDescent="0.25">
      <c r="B65" s="20" t="s">
        <v>395</v>
      </c>
      <c r="C65" s="20" t="s">
        <v>396</v>
      </c>
      <c r="D65" s="16">
        <v>64015069</v>
      </c>
      <c r="E65" s="20">
        <v>64015069</v>
      </c>
      <c r="F65" s="20">
        <v>32007534</v>
      </c>
      <c r="G65" s="20">
        <v>0</v>
      </c>
      <c r="H65" s="20">
        <v>6725000</v>
      </c>
      <c r="I65" s="20">
        <v>0</v>
      </c>
      <c r="J65" s="24">
        <v>0</v>
      </c>
      <c r="K65" s="20">
        <v>0</v>
      </c>
      <c r="L65" s="20">
        <v>57290069</v>
      </c>
      <c r="M65" s="20">
        <v>25282534</v>
      </c>
      <c r="N65" s="74">
        <f t="shared" si="1"/>
        <v>0</v>
      </c>
      <c r="O65" s="20">
        <f t="shared" si="2"/>
        <v>64015069</v>
      </c>
      <c r="P65" s="20">
        <f t="shared" si="3"/>
        <v>0</v>
      </c>
      <c r="Q65" s="23">
        <f t="shared" si="4"/>
        <v>0</v>
      </c>
    </row>
    <row r="66" spans="2:17" x14ac:dyDescent="0.25">
      <c r="B66" s="20" t="s">
        <v>127</v>
      </c>
      <c r="C66" s="20" t="s">
        <v>128</v>
      </c>
      <c r="D66" s="16">
        <v>11991279</v>
      </c>
      <c r="E66" s="20">
        <v>11991279</v>
      </c>
      <c r="F66" s="20">
        <v>150000</v>
      </c>
      <c r="G66" s="20">
        <v>0</v>
      </c>
      <c r="H66" s="20">
        <v>0</v>
      </c>
      <c r="I66" s="20">
        <v>0</v>
      </c>
      <c r="J66" s="24">
        <v>0</v>
      </c>
      <c r="K66" s="20">
        <v>0</v>
      </c>
      <c r="L66" s="20">
        <v>11991279</v>
      </c>
      <c r="M66" s="20">
        <v>150000</v>
      </c>
      <c r="N66" s="74">
        <f t="shared" si="1"/>
        <v>0</v>
      </c>
      <c r="O66" s="20">
        <f t="shared" si="2"/>
        <v>11991279</v>
      </c>
      <c r="P66" s="20">
        <f t="shared" si="3"/>
        <v>0</v>
      </c>
      <c r="Q66" s="23">
        <f t="shared" si="4"/>
        <v>0</v>
      </c>
    </row>
    <row r="67" spans="2:17" x14ac:dyDescent="0.25">
      <c r="B67" s="20" t="s">
        <v>129</v>
      </c>
      <c r="C67" s="20" t="s">
        <v>130</v>
      </c>
      <c r="D67" s="16">
        <v>1000000</v>
      </c>
      <c r="E67" s="20">
        <v>1000000</v>
      </c>
      <c r="F67" s="20">
        <v>0</v>
      </c>
      <c r="G67" s="20">
        <v>0</v>
      </c>
      <c r="H67" s="20">
        <v>0</v>
      </c>
      <c r="I67" s="20">
        <v>0</v>
      </c>
      <c r="J67" s="24">
        <v>0</v>
      </c>
      <c r="K67" s="20">
        <v>0</v>
      </c>
      <c r="L67" s="20">
        <v>1000000</v>
      </c>
      <c r="M67" s="20">
        <v>0</v>
      </c>
      <c r="N67" s="74">
        <f t="shared" si="1"/>
        <v>0</v>
      </c>
      <c r="O67" s="20">
        <f t="shared" si="2"/>
        <v>1000000</v>
      </c>
      <c r="P67" s="20">
        <f t="shared" si="3"/>
        <v>0</v>
      </c>
      <c r="Q67" s="23">
        <f t="shared" si="4"/>
        <v>0</v>
      </c>
    </row>
    <row r="68" spans="2:17" x14ac:dyDescent="0.25">
      <c r="B68" s="20" t="s">
        <v>131</v>
      </c>
      <c r="C68" s="20" t="s">
        <v>132</v>
      </c>
      <c r="D68" s="16">
        <v>25227341</v>
      </c>
      <c r="E68" s="20">
        <v>25227341</v>
      </c>
      <c r="F68" s="20">
        <v>18804834</v>
      </c>
      <c r="G68" s="20">
        <v>0</v>
      </c>
      <c r="H68" s="20">
        <v>18534050</v>
      </c>
      <c r="I68" s="20">
        <v>0</v>
      </c>
      <c r="J68" s="24">
        <v>9910</v>
      </c>
      <c r="K68" s="20">
        <v>9910</v>
      </c>
      <c r="L68" s="20">
        <v>6683381</v>
      </c>
      <c r="M68" s="20">
        <v>260874</v>
      </c>
      <c r="N68" s="74">
        <f t="shared" si="1"/>
        <v>3.928277657165692E-4</v>
      </c>
      <c r="O68" s="20">
        <f t="shared" si="2"/>
        <v>25227341</v>
      </c>
      <c r="P68" s="20">
        <f t="shared" si="3"/>
        <v>9910</v>
      </c>
      <c r="Q68" s="23">
        <f t="shared" si="4"/>
        <v>3.928277657165692E-4</v>
      </c>
    </row>
    <row r="69" spans="2:17" x14ac:dyDescent="0.25">
      <c r="B69" s="20" t="s">
        <v>133</v>
      </c>
      <c r="C69" s="20" t="s">
        <v>134</v>
      </c>
      <c r="D69" s="16">
        <v>2502852154</v>
      </c>
      <c r="E69" s="20">
        <v>2502852154</v>
      </c>
      <c r="F69" s="20">
        <v>1597785090.26</v>
      </c>
      <c r="G69" s="20">
        <v>33788185</v>
      </c>
      <c r="H69" s="20">
        <v>676464237.04999995</v>
      </c>
      <c r="I69" s="20">
        <v>9595135.5500000007</v>
      </c>
      <c r="J69" s="24">
        <v>203670299.78</v>
      </c>
      <c r="K69" s="20">
        <v>103496433.41</v>
      </c>
      <c r="L69" s="20">
        <v>1579334296.6199999</v>
      </c>
      <c r="M69" s="20">
        <v>674267232.88</v>
      </c>
      <c r="N69" s="74">
        <f t="shared" si="1"/>
        <v>8.1375281977602576E-2</v>
      </c>
      <c r="O69" s="20">
        <f t="shared" si="2"/>
        <v>2502852154</v>
      </c>
      <c r="P69" s="20">
        <f t="shared" si="3"/>
        <v>203670299.78</v>
      </c>
      <c r="Q69" s="23">
        <f t="shared" si="4"/>
        <v>8.1375281977602576E-2</v>
      </c>
    </row>
    <row r="70" spans="2:17" x14ac:dyDescent="0.25">
      <c r="B70" s="20" t="s">
        <v>329</v>
      </c>
      <c r="C70" s="20" t="s">
        <v>330</v>
      </c>
      <c r="D70" s="16">
        <v>50000</v>
      </c>
      <c r="E70" s="20">
        <v>50000</v>
      </c>
      <c r="F70" s="20">
        <v>0</v>
      </c>
      <c r="G70" s="20">
        <v>0</v>
      </c>
      <c r="H70" s="20">
        <v>0</v>
      </c>
      <c r="I70" s="20">
        <v>0</v>
      </c>
      <c r="J70" s="24">
        <v>0</v>
      </c>
      <c r="K70" s="20">
        <v>0</v>
      </c>
      <c r="L70" s="20">
        <v>50000</v>
      </c>
      <c r="M70" s="20">
        <v>0</v>
      </c>
      <c r="N70" s="74">
        <f t="shared" si="1"/>
        <v>0</v>
      </c>
      <c r="O70" s="20">
        <f t="shared" si="2"/>
        <v>50000</v>
      </c>
      <c r="P70" s="20">
        <f t="shared" si="3"/>
        <v>0</v>
      </c>
      <c r="Q70" s="23">
        <f t="shared" si="4"/>
        <v>0</v>
      </c>
    </row>
    <row r="71" spans="2:17" x14ac:dyDescent="0.25">
      <c r="B71" s="20" t="s">
        <v>135</v>
      </c>
      <c r="C71" s="20" t="s">
        <v>136</v>
      </c>
      <c r="D71" s="16">
        <v>150879700</v>
      </c>
      <c r="E71" s="20">
        <v>150879700</v>
      </c>
      <c r="F71" s="20">
        <v>64654985</v>
      </c>
      <c r="G71" s="20">
        <v>2819025</v>
      </c>
      <c r="H71" s="20">
        <v>9123513.7400000002</v>
      </c>
      <c r="I71" s="20">
        <v>0</v>
      </c>
      <c r="J71" s="24">
        <v>7767891</v>
      </c>
      <c r="K71" s="20">
        <v>5940000</v>
      </c>
      <c r="L71" s="20">
        <v>131169270.26000001</v>
      </c>
      <c r="M71" s="20">
        <v>44944555.259999998</v>
      </c>
      <c r="N71" s="74">
        <f t="shared" si="1"/>
        <v>5.1484003480918902E-2</v>
      </c>
      <c r="O71" s="20">
        <f t="shared" si="2"/>
        <v>150879700</v>
      </c>
      <c r="P71" s="20">
        <f t="shared" si="3"/>
        <v>7767891</v>
      </c>
      <c r="Q71" s="23">
        <f t="shared" si="4"/>
        <v>5.1484003480918902E-2</v>
      </c>
    </row>
    <row r="72" spans="2:17" x14ac:dyDescent="0.25">
      <c r="B72" s="20" t="s">
        <v>137</v>
      </c>
      <c r="C72" s="20" t="s">
        <v>138</v>
      </c>
      <c r="D72" s="16">
        <v>227347480</v>
      </c>
      <c r="E72" s="20">
        <v>227347480</v>
      </c>
      <c r="F72" s="20">
        <v>146972475</v>
      </c>
      <c r="G72" s="20">
        <v>3361160</v>
      </c>
      <c r="H72" s="20">
        <v>59024445</v>
      </c>
      <c r="I72" s="20">
        <v>0</v>
      </c>
      <c r="J72" s="24">
        <v>24350000</v>
      </c>
      <c r="K72" s="20">
        <v>10000000</v>
      </c>
      <c r="L72" s="20">
        <v>140611875</v>
      </c>
      <c r="M72" s="20">
        <v>60236870</v>
      </c>
      <c r="N72" s="74">
        <f t="shared" si="1"/>
        <v>0.10710477195524666</v>
      </c>
      <c r="O72" s="20">
        <f t="shared" si="2"/>
        <v>227347480</v>
      </c>
      <c r="P72" s="20">
        <f t="shared" si="3"/>
        <v>24350000</v>
      </c>
      <c r="Q72" s="23">
        <f t="shared" si="4"/>
        <v>0.10710477195524666</v>
      </c>
    </row>
    <row r="73" spans="2:17" x14ac:dyDescent="0.25">
      <c r="B73" s="20" t="s">
        <v>139</v>
      </c>
      <c r="C73" s="20" t="s">
        <v>140</v>
      </c>
      <c r="D73" s="16">
        <v>59576040</v>
      </c>
      <c r="E73" s="20">
        <v>59576040</v>
      </c>
      <c r="F73" s="20">
        <v>37105442</v>
      </c>
      <c r="G73" s="20">
        <v>0</v>
      </c>
      <c r="H73" s="20">
        <v>4809735</v>
      </c>
      <c r="I73" s="20">
        <v>0</v>
      </c>
      <c r="J73" s="24">
        <v>4392500</v>
      </c>
      <c r="K73" s="20">
        <v>4392500</v>
      </c>
      <c r="L73" s="20">
        <v>50373805</v>
      </c>
      <c r="M73" s="20">
        <v>27903207</v>
      </c>
      <c r="N73" s="74">
        <f t="shared" si="1"/>
        <v>7.3729304599634352E-2</v>
      </c>
      <c r="O73" s="20">
        <f t="shared" si="2"/>
        <v>59576040</v>
      </c>
      <c r="P73" s="20">
        <f t="shared" si="3"/>
        <v>4392500</v>
      </c>
      <c r="Q73" s="23">
        <f t="shared" si="4"/>
        <v>7.3729304599634352E-2</v>
      </c>
    </row>
    <row r="74" spans="2:17" x14ac:dyDescent="0.25">
      <c r="B74" s="20" t="s">
        <v>141</v>
      </c>
      <c r="C74" s="20" t="s">
        <v>142</v>
      </c>
      <c r="D74" s="16">
        <v>927626025</v>
      </c>
      <c r="E74" s="20">
        <v>927626025</v>
      </c>
      <c r="F74" s="20">
        <v>619947004</v>
      </c>
      <c r="G74" s="20">
        <v>198000</v>
      </c>
      <c r="H74" s="20">
        <v>289435754.05000001</v>
      </c>
      <c r="I74" s="20">
        <v>9595135.5500000007</v>
      </c>
      <c r="J74" s="24">
        <v>76129024.150000006</v>
      </c>
      <c r="K74" s="20">
        <v>64025024.149999999</v>
      </c>
      <c r="L74" s="20">
        <v>552268111.25</v>
      </c>
      <c r="M74" s="20">
        <v>244589090.25</v>
      </c>
      <c r="N74" s="74">
        <f t="shared" si="1"/>
        <v>8.2068659242284639E-2</v>
      </c>
      <c r="O74" s="20">
        <f t="shared" si="2"/>
        <v>927626025</v>
      </c>
      <c r="P74" s="20">
        <f t="shared" si="3"/>
        <v>76129024.150000006</v>
      </c>
      <c r="Q74" s="23">
        <f t="shared" si="4"/>
        <v>8.2068659242284639E-2</v>
      </c>
    </row>
    <row r="75" spans="2:17" x14ac:dyDescent="0.25">
      <c r="B75" s="20" t="s">
        <v>143</v>
      </c>
      <c r="C75" s="20" t="s">
        <v>144</v>
      </c>
      <c r="D75" s="16">
        <v>1137372909</v>
      </c>
      <c r="E75" s="20">
        <v>1137372909</v>
      </c>
      <c r="F75" s="20">
        <v>729105184.25999999</v>
      </c>
      <c r="G75" s="20">
        <v>27410000</v>
      </c>
      <c r="H75" s="20">
        <v>314070789.25999999</v>
      </c>
      <c r="I75" s="20">
        <v>0</v>
      </c>
      <c r="J75" s="24">
        <v>91030884.629999995</v>
      </c>
      <c r="K75" s="20">
        <v>19138909.260000002</v>
      </c>
      <c r="L75" s="20">
        <v>704861235.11000001</v>
      </c>
      <c r="M75" s="20">
        <v>296593510.37</v>
      </c>
      <c r="N75" s="74">
        <f t="shared" si="1"/>
        <v>8.0036093623889887E-2</v>
      </c>
      <c r="O75" s="20">
        <f t="shared" si="2"/>
        <v>1137372909</v>
      </c>
      <c r="P75" s="20">
        <f t="shared" si="3"/>
        <v>91030884.629999995</v>
      </c>
      <c r="Q75" s="23">
        <f t="shared" si="4"/>
        <v>8.0036093623889887E-2</v>
      </c>
    </row>
    <row r="76" spans="2:17" x14ac:dyDescent="0.25">
      <c r="B76" s="20" t="s">
        <v>145</v>
      </c>
      <c r="C76" s="20" t="s">
        <v>146</v>
      </c>
      <c r="D76" s="16">
        <v>262621265</v>
      </c>
      <c r="E76" s="20">
        <v>262621265</v>
      </c>
      <c r="F76" s="20">
        <v>199992748</v>
      </c>
      <c r="G76" s="20">
        <v>6565225.2300000004</v>
      </c>
      <c r="H76" s="20">
        <v>77553280.060000002</v>
      </c>
      <c r="I76" s="20">
        <v>0</v>
      </c>
      <c r="J76" s="24">
        <v>13787413.869999999</v>
      </c>
      <c r="K76" s="20">
        <v>13701038.869999999</v>
      </c>
      <c r="L76" s="20">
        <v>164715345.84</v>
      </c>
      <c r="M76" s="20">
        <v>102086828.84</v>
      </c>
      <c r="N76" s="74">
        <f t="shared" si="1"/>
        <v>5.2499228765804623E-2</v>
      </c>
      <c r="O76" s="20">
        <f t="shared" si="2"/>
        <v>262621265</v>
      </c>
      <c r="P76" s="20">
        <f t="shared" si="3"/>
        <v>13787413.869999999</v>
      </c>
      <c r="Q76" s="23">
        <f t="shared" si="4"/>
        <v>5.2499228765804623E-2</v>
      </c>
    </row>
    <row r="77" spans="2:17" x14ac:dyDescent="0.25">
      <c r="B77" s="20" t="s">
        <v>147</v>
      </c>
      <c r="C77" s="20" t="s">
        <v>148</v>
      </c>
      <c r="D77" s="16">
        <v>82873776</v>
      </c>
      <c r="E77" s="20">
        <v>82873776</v>
      </c>
      <c r="F77" s="20">
        <v>58673776</v>
      </c>
      <c r="G77" s="20">
        <v>6200000</v>
      </c>
      <c r="H77" s="20">
        <v>25327897.780000001</v>
      </c>
      <c r="I77" s="20">
        <v>0</v>
      </c>
      <c r="J77" s="24">
        <v>1221044.72</v>
      </c>
      <c r="K77" s="20">
        <v>1209519.72</v>
      </c>
      <c r="L77" s="20">
        <v>50124833.5</v>
      </c>
      <c r="M77" s="20">
        <v>25924833.5</v>
      </c>
      <c r="N77" s="74">
        <f t="shared" si="1"/>
        <v>1.4733788888779485E-2</v>
      </c>
      <c r="O77" s="20">
        <f t="shared" si="2"/>
        <v>82873776</v>
      </c>
      <c r="P77" s="20">
        <f t="shared" si="3"/>
        <v>1221044.72</v>
      </c>
      <c r="Q77" s="23">
        <f t="shared" si="4"/>
        <v>1.4733788888779485E-2</v>
      </c>
    </row>
    <row r="78" spans="2:17" x14ac:dyDescent="0.25">
      <c r="B78" s="20" t="s">
        <v>149</v>
      </c>
      <c r="C78" s="20" t="s">
        <v>150</v>
      </c>
      <c r="D78" s="16">
        <v>121905739</v>
      </c>
      <c r="E78" s="20">
        <v>121905739</v>
      </c>
      <c r="F78" s="20">
        <v>113648098</v>
      </c>
      <c r="G78" s="20">
        <v>365225.23</v>
      </c>
      <c r="H78" s="20">
        <v>43498005</v>
      </c>
      <c r="I78" s="20">
        <v>0</v>
      </c>
      <c r="J78" s="24">
        <v>10496830</v>
      </c>
      <c r="K78" s="20">
        <v>10421980</v>
      </c>
      <c r="L78" s="20">
        <v>67545678.769999996</v>
      </c>
      <c r="M78" s="20">
        <v>59288037.770000003</v>
      </c>
      <c r="N78" s="74">
        <f t="shared" si="1"/>
        <v>8.6106118433029635E-2</v>
      </c>
      <c r="O78" s="20">
        <f t="shared" si="2"/>
        <v>121905739</v>
      </c>
      <c r="P78" s="20">
        <f t="shared" si="3"/>
        <v>10496830</v>
      </c>
      <c r="Q78" s="23">
        <f t="shared" si="4"/>
        <v>8.6106118433029635E-2</v>
      </c>
    </row>
    <row r="79" spans="2:17" x14ac:dyDescent="0.25">
      <c r="B79" s="20" t="s">
        <v>151</v>
      </c>
      <c r="C79" s="20" t="s">
        <v>152</v>
      </c>
      <c r="D79" s="16">
        <v>38000000</v>
      </c>
      <c r="E79" s="20">
        <v>38000000</v>
      </c>
      <c r="F79" s="20">
        <v>17500000</v>
      </c>
      <c r="G79" s="20">
        <v>0</v>
      </c>
      <c r="H79" s="20">
        <v>6133544.4199999999</v>
      </c>
      <c r="I79" s="20">
        <v>0</v>
      </c>
      <c r="J79" s="24">
        <v>1066455.58</v>
      </c>
      <c r="K79" s="20">
        <v>1066455.58</v>
      </c>
      <c r="L79" s="20">
        <v>30800000</v>
      </c>
      <c r="M79" s="20">
        <v>10300000</v>
      </c>
      <c r="N79" s="74">
        <f t="shared" si="1"/>
        <v>2.8064620526315791E-2</v>
      </c>
      <c r="O79" s="20">
        <f t="shared" si="2"/>
        <v>38000000</v>
      </c>
      <c r="P79" s="20">
        <f t="shared" si="3"/>
        <v>1066455.58</v>
      </c>
      <c r="Q79" s="23">
        <f t="shared" si="4"/>
        <v>2.8064620526315791E-2</v>
      </c>
    </row>
    <row r="80" spans="2:17" x14ac:dyDescent="0.25">
      <c r="B80" s="20" t="s">
        <v>153</v>
      </c>
      <c r="C80" s="20" t="s">
        <v>154</v>
      </c>
      <c r="D80" s="16">
        <v>19841750</v>
      </c>
      <c r="E80" s="20">
        <v>19841750</v>
      </c>
      <c r="F80" s="20">
        <v>10170874</v>
      </c>
      <c r="G80" s="20">
        <v>0</v>
      </c>
      <c r="H80" s="20">
        <v>2593832.86</v>
      </c>
      <c r="I80" s="20">
        <v>0</v>
      </c>
      <c r="J80" s="24">
        <v>1003083.57</v>
      </c>
      <c r="K80" s="20">
        <v>1003083.57</v>
      </c>
      <c r="L80" s="20">
        <v>16244833.57</v>
      </c>
      <c r="M80" s="20">
        <v>6573957.5700000003</v>
      </c>
      <c r="N80" s="74">
        <f t="shared" si="1"/>
        <v>5.0554188516637892E-2</v>
      </c>
      <c r="O80" s="20">
        <f t="shared" si="2"/>
        <v>19841750</v>
      </c>
      <c r="P80" s="20">
        <f t="shared" si="3"/>
        <v>1003083.57</v>
      </c>
      <c r="Q80" s="23">
        <f t="shared" si="4"/>
        <v>5.0554188516637892E-2</v>
      </c>
    </row>
    <row r="81" spans="2:17" x14ac:dyDescent="0.25">
      <c r="B81" s="20" t="s">
        <v>155</v>
      </c>
      <c r="C81" s="20" t="s">
        <v>156</v>
      </c>
      <c r="D81" s="16">
        <v>102826833</v>
      </c>
      <c r="E81" s="20">
        <v>102826833</v>
      </c>
      <c r="F81" s="20">
        <v>45767545</v>
      </c>
      <c r="G81" s="20">
        <v>0</v>
      </c>
      <c r="H81" s="20">
        <v>418189</v>
      </c>
      <c r="I81" s="20">
        <v>0</v>
      </c>
      <c r="J81" s="24">
        <v>16707305</v>
      </c>
      <c r="K81" s="20">
        <v>16707305</v>
      </c>
      <c r="L81" s="20">
        <v>85701339</v>
      </c>
      <c r="M81" s="20">
        <v>28642051</v>
      </c>
      <c r="N81" s="74">
        <f t="shared" si="1"/>
        <v>0.16248001141880933</v>
      </c>
      <c r="O81" s="20">
        <f t="shared" si="2"/>
        <v>102826833</v>
      </c>
      <c r="P81" s="20">
        <f t="shared" si="3"/>
        <v>16707305</v>
      </c>
      <c r="Q81" s="23">
        <f t="shared" si="4"/>
        <v>0.16248001141880933</v>
      </c>
    </row>
    <row r="82" spans="2:17" x14ac:dyDescent="0.25">
      <c r="B82" s="20" t="s">
        <v>157</v>
      </c>
      <c r="C82" s="20" t="s">
        <v>158</v>
      </c>
      <c r="D82" s="16">
        <v>102826833</v>
      </c>
      <c r="E82" s="20">
        <v>102826833</v>
      </c>
      <c r="F82" s="20">
        <v>45767545</v>
      </c>
      <c r="G82" s="20">
        <v>0</v>
      </c>
      <c r="H82" s="20">
        <v>418189</v>
      </c>
      <c r="I82" s="20">
        <v>0</v>
      </c>
      <c r="J82" s="24">
        <v>16707305</v>
      </c>
      <c r="K82" s="20">
        <v>16707305</v>
      </c>
      <c r="L82" s="20">
        <v>85701339</v>
      </c>
      <c r="M82" s="20">
        <v>28642051</v>
      </c>
      <c r="N82" s="74">
        <f t="shared" si="1"/>
        <v>0.16248001141880933</v>
      </c>
      <c r="O82" s="20">
        <f t="shared" si="2"/>
        <v>102826833</v>
      </c>
      <c r="P82" s="20">
        <f t="shared" si="3"/>
        <v>16707305</v>
      </c>
      <c r="Q82" s="23">
        <f t="shared" si="4"/>
        <v>0.16248001141880933</v>
      </c>
    </row>
    <row r="83" spans="2:17" x14ac:dyDescent="0.25">
      <c r="B83" s="20" t="s">
        <v>159</v>
      </c>
      <c r="C83" s="20" t="s">
        <v>160</v>
      </c>
      <c r="D83" s="16">
        <v>43115540</v>
      </c>
      <c r="E83" s="20">
        <v>43115540</v>
      </c>
      <c r="F83" s="20">
        <v>28585601</v>
      </c>
      <c r="G83" s="20">
        <v>174000</v>
      </c>
      <c r="H83" s="20">
        <v>7102898.2999999998</v>
      </c>
      <c r="I83" s="20">
        <v>0</v>
      </c>
      <c r="J83" s="24">
        <v>434393.1</v>
      </c>
      <c r="K83" s="20">
        <v>209393.1</v>
      </c>
      <c r="L83" s="20">
        <v>35404248.600000001</v>
      </c>
      <c r="M83" s="20">
        <v>20874309.600000001</v>
      </c>
      <c r="N83" s="74">
        <f t="shared" si="1"/>
        <v>1.007509357414983E-2</v>
      </c>
      <c r="O83" s="20">
        <f t="shared" si="2"/>
        <v>43115540</v>
      </c>
      <c r="P83" s="20">
        <f t="shared" si="3"/>
        <v>434393.1</v>
      </c>
      <c r="Q83" s="23">
        <f t="shared" si="4"/>
        <v>1.007509357414983E-2</v>
      </c>
    </row>
    <row r="84" spans="2:17" x14ac:dyDescent="0.25">
      <c r="B84" s="20" t="s">
        <v>161</v>
      </c>
      <c r="C84" s="20" t="s">
        <v>162</v>
      </c>
      <c r="D84" s="16">
        <v>29686074</v>
      </c>
      <c r="E84" s="20">
        <v>29686074</v>
      </c>
      <c r="F84" s="20">
        <v>16395048</v>
      </c>
      <c r="G84" s="20">
        <v>0</v>
      </c>
      <c r="H84" s="20">
        <v>1574760</v>
      </c>
      <c r="I84" s="20">
        <v>0</v>
      </c>
      <c r="J84" s="24">
        <v>0</v>
      </c>
      <c r="K84" s="20">
        <v>0</v>
      </c>
      <c r="L84" s="20">
        <v>28111314</v>
      </c>
      <c r="M84" s="20">
        <v>14820288</v>
      </c>
      <c r="N84" s="74">
        <f t="shared" si="1"/>
        <v>0</v>
      </c>
      <c r="O84" s="20">
        <f t="shared" si="2"/>
        <v>29686074</v>
      </c>
      <c r="P84" s="20">
        <f t="shared" si="3"/>
        <v>0</v>
      </c>
      <c r="Q84" s="23">
        <f t="shared" si="4"/>
        <v>0</v>
      </c>
    </row>
    <row r="85" spans="2:17" x14ac:dyDescent="0.25">
      <c r="B85" s="20" t="s">
        <v>163</v>
      </c>
      <c r="C85" s="20" t="s">
        <v>164</v>
      </c>
      <c r="D85" s="16">
        <v>12402193</v>
      </c>
      <c r="E85" s="20">
        <v>12402193</v>
      </c>
      <c r="F85" s="20">
        <v>11163280</v>
      </c>
      <c r="G85" s="20">
        <v>174000</v>
      </c>
      <c r="H85" s="20">
        <v>4935258.4000000004</v>
      </c>
      <c r="I85" s="20">
        <v>0</v>
      </c>
      <c r="J85" s="24">
        <v>0</v>
      </c>
      <c r="K85" s="20">
        <v>0</v>
      </c>
      <c r="L85" s="20">
        <v>7292934.5999999996</v>
      </c>
      <c r="M85" s="20">
        <v>6054021.5999999996</v>
      </c>
      <c r="N85" s="74">
        <f t="shared" si="1"/>
        <v>0</v>
      </c>
      <c r="O85" s="20">
        <f t="shared" si="2"/>
        <v>12402193</v>
      </c>
      <c r="P85" s="20">
        <f t="shared" si="3"/>
        <v>0</v>
      </c>
      <c r="Q85" s="23">
        <f t="shared" si="4"/>
        <v>0</v>
      </c>
    </row>
    <row r="86" spans="2:17" x14ac:dyDescent="0.25">
      <c r="B86" s="20" t="s">
        <v>165</v>
      </c>
      <c r="C86" s="20" t="s">
        <v>166</v>
      </c>
      <c r="D86" s="16">
        <v>1027273</v>
      </c>
      <c r="E86" s="20">
        <v>1027273</v>
      </c>
      <c r="F86" s="20">
        <v>1027273</v>
      </c>
      <c r="G86" s="20">
        <v>0</v>
      </c>
      <c r="H86" s="20">
        <v>592879.9</v>
      </c>
      <c r="I86" s="20">
        <v>0</v>
      </c>
      <c r="J86" s="24">
        <v>434393.1</v>
      </c>
      <c r="K86" s="20">
        <v>209393.1</v>
      </c>
      <c r="L86" s="20">
        <v>0</v>
      </c>
      <c r="M86" s="20">
        <v>0</v>
      </c>
      <c r="N86" s="74">
        <f t="shared" si="1"/>
        <v>0.42286042755917852</v>
      </c>
      <c r="O86" s="20">
        <f t="shared" si="2"/>
        <v>1027273</v>
      </c>
      <c r="P86" s="20">
        <f t="shared" si="3"/>
        <v>434393.1</v>
      </c>
      <c r="Q86" s="23">
        <f t="shared" si="4"/>
        <v>0.42286042755917852</v>
      </c>
    </row>
    <row r="87" spans="2:17" x14ac:dyDescent="0.25">
      <c r="B87" s="20" t="s">
        <v>167</v>
      </c>
      <c r="C87" s="20" t="s">
        <v>168</v>
      </c>
      <c r="D87" s="16">
        <v>1039386337</v>
      </c>
      <c r="E87" s="20">
        <v>1039386337</v>
      </c>
      <c r="F87" s="20">
        <v>580024893.44000006</v>
      </c>
      <c r="G87" s="20">
        <v>1693000</v>
      </c>
      <c r="H87" s="20">
        <v>387421425.68000001</v>
      </c>
      <c r="I87" s="20">
        <v>370500</v>
      </c>
      <c r="J87" s="24">
        <v>22828235.48</v>
      </c>
      <c r="K87" s="20">
        <v>8801819.4000000004</v>
      </c>
      <c r="L87" s="20">
        <v>627073175.84000003</v>
      </c>
      <c r="M87" s="20">
        <v>167711732.28</v>
      </c>
      <c r="N87" s="74">
        <f t="shared" si="1"/>
        <v>2.19631860332988E-2</v>
      </c>
      <c r="O87" s="20">
        <f t="shared" si="2"/>
        <v>1039386337</v>
      </c>
      <c r="P87" s="20">
        <f t="shared" si="3"/>
        <v>22828235.48</v>
      </c>
      <c r="Q87" s="23">
        <f t="shared" si="4"/>
        <v>2.19631860332988E-2</v>
      </c>
    </row>
    <row r="88" spans="2:17" x14ac:dyDescent="0.25">
      <c r="B88" s="20" t="s">
        <v>169</v>
      </c>
      <c r="C88" s="20" t="s">
        <v>170</v>
      </c>
      <c r="D88" s="16">
        <v>858500000</v>
      </c>
      <c r="E88" s="20">
        <v>854334763</v>
      </c>
      <c r="F88" s="20">
        <v>495536930.44</v>
      </c>
      <c r="G88" s="20">
        <v>1263000</v>
      </c>
      <c r="H88" s="20">
        <v>341124405.44999999</v>
      </c>
      <c r="I88" s="20">
        <v>370500</v>
      </c>
      <c r="J88" s="24">
        <v>12580388.390000001</v>
      </c>
      <c r="K88" s="20">
        <v>89000</v>
      </c>
      <c r="L88" s="20">
        <v>498996469.16000003</v>
      </c>
      <c r="M88" s="20">
        <v>140198636.59999999</v>
      </c>
      <c r="N88" s="74">
        <f t="shared" si="1"/>
        <v>1.4725361690567191E-2</v>
      </c>
      <c r="O88" s="20">
        <f t="shared" si="2"/>
        <v>854334763</v>
      </c>
      <c r="P88" s="20">
        <f t="shared" si="3"/>
        <v>12580388.390000001</v>
      </c>
      <c r="Q88" s="23">
        <f t="shared" si="4"/>
        <v>1.4725361690567191E-2</v>
      </c>
    </row>
    <row r="89" spans="2:17" x14ac:dyDescent="0.25">
      <c r="B89" s="20" t="s">
        <v>171</v>
      </c>
      <c r="C89" s="20" t="s">
        <v>172</v>
      </c>
      <c r="D89" s="16">
        <v>20833334</v>
      </c>
      <c r="E89" s="20">
        <v>24998571</v>
      </c>
      <c r="F89" s="20">
        <v>7208333</v>
      </c>
      <c r="G89" s="20">
        <v>0</v>
      </c>
      <c r="H89" s="20">
        <v>24998571</v>
      </c>
      <c r="I89" s="20">
        <v>0</v>
      </c>
      <c r="J89" s="24">
        <v>0</v>
      </c>
      <c r="K89" s="20">
        <v>0</v>
      </c>
      <c r="L89" s="20">
        <v>0</v>
      </c>
      <c r="M89" s="20">
        <v>-17790238</v>
      </c>
      <c r="N89" s="74">
        <f t="shared" si="1"/>
        <v>0</v>
      </c>
      <c r="O89" s="20">
        <f t="shared" si="2"/>
        <v>24998571</v>
      </c>
      <c r="P89" s="20">
        <f t="shared" si="3"/>
        <v>0</v>
      </c>
      <c r="Q89" s="23">
        <f t="shared" si="4"/>
        <v>0</v>
      </c>
    </row>
    <row r="90" spans="2:17" x14ac:dyDescent="0.25">
      <c r="B90" s="20" t="s">
        <v>331</v>
      </c>
      <c r="C90" s="20" t="s">
        <v>332</v>
      </c>
      <c r="D90" s="16">
        <v>957143</v>
      </c>
      <c r="E90" s="20">
        <v>957143</v>
      </c>
      <c r="F90" s="20">
        <v>609285</v>
      </c>
      <c r="G90" s="20">
        <v>0</v>
      </c>
      <c r="H90" s="20">
        <v>0</v>
      </c>
      <c r="I90" s="20">
        <v>0</v>
      </c>
      <c r="J90" s="24">
        <v>90000</v>
      </c>
      <c r="K90" s="20">
        <v>0</v>
      </c>
      <c r="L90" s="20">
        <v>867143</v>
      </c>
      <c r="M90" s="20">
        <v>519285</v>
      </c>
      <c r="N90" s="74">
        <f t="shared" si="1"/>
        <v>9.4029836711964673E-2</v>
      </c>
      <c r="O90" s="20">
        <f t="shared" si="2"/>
        <v>957143</v>
      </c>
      <c r="P90" s="20">
        <f t="shared" si="3"/>
        <v>90000</v>
      </c>
      <c r="Q90" s="23">
        <f t="shared" si="4"/>
        <v>9.4029836711964673E-2</v>
      </c>
    </row>
    <row r="91" spans="2:17" x14ac:dyDescent="0.25">
      <c r="B91" s="20" t="s">
        <v>173</v>
      </c>
      <c r="C91" s="20" t="s">
        <v>174</v>
      </c>
      <c r="D91" s="16">
        <v>25851197</v>
      </c>
      <c r="E91" s="20">
        <v>25851197</v>
      </c>
      <c r="F91" s="20">
        <v>15440271</v>
      </c>
      <c r="G91" s="20">
        <v>0</v>
      </c>
      <c r="H91" s="20">
        <v>8461486.3100000005</v>
      </c>
      <c r="I91" s="20">
        <v>0</v>
      </c>
      <c r="J91" s="24">
        <v>114194.69</v>
      </c>
      <c r="K91" s="20">
        <v>2500</v>
      </c>
      <c r="L91" s="20">
        <v>17275516</v>
      </c>
      <c r="M91" s="20">
        <v>6864590</v>
      </c>
      <c r="N91" s="74">
        <f t="shared" si="1"/>
        <v>4.4173850054216061E-3</v>
      </c>
      <c r="O91" s="20">
        <f t="shared" si="2"/>
        <v>25851197</v>
      </c>
      <c r="P91" s="20">
        <f t="shared" si="3"/>
        <v>114194.69</v>
      </c>
      <c r="Q91" s="23">
        <f t="shared" si="4"/>
        <v>4.4173850054216061E-3</v>
      </c>
    </row>
    <row r="92" spans="2:17" x14ac:dyDescent="0.25">
      <c r="B92" s="20" t="s">
        <v>175</v>
      </c>
      <c r="C92" s="20" t="s">
        <v>176</v>
      </c>
      <c r="D92" s="16">
        <v>26473000</v>
      </c>
      <c r="E92" s="20">
        <v>26473000</v>
      </c>
      <c r="F92" s="20">
        <v>11737000</v>
      </c>
      <c r="G92" s="20">
        <v>0</v>
      </c>
      <c r="H92" s="20">
        <v>0</v>
      </c>
      <c r="I92" s="20">
        <v>0</v>
      </c>
      <c r="J92" s="24">
        <v>0</v>
      </c>
      <c r="K92" s="20">
        <v>0</v>
      </c>
      <c r="L92" s="20">
        <v>26473000</v>
      </c>
      <c r="M92" s="20">
        <v>11737000</v>
      </c>
      <c r="N92" s="74">
        <f t="shared" si="1"/>
        <v>0</v>
      </c>
      <c r="O92" s="20">
        <f t="shared" si="2"/>
        <v>26473000</v>
      </c>
      <c r="P92" s="20">
        <f t="shared" si="3"/>
        <v>0</v>
      </c>
      <c r="Q92" s="23">
        <f t="shared" si="4"/>
        <v>0</v>
      </c>
    </row>
    <row r="93" spans="2:17" x14ac:dyDescent="0.25">
      <c r="B93" s="20" t="s">
        <v>177</v>
      </c>
      <c r="C93" s="20" t="s">
        <v>178</v>
      </c>
      <c r="D93" s="16">
        <v>13353506</v>
      </c>
      <c r="E93" s="20">
        <v>13353506</v>
      </c>
      <c r="F93" s="20">
        <v>5673631</v>
      </c>
      <c r="G93" s="20">
        <v>430000</v>
      </c>
      <c r="H93" s="20">
        <v>1290500</v>
      </c>
      <c r="I93" s="20">
        <v>0</v>
      </c>
      <c r="J93" s="24">
        <v>105000</v>
      </c>
      <c r="K93" s="20">
        <v>105000</v>
      </c>
      <c r="L93" s="20">
        <v>11528006</v>
      </c>
      <c r="M93" s="20">
        <v>3848131</v>
      </c>
      <c r="N93" s="74">
        <f t="shared" si="1"/>
        <v>7.863103517533148E-3</v>
      </c>
      <c r="O93" s="20">
        <f t="shared" si="2"/>
        <v>13353506</v>
      </c>
      <c r="P93" s="20">
        <f t="shared" si="3"/>
        <v>105000</v>
      </c>
      <c r="Q93" s="23">
        <f t="shared" si="4"/>
        <v>7.863103517533148E-3</v>
      </c>
    </row>
    <row r="94" spans="2:17" x14ac:dyDescent="0.25">
      <c r="B94" s="20" t="s">
        <v>179</v>
      </c>
      <c r="C94" s="20" t="s">
        <v>180</v>
      </c>
      <c r="D94" s="16">
        <v>89680657</v>
      </c>
      <c r="E94" s="20">
        <v>89680657</v>
      </c>
      <c r="F94" s="20">
        <v>42263193</v>
      </c>
      <c r="G94" s="20">
        <v>0</v>
      </c>
      <c r="H94" s="20">
        <v>11049587.92</v>
      </c>
      <c r="I94" s="20">
        <v>0</v>
      </c>
      <c r="J94" s="24">
        <v>9938652.4000000004</v>
      </c>
      <c r="K94" s="20">
        <v>8605319.4000000004</v>
      </c>
      <c r="L94" s="20">
        <v>68692416.680000007</v>
      </c>
      <c r="M94" s="20">
        <v>21274952.68</v>
      </c>
      <c r="N94" s="74">
        <f t="shared" si="1"/>
        <v>0.1108226983662709</v>
      </c>
      <c r="O94" s="20">
        <f t="shared" si="2"/>
        <v>89680657</v>
      </c>
      <c r="P94" s="20">
        <f t="shared" si="3"/>
        <v>9938652.4000000004</v>
      </c>
      <c r="Q94" s="23">
        <f t="shared" si="4"/>
        <v>0.1108226983662709</v>
      </c>
    </row>
    <row r="95" spans="2:17" x14ac:dyDescent="0.25">
      <c r="B95" s="20" t="s">
        <v>181</v>
      </c>
      <c r="C95" s="20" t="s">
        <v>182</v>
      </c>
      <c r="D95" s="16">
        <v>3737500</v>
      </c>
      <c r="E95" s="20">
        <v>3737500</v>
      </c>
      <c r="F95" s="20">
        <v>1556250</v>
      </c>
      <c r="G95" s="20">
        <v>0</v>
      </c>
      <c r="H95" s="20">
        <v>496875</v>
      </c>
      <c r="I95" s="20">
        <v>0</v>
      </c>
      <c r="J95" s="24">
        <v>0</v>
      </c>
      <c r="K95" s="20">
        <v>0</v>
      </c>
      <c r="L95" s="20">
        <v>3240625</v>
      </c>
      <c r="M95" s="20">
        <v>1059375</v>
      </c>
      <c r="N95" s="74">
        <f t="shared" si="1"/>
        <v>0</v>
      </c>
      <c r="O95" s="20">
        <f t="shared" si="2"/>
        <v>3737500</v>
      </c>
      <c r="P95" s="20">
        <f t="shared" si="3"/>
        <v>0</v>
      </c>
      <c r="Q95" s="23">
        <f t="shared" si="4"/>
        <v>0</v>
      </c>
    </row>
    <row r="96" spans="2:17" x14ac:dyDescent="0.25">
      <c r="B96" s="20" t="s">
        <v>183</v>
      </c>
      <c r="C96" s="20" t="s">
        <v>184</v>
      </c>
      <c r="D96" s="16">
        <v>1710000</v>
      </c>
      <c r="E96" s="20">
        <v>1710000</v>
      </c>
      <c r="F96" s="20">
        <v>1264000</v>
      </c>
      <c r="G96" s="20">
        <v>0</v>
      </c>
      <c r="H96" s="20">
        <v>242203</v>
      </c>
      <c r="I96" s="20">
        <v>0</v>
      </c>
      <c r="J96" s="24">
        <v>626929</v>
      </c>
      <c r="K96" s="20">
        <v>626929</v>
      </c>
      <c r="L96" s="20">
        <v>840868</v>
      </c>
      <c r="M96" s="20">
        <v>394868</v>
      </c>
      <c r="N96" s="74">
        <f t="shared" si="1"/>
        <v>0.36662514619883041</v>
      </c>
      <c r="O96" s="20">
        <f t="shared" si="2"/>
        <v>1710000</v>
      </c>
      <c r="P96" s="20">
        <f t="shared" si="3"/>
        <v>626929</v>
      </c>
      <c r="Q96" s="23">
        <f t="shared" si="4"/>
        <v>0.36662514619883041</v>
      </c>
    </row>
    <row r="97" spans="2:17" x14ac:dyDescent="0.25">
      <c r="B97" s="20" t="s">
        <v>421</v>
      </c>
      <c r="C97" s="20" t="s">
        <v>422</v>
      </c>
      <c r="D97" s="16">
        <v>100000</v>
      </c>
      <c r="E97" s="20">
        <v>100000</v>
      </c>
      <c r="F97" s="20">
        <v>100000</v>
      </c>
      <c r="G97" s="20">
        <v>0</v>
      </c>
      <c r="H97" s="20">
        <v>0</v>
      </c>
      <c r="I97" s="20">
        <v>0</v>
      </c>
      <c r="J97" s="24">
        <v>0</v>
      </c>
      <c r="K97" s="20">
        <v>0</v>
      </c>
      <c r="L97" s="20">
        <v>100000</v>
      </c>
      <c r="M97" s="20">
        <v>100000</v>
      </c>
      <c r="N97" s="74">
        <f t="shared" si="1"/>
        <v>0</v>
      </c>
      <c r="O97" s="20">
        <f t="shared" si="2"/>
        <v>100000</v>
      </c>
      <c r="P97" s="20">
        <f t="shared" si="3"/>
        <v>0</v>
      </c>
      <c r="Q97" s="23">
        <f t="shared" si="4"/>
        <v>0</v>
      </c>
    </row>
    <row r="98" spans="2:17" x14ac:dyDescent="0.25">
      <c r="B98" s="20" t="s">
        <v>185</v>
      </c>
      <c r="C98" s="20" t="s">
        <v>186</v>
      </c>
      <c r="D98" s="16">
        <v>1610000</v>
      </c>
      <c r="E98" s="20">
        <v>1610000</v>
      </c>
      <c r="F98" s="20">
        <v>1164000</v>
      </c>
      <c r="G98" s="20">
        <v>0</v>
      </c>
      <c r="H98" s="20">
        <v>242203</v>
      </c>
      <c r="I98" s="20">
        <v>0</v>
      </c>
      <c r="J98" s="24">
        <v>626929</v>
      </c>
      <c r="K98" s="20">
        <v>626929</v>
      </c>
      <c r="L98" s="20">
        <v>740868</v>
      </c>
      <c r="M98" s="20">
        <v>294868</v>
      </c>
      <c r="N98" s="74">
        <f t="shared" si="1"/>
        <v>0.38939689440993791</v>
      </c>
      <c r="O98" s="20">
        <f t="shared" si="2"/>
        <v>1610000</v>
      </c>
      <c r="P98" s="20">
        <f t="shared" si="3"/>
        <v>626929</v>
      </c>
      <c r="Q98" s="23">
        <f t="shared" si="4"/>
        <v>0.38939689440993791</v>
      </c>
    </row>
    <row r="99" spans="2:17" x14ac:dyDescent="0.25">
      <c r="B99" s="20" t="s">
        <v>187</v>
      </c>
      <c r="C99" s="20" t="s">
        <v>188</v>
      </c>
      <c r="D99" s="16">
        <v>5365000</v>
      </c>
      <c r="E99" s="20">
        <v>5365000</v>
      </c>
      <c r="F99" s="20">
        <v>1080000</v>
      </c>
      <c r="G99" s="20">
        <v>0</v>
      </c>
      <c r="H99" s="20">
        <v>0</v>
      </c>
      <c r="I99" s="20">
        <v>0</v>
      </c>
      <c r="J99" s="24">
        <v>180000</v>
      </c>
      <c r="K99" s="20">
        <v>180000</v>
      </c>
      <c r="L99" s="20">
        <v>5185000</v>
      </c>
      <c r="M99" s="20">
        <v>900000</v>
      </c>
      <c r="N99" s="74">
        <f t="shared" si="1"/>
        <v>3.3550792171481825E-2</v>
      </c>
      <c r="O99" s="20">
        <f t="shared" si="2"/>
        <v>5365000</v>
      </c>
      <c r="P99" s="20">
        <f t="shared" si="3"/>
        <v>180000</v>
      </c>
      <c r="Q99" s="23">
        <f t="shared" si="4"/>
        <v>3.3550792171481825E-2</v>
      </c>
    </row>
    <row r="100" spans="2:17" x14ac:dyDescent="0.25">
      <c r="B100" s="20" t="s">
        <v>189</v>
      </c>
      <c r="C100" s="20" t="s">
        <v>190</v>
      </c>
      <c r="D100" s="16">
        <v>1545000</v>
      </c>
      <c r="E100" s="20">
        <v>1545000</v>
      </c>
      <c r="F100" s="20">
        <v>370000</v>
      </c>
      <c r="G100" s="20">
        <v>0</v>
      </c>
      <c r="H100" s="20">
        <v>0</v>
      </c>
      <c r="I100" s="20">
        <v>0</v>
      </c>
      <c r="J100" s="24">
        <v>0</v>
      </c>
      <c r="K100" s="20">
        <v>0</v>
      </c>
      <c r="L100" s="20">
        <v>1545000</v>
      </c>
      <c r="M100" s="20">
        <v>370000</v>
      </c>
      <c r="N100" s="74">
        <f t="shared" si="1"/>
        <v>0</v>
      </c>
      <c r="O100" s="20">
        <f t="shared" si="2"/>
        <v>1545000</v>
      </c>
      <c r="P100" s="20">
        <f t="shared" si="3"/>
        <v>0</v>
      </c>
      <c r="Q100" s="23">
        <f t="shared" si="4"/>
        <v>0</v>
      </c>
    </row>
    <row r="101" spans="2:17" x14ac:dyDescent="0.25">
      <c r="B101" s="20" t="s">
        <v>191</v>
      </c>
      <c r="C101" s="20" t="s">
        <v>192</v>
      </c>
      <c r="D101" s="16">
        <v>3320000</v>
      </c>
      <c r="E101" s="20">
        <v>3320000</v>
      </c>
      <c r="F101" s="20">
        <v>585000</v>
      </c>
      <c r="G101" s="20">
        <v>0</v>
      </c>
      <c r="H101" s="20">
        <v>0</v>
      </c>
      <c r="I101" s="20">
        <v>0</v>
      </c>
      <c r="J101" s="24">
        <v>150000</v>
      </c>
      <c r="K101" s="20">
        <v>150000</v>
      </c>
      <c r="L101" s="20">
        <v>3170000</v>
      </c>
      <c r="M101" s="20">
        <v>435000</v>
      </c>
      <c r="N101" s="74">
        <f t="shared" si="1"/>
        <v>4.5180722891566265E-2</v>
      </c>
      <c r="O101" s="20">
        <f t="shared" si="2"/>
        <v>3320000</v>
      </c>
      <c r="P101" s="20">
        <f t="shared" si="3"/>
        <v>150000</v>
      </c>
      <c r="Q101" s="23">
        <f t="shared" si="4"/>
        <v>4.5180722891566265E-2</v>
      </c>
    </row>
    <row r="102" spans="2:17" x14ac:dyDescent="0.25">
      <c r="B102" s="20" t="s">
        <v>193</v>
      </c>
      <c r="C102" s="20" t="s">
        <v>194</v>
      </c>
      <c r="D102" s="16">
        <v>500000</v>
      </c>
      <c r="E102" s="20">
        <v>500000</v>
      </c>
      <c r="F102" s="20">
        <v>125000</v>
      </c>
      <c r="G102" s="20">
        <v>0</v>
      </c>
      <c r="H102" s="20">
        <v>0</v>
      </c>
      <c r="I102" s="20">
        <v>0</v>
      </c>
      <c r="J102" s="24">
        <v>30000</v>
      </c>
      <c r="K102" s="20">
        <v>30000</v>
      </c>
      <c r="L102" s="20">
        <v>470000</v>
      </c>
      <c r="M102" s="20">
        <v>95000</v>
      </c>
      <c r="N102" s="74">
        <f t="shared" si="1"/>
        <v>0.06</v>
      </c>
      <c r="O102" s="20">
        <f t="shared" si="2"/>
        <v>500000</v>
      </c>
      <c r="P102" s="20">
        <f t="shared" si="3"/>
        <v>30000</v>
      </c>
      <c r="Q102" s="23">
        <f t="shared" si="4"/>
        <v>0.06</v>
      </c>
    </row>
    <row r="103" spans="2:17" s="14" customFormat="1" x14ac:dyDescent="0.25">
      <c r="B103" s="14" t="s">
        <v>195</v>
      </c>
      <c r="C103" s="14" t="s">
        <v>196</v>
      </c>
      <c r="D103" s="10">
        <v>223335694</v>
      </c>
      <c r="E103" s="14">
        <v>223335694</v>
      </c>
      <c r="F103" s="14">
        <v>117807255.15000001</v>
      </c>
      <c r="G103" s="14">
        <v>1662422.24</v>
      </c>
      <c r="H103" s="14">
        <v>16920994.68</v>
      </c>
      <c r="I103" s="14">
        <v>799720.6</v>
      </c>
      <c r="J103" s="72">
        <v>8584091.0999999996</v>
      </c>
      <c r="K103" s="14">
        <v>7362741.3700000001</v>
      </c>
      <c r="L103" s="14">
        <v>195368465.38</v>
      </c>
      <c r="M103" s="14">
        <v>89840026.530000001</v>
      </c>
      <c r="N103" s="67">
        <f t="shared" ref="N103:N166" si="5">+J103/E103</f>
        <v>3.8435822533589278E-2</v>
      </c>
      <c r="O103" s="14">
        <f t="shared" si="2"/>
        <v>223335694</v>
      </c>
      <c r="P103" s="14">
        <f t="shared" si="3"/>
        <v>8584091.0999999996</v>
      </c>
      <c r="Q103" s="23">
        <f t="shared" si="4"/>
        <v>3.8435822533589278E-2</v>
      </c>
    </row>
    <row r="104" spans="2:17" x14ac:dyDescent="0.25">
      <c r="B104" s="20" t="s">
        <v>197</v>
      </c>
      <c r="C104" s="20" t="s">
        <v>198</v>
      </c>
      <c r="D104" s="16">
        <v>70724519</v>
      </c>
      <c r="E104" s="20">
        <v>69999160.069999993</v>
      </c>
      <c r="F104" s="20">
        <v>45696221</v>
      </c>
      <c r="G104" s="20">
        <v>110772.24</v>
      </c>
      <c r="H104" s="20">
        <v>8137024.1500000004</v>
      </c>
      <c r="I104" s="20">
        <v>745120.6</v>
      </c>
      <c r="J104" s="24">
        <v>4955943.3499999996</v>
      </c>
      <c r="K104" s="20">
        <v>4945943.3499999996</v>
      </c>
      <c r="L104" s="20">
        <v>56050299.729999997</v>
      </c>
      <c r="M104" s="20">
        <v>31747360.66</v>
      </c>
      <c r="N104" s="74">
        <f t="shared" si="5"/>
        <v>7.0800040243968604E-2</v>
      </c>
      <c r="O104" s="20">
        <f t="shared" si="2"/>
        <v>69999160.069999993</v>
      </c>
      <c r="P104" s="20">
        <f t="shared" si="3"/>
        <v>4955943.3499999996</v>
      </c>
      <c r="Q104" s="23">
        <f t="shared" si="4"/>
        <v>7.0800040243968604E-2</v>
      </c>
    </row>
    <row r="105" spans="2:17" x14ac:dyDescent="0.25">
      <c r="B105" s="20" t="s">
        <v>199</v>
      </c>
      <c r="C105" s="20" t="s">
        <v>200</v>
      </c>
      <c r="D105" s="16">
        <v>33264121</v>
      </c>
      <c r="E105" s="20">
        <v>33264121</v>
      </c>
      <c r="F105" s="20">
        <v>21010602</v>
      </c>
      <c r="G105" s="20">
        <v>0</v>
      </c>
      <c r="H105" s="20">
        <v>6877373.2599999998</v>
      </c>
      <c r="I105" s="20">
        <v>0</v>
      </c>
      <c r="J105" s="24">
        <v>3950862.74</v>
      </c>
      <c r="K105" s="20">
        <v>3950862.74</v>
      </c>
      <c r="L105" s="20">
        <v>22435885</v>
      </c>
      <c r="M105" s="20">
        <v>10182366</v>
      </c>
      <c r="N105" s="74">
        <f t="shared" si="5"/>
        <v>0.11877249785136364</v>
      </c>
      <c r="O105" s="20">
        <f t="shared" si="2"/>
        <v>33264121</v>
      </c>
      <c r="P105" s="20">
        <f t="shared" si="3"/>
        <v>3950862.74</v>
      </c>
      <c r="Q105" s="23">
        <f t="shared" si="4"/>
        <v>0.11877249785136364</v>
      </c>
    </row>
    <row r="106" spans="2:17" x14ac:dyDescent="0.25">
      <c r="B106" s="20" t="s">
        <v>201</v>
      </c>
      <c r="C106" s="20" t="s">
        <v>202</v>
      </c>
      <c r="D106" s="16">
        <v>1300000</v>
      </c>
      <c r="E106" s="20">
        <v>1300000</v>
      </c>
      <c r="F106" s="20">
        <v>525000</v>
      </c>
      <c r="G106" s="20">
        <v>110772.24</v>
      </c>
      <c r="H106" s="20">
        <v>0</v>
      </c>
      <c r="I106" s="20">
        <v>0</v>
      </c>
      <c r="J106" s="24">
        <v>104549</v>
      </c>
      <c r="K106" s="20">
        <v>104549</v>
      </c>
      <c r="L106" s="20">
        <v>1084678.76</v>
      </c>
      <c r="M106" s="20">
        <v>309678.76</v>
      </c>
      <c r="N106" s="74">
        <f t="shared" si="5"/>
        <v>8.0422307692307696E-2</v>
      </c>
      <c r="O106" s="20">
        <f t="shared" si="2"/>
        <v>1300000</v>
      </c>
      <c r="P106" s="20">
        <f t="shared" si="3"/>
        <v>104549</v>
      </c>
      <c r="Q106" s="23">
        <f t="shared" si="4"/>
        <v>8.0422307692307696E-2</v>
      </c>
    </row>
    <row r="107" spans="2:17" x14ac:dyDescent="0.25">
      <c r="B107" s="20" t="s">
        <v>203</v>
      </c>
      <c r="C107" s="20" t="s">
        <v>204</v>
      </c>
      <c r="D107" s="16">
        <v>33660398</v>
      </c>
      <c r="E107" s="20">
        <v>32935039.07</v>
      </c>
      <c r="F107" s="20">
        <v>23135619</v>
      </c>
      <c r="G107" s="20">
        <v>0</v>
      </c>
      <c r="H107" s="20">
        <v>1209650.8899999999</v>
      </c>
      <c r="I107" s="20">
        <v>745120.6</v>
      </c>
      <c r="J107" s="24">
        <v>900531.61</v>
      </c>
      <c r="K107" s="20">
        <v>890531.61</v>
      </c>
      <c r="L107" s="20">
        <v>30079735.969999999</v>
      </c>
      <c r="M107" s="20">
        <v>20280315.899999999</v>
      </c>
      <c r="N107" s="74">
        <f t="shared" si="5"/>
        <v>2.7342661051229171E-2</v>
      </c>
      <c r="O107" s="20">
        <f t="shared" si="2"/>
        <v>32935039.07</v>
      </c>
      <c r="P107" s="20">
        <f t="shared" si="3"/>
        <v>900531.61</v>
      </c>
      <c r="Q107" s="23">
        <f t="shared" si="4"/>
        <v>2.7342661051229171E-2</v>
      </c>
    </row>
    <row r="108" spans="2:17" x14ac:dyDescent="0.25">
      <c r="B108" s="20" t="s">
        <v>205</v>
      </c>
      <c r="C108" s="20" t="s">
        <v>206</v>
      </c>
      <c r="D108" s="16">
        <v>2500000</v>
      </c>
      <c r="E108" s="20">
        <v>2500000</v>
      </c>
      <c r="F108" s="20">
        <v>1025000</v>
      </c>
      <c r="G108" s="20">
        <v>0</v>
      </c>
      <c r="H108" s="20">
        <v>50000</v>
      </c>
      <c r="I108" s="20">
        <v>0</v>
      </c>
      <c r="J108" s="24">
        <v>0</v>
      </c>
      <c r="K108" s="20">
        <v>0</v>
      </c>
      <c r="L108" s="20">
        <v>2450000</v>
      </c>
      <c r="M108" s="20">
        <v>975000</v>
      </c>
      <c r="N108" s="74">
        <f t="shared" si="5"/>
        <v>0</v>
      </c>
      <c r="O108" s="20">
        <f t="shared" si="2"/>
        <v>2500000</v>
      </c>
      <c r="P108" s="20">
        <f t="shared" si="3"/>
        <v>0</v>
      </c>
      <c r="Q108" s="23">
        <f t="shared" si="4"/>
        <v>0</v>
      </c>
    </row>
    <row r="109" spans="2:17" x14ac:dyDescent="0.25">
      <c r="B109" s="20" t="s">
        <v>207</v>
      </c>
      <c r="C109" s="20" t="s">
        <v>208</v>
      </c>
      <c r="D109" s="16">
        <v>1025000</v>
      </c>
      <c r="E109" s="20">
        <v>1025000</v>
      </c>
      <c r="F109" s="20">
        <v>425000</v>
      </c>
      <c r="G109" s="20">
        <v>0</v>
      </c>
      <c r="H109" s="20">
        <v>50000</v>
      </c>
      <c r="I109" s="20">
        <v>0</v>
      </c>
      <c r="J109" s="24">
        <v>0</v>
      </c>
      <c r="K109" s="20">
        <v>0</v>
      </c>
      <c r="L109" s="20">
        <v>975000</v>
      </c>
      <c r="M109" s="20">
        <v>375000</v>
      </c>
      <c r="N109" s="74">
        <f t="shared" si="5"/>
        <v>0</v>
      </c>
      <c r="O109" s="20">
        <f t="shared" si="2"/>
        <v>1025000</v>
      </c>
      <c r="P109" s="20">
        <f t="shared" si="3"/>
        <v>0</v>
      </c>
      <c r="Q109" s="23">
        <f t="shared" si="4"/>
        <v>0</v>
      </c>
    </row>
    <row r="110" spans="2:17" x14ac:dyDescent="0.25">
      <c r="B110" s="20" t="s">
        <v>209</v>
      </c>
      <c r="C110" s="20" t="s">
        <v>210</v>
      </c>
      <c r="D110" s="16">
        <v>350000</v>
      </c>
      <c r="E110" s="20">
        <v>350000</v>
      </c>
      <c r="F110" s="20">
        <v>87500</v>
      </c>
      <c r="G110" s="20">
        <v>0</v>
      </c>
      <c r="H110" s="20">
        <v>0</v>
      </c>
      <c r="I110" s="20">
        <v>0</v>
      </c>
      <c r="J110" s="24">
        <v>0</v>
      </c>
      <c r="K110" s="20">
        <v>0</v>
      </c>
      <c r="L110" s="20">
        <v>350000</v>
      </c>
      <c r="M110" s="20">
        <v>87500</v>
      </c>
      <c r="N110" s="74">
        <f t="shared" si="5"/>
        <v>0</v>
      </c>
      <c r="O110" s="20">
        <f t="shared" si="2"/>
        <v>350000</v>
      </c>
      <c r="P110" s="20">
        <f t="shared" si="3"/>
        <v>0</v>
      </c>
      <c r="Q110" s="23">
        <f t="shared" si="4"/>
        <v>0</v>
      </c>
    </row>
    <row r="111" spans="2:17" x14ac:dyDescent="0.25">
      <c r="B111" s="20" t="s">
        <v>211</v>
      </c>
      <c r="C111" s="20" t="s">
        <v>212</v>
      </c>
      <c r="D111" s="16">
        <v>675000</v>
      </c>
      <c r="E111" s="20">
        <v>675000</v>
      </c>
      <c r="F111" s="20">
        <v>337500</v>
      </c>
      <c r="G111" s="20">
        <v>0</v>
      </c>
      <c r="H111" s="20">
        <v>50000</v>
      </c>
      <c r="I111" s="20">
        <v>0</v>
      </c>
      <c r="J111" s="24">
        <v>0</v>
      </c>
      <c r="K111" s="20">
        <v>0</v>
      </c>
      <c r="L111" s="20">
        <v>625000</v>
      </c>
      <c r="M111" s="20">
        <v>287500</v>
      </c>
      <c r="N111" s="74">
        <f t="shared" si="5"/>
        <v>0</v>
      </c>
      <c r="O111" s="20">
        <f t="shared" si="2"/>
        <v>675000</v>
      </c>
      <c r="P111" s="20">
        <f t="shared" si="3"/>
        <v>0</v>
      </c>
      <c r="Q111" s="23">
        <f t="shared" si="4"/>
        <v>0</v>
      </c>
    </row>
    <row r="112" spans="2:17" x14ac:dyDescent="0.25">
      <c r="B112" s="20" t="s">
        <v>213</v>
      </c>
      <c r="C112" s="20" t="s">
        <v>214</v>
      </c>
      <c r="D112" s="16">
        <v>29718422</v>
      </c>
      <c r="E112" s="20">
        <v>29718422</v>
      </c>
      <c r="F112" s="20">
        <v>10238105</v>
      </c>
      <c r="G112" s="20">
        <v>522600</v>
      </c>
      <c r="H112" s="20">
        <v>690780</v>
      </c>
      <c r="I112" s="20">
        <v>0</v>
      </c>
      <c r="J112" s="24">
        <v>508605</v>
      </c>
      <c r="K112" s="20">
        <v>359720</v>
      </c>
      <c r="L112" s="20">
        <v>27996437</v>
      </c>
      <c r="M112" s="20">
        <v>8516120</v>
      </c>
      <c r="N112" s="74">
        <f t="shared" si="5"/>
        <v>1.7114132102976395E-2</v>
      </c>
      <c r="O112" s="20">
        <f t="shared" ref="O112:O142" si="6">+E112</f>
        <v>29718422</v>
      </c>
      <c r="P112" s="20">
        <f t="shared" ref="P112:P142" si="7">+J112</f>
        <v>508605</v>
      </c>
      <c r="Q112" s="23">
        <f t="shared" si="4"/>
        <v>1.7114132102976395E-2</v>
      </c>
    </row>
    <row r="113" spans="2:17" x14ac:dyDescent="0.25">
      <c r="B113" s="20" t="s">
        <v>215</v>
      </c>
      <c r="C113" s="20" t="s">
        <v>216</v>
      </c>
      <c r="D113" s="16">
        <v>4350000</v>
      </c>
      <c r="E113" s="20">
        <v>4350000</v>
      </c>
      <c r="F113" s="20">
        <v>1816000</v>
      </c>
      <c r="G113" s="20">
        <v>522600</v>
      </c>
      <c r="H113" s="20">
        <v>498420</v>
      </c>
      <c r="I113" s="20">
        <v>0</v>
      </c>
      <c r="J113" s="24">
        <v>17280</v>
      </c>
      <c r="K113" s="20">
        <v>17280</v>
      </c>
      <c r="L113" s="20">
        <v>3311700</v>
      </c>
      <c r="M113" s="20">
        <v>777700</v>
      </c>
      <c r="N113" s="74">
        <f t="shared" si="5"/>
        <v>3.9724137931034485E-3</v>
      </c>
      <c r="O113" s="20">
        <f t="shared" si="6"/>
        <v>4350000</v>
      </c>
      <c r="P113" s="20">
        <f t="shared" si="7"/>
        <v>17280</v>
      </c>
      <c r="Q113" s="23">
        <f t="shared" ref="Q113:Q131" si="8">+P113/O113</f>
        <v>3.9724137931034485E-3</v>
      </c>
    </row>
    <row r="114" spans="2:17" x14ac:dyDescent="0.25">
      <c r="B114" s="20" t="s">
        <v>217</v>
      </c>
      <c r="C114" s="20" t="s">
        <v>218</v>
      </c>
      <c r="D114" s="16">
        <v>200000</v>
      </c>
      <c r="E114" s="20">
        <v>200000</v>
      </c>
      <c r="F114" s="20">
        <v>50000</v>
      </c>
      <c r="G114" s="20">
        <v>0</v>
      </c>
      <c r="H114" s="20">
        <v>0</v>
      </c>
      <c r="I114" s="20">
        <v>0</v>
      </c>
      <c r="J114" s="24">
        <v>0</v>
      </c>
      <c r="K114" s="20">
        <v>0</v>
      </c>
      <c r="L114" s="20">
        <v>200000</v>
      </c>
      <c r="M114" s="20">
        <v>50000</v>
      </c>
      <c r="N114" s="74">
        <f t="shared" si="5"/>
        <v>0</v>
      </c>
      <c r="O114" s="20">
        <f t="shared" si="6"/>
        <v>200000</v>
      </c>
      <c r="P114" s="20">
        <f t="shared" si="7"/>
        <v>0</v>
      </c>
      <c r="Q114" s="23">
        <f t="shared" si="8"/>
        <v>0</v>
      </c>
    </row>
    <row r="115" spans="2:17" x14ac:dyDescent="0.25">
      <c r="B115" s="20" t="s">
        <v>219</v>
      </c>
      <c r="C115" s="20" t="s">
        <v>220</v>
      </c>
      <c r="D115" s="16">
        <v>6150000</v>
      </c>
      <c r="E115" s="20">
        <v>6150000</v>
      </c>
      <c r="F115" s="20">
        <v>900000</v>
      </c>
      <c r="G115" s="20">
        <v>0</v>
      </c>
      <c r="H115" s="20">
        <v>35800</v>
      </c>
      <c r="I115" s="20">
        <v>0</v>
      </c>
      <c r="J115" s="24">
        <v>0</v>
      </c>
      <c r="K115" s="20">
        <v>0</v>
      </c>
      <c r="L115" s="20">
        <v>6114200</v>
      </c>
      <c r="M115" s="20">
        <v>864200</v>
      </c>
      <c r="N115" s="74">
        <f t="shared" si="5"/>
        <v>0</v>
      </c>
      <c r="O115" s="20">
        <f t="shared" si="6"/>
        <v>6150000</v>
      </c>
      <c r="P115" s="20">
        <f t="shared" si="7"/>
        <v>0</v>
      </c>
      <c r="Q115" s="23">
        <f t="shared" si="8"/>
        <v>0</v>
      </c>
    </row>
    <row r="116" spans="2:17" x14ac:dyDescent="0.25">
      <c r="B116" s="20" t="s">
        <v>221</v>
      </c>
      <c r="C116" s="20" t="s">
        <v>222</v>
      </c>
      <c r="D116" s="16">
        <v>9168422</v>
      </c>
      <c r="E116" s="20">
        <v>9168422</v>
      </c>
      <c r="F116" s="20">
        <v>3892105</v>
      </c>
      <c r="G116" s="20">
        <v>0</v>
      </c>
      <c r="H116" s="20">
        <v>56560</v>
      </c>
      <c r="I116" s="20">
        <v>0</v>
      </c>
      <c r="J116" s="24">
        <v>342440</v>
      </c>
      <c r="K116" s="20">
        <v>342440</v>
      </c>
      <c r="L116" s="20">
        <v>8769422</v>
      </c>
      <c r="M116" s="20">
        <v>3493105</v>
      </c>
      <c r="N116" s="74">
        <f t="shared" si="5"/>
        <v>3.7349938735367981E-2</v>
      </c>
      <c r="O116" s="20">
        <f t="shared" si="6"/>
        <v>9168422</v>
      </c>
      <c r="P116" s="20">
        <f t="shared" si="7"/>
        <v>342440</v>
      </c>
      <c r="Q116" s="23">
        <f t="shared" si="8"/>
        <v>3.7349938735367981E-2</v>
      </c>
    </row>
    <row r="117" spans="2:17" x14ac:dyDescent="0.25">
      <c r="B117" s="20" t="s">
        <v>333</v>
      </c>
      <c r="C117" s="20" t="s">
        <v>334</v>
      </c>
      <c r="D117" s="16">
        <v>500000</v>
      </c>
      <c r="E117" s="20">
        <v>500000</v>
      </c>
      <c r="F117" s="20">
        <v>500000</v>
      </c>
      <c r="G117" s="20">
        <v>0</v>
      </c>
      <c r="H117" s="20">
        <v>0</v>
      </c>
      <c r="I117" s="20">
        <v>0</v>
      </c>
      <c r="J117" s="24">
        <v>148885</v>
      </c>
      <c r="K117" s="20">
        <v>0</v>
      </c>
      <c r="L117" s="20">
        <v>351115</v>
      </c>
      <c r="M117" s="20">
        <v>351115</v>
      </c>
      <c r="N117" s="74">
        <f t="shared" si="5"/>
        <v>0.29776999999999998</v>
      </c>
      <c r="O117" s="20">
        <f t="shared" si="6"/>
        <v>500000</v>
      </c>
      <c r="P117" s="20">
        <f t="shared" si="7"/>
        <v>148885</v>
      </c>
      <c r="Q117" s="23">
        <f t="shared" si="8"/>
        <v>0.29776999999999998</v>
      </c>
    </row>
    <row r="118" spans="2:17" x14ac:dyDescent="0.25">
      <c r="B118" s="20" t="s">
        <v>223</v>
      </c>
      <c r="C118" s="20" t="s">
        <v>224</v>
      </c>
      <c r="D118" s="16">
        <v>5000000</v>
      </c>
      <c r="E118" s="20">
        <v>5000000</v>
      </c>
      <c r="F118" s="20">
        <v>1750000</v>
      </c>
      <c r="G118" s="20">
        <v>0</v>
      </c>
      <c r="H118" s="20">
        <v>50000</v>
      </c>
      <c r="I118" s="20">
        <v>0</v>
      </c>
      <c r="J118" s="24">
        <v>0</v>
      </c>
      <c r="K118" s="20">
        <v>0</v>
      </c>
      <c r="L118" s="20">
        <v>4950000</v>
      </c>
      <c r="M118" s="20">
        <v>1700000</v>
      </c>
      <c r="N118" s="74">
        <f t="shared" si="5"/>
        <v>0</v>
      </c>
      <c r="O118" s="20">
        <f t="shared" si="6"/>
        <v>5000000</v>
      </c>
      <c r="P118" s="20">
        <f t="shared" si="7"/>
        <v>0</v>
      </c>
      <c r="Q118" s="23">
        <f t="shared" si="8"/>
        <v>0</v>
      </c>
    </row>
    <row r="119" spans="2:17" x14ac:dyDescent="0.25">
      <c r="B119" s="20" t="s">
        <v>225</v>
      </c>
      <c r="C119" s="20" t="s">
        <v>226</v>
      </c>
      <c r="D119" s="16">
        <v>4350000</v>
      </c>
      <c r="E119" s="20">
        <v>4350000</v>
      </c>
      <c r="F119" s="20">
        <v>1330000</v>
      </c>
      <c r="G119" s="20">
        <v>0</v>
      </c>
      <c r="H119" s="20">
        <v>50000</v>
      </c>
      <c r="I119" s="20">
        <v>0</v>
      </c>
      <c r="J119" s="24">
        <v>0</v>
      </c>
      <c r="K119" s="20">
        <v>0</v>
      </c>
      <c r="L119" s="20">
        <v>4300000</v>
      </c>
      <c r="M119" s="20">
        <v>1280000</v>
      </c>
      <c r="N119" s="74">
        <f t="shared" si="5"/>
        <v>0</v>
      </c>
      <c r="O119" s="20">
        <f t="shared" si="6"/>
        <v>4350000</v>
      </c>
      <c r="P119" s="20">
        <f t="shared" si="7"/>
        <v>0</v>
      </c>
      <c r="Q119" s="23">
        <f t="shared" si="8"/>
        <v>0</v>
      </c>
    </row>
    <row r="120" spans="2:17" x14ac:dyDescent="0.25">
      <c r="B120" s="20" t="s">
        <v>227</v>
      </c>
      <c r="C120" s="20" t="s">
        <v>228</v>
      </c>
      <c r="D120" s="16">
        <v>27152929</v>
      </c>
      <c r="E120" s="20">
        <v>30431382.68</v>
      </c>
      <c r="F120" s="20">
        <v>14011679</v>
      </c>
      <c r="G120" s="20">
        <v>0</v>
      </c>
      <c r="H120" s="20">
        <v>6698453.6799999997</v>
      </c>
      <c r="I120" s="20">
        <v>54600</v>
      </c>
      <c r="J120" s="24">
        <v>819929.73</v>
      </c>
      <c r="K120" s="20">
        <v>0</v>
      </c>
      <c r="L120" s="20">
        <v>22858399.27</v>
      </c>
      <c r="M120" s="20">
        <v>6438695.5899999999</v>
      </c>
      <c r="N120" s="74">
        <f t="shared" si="5"/>
        <v>2.6943558188661312E-2</v>
      </c>
      <c r="O120" s="20">
        <f t="shared" si="6"/>
        <v>30431382.68</v>
      </c>
      <c r="P120" s="20">
        <f t="shared" si="7"/>
        <v>819929.73</v>
      </c>
      <c r="Q120" s="23">
        <f t="shared" si="8"/>
        <v>2.6943558188661312E-2</v>
      </c>
    </row>
    <row r="121" spans="2:17" x14ac:dyDescent="0.25">
      <c r="B121" s="20" t="s">
        <v>229</v>
      </c>
      <c r="C121" s="20" t="s">
        <v>230</v>
      </c>
      <c r="D121" s="16">
        <v>12650000</v>
      </c>
      <c r="E121" s="20">
        <v>12836200</v>
      </c>
      <c r="F121" s="20">
        <v>4375000</v>
      </c>
      <c r="G121" s="20">
        <v>0</v>
      </c>
      <c r="H121" s="20">
        <v>336200</v>
      </c>
      <c r="I121" s="20">
        <v>0</v>
      </c>
      <c r="J121" s="24">
        <v>0</v>
      </c>
      <c r="K121" s="20">
        <v>0</v>
      </c>
      <c r="L121" s="20">
        <v>12500000</v>
      </c>
      <c r="M121" s="20">
        <v>4038800</v>
      </c>
      <c r="N121" s="74">
        <f t="shared" si="5"/>
        <v>0</v>
      </c>
      <c r="O121" s="20">
        <f t="shared" si="6"/>
        <v>12836200</v>
      </c>
      <c r="P121" s="20">
        <f t="shared" si="7"/>
        <v>0</v>
      </c>
      <c r="Q121" s="23">
        <f t="shared" si="8"/>
        <v>0</v>
      </c>
    </row>
    <row r="122" spans="2:17" x14ac:dyDescent="0.25">
      <c r="B122" s="20" t="s">
        <v>231</v>
      </c>
      <c r="C122" s="20" t="s">
        <v>232</v>
      </c>
      <c r="D122" s="16">
        <v>14502929</v>
      </c>
      <c r="E122" s="20">
        <v>17595182.68</v>
      </c>
      <c r="F122" s="20">
        <v>9636679</v>
      </c>
      <c r="G122" s="20">
        <v>0</v>
      </c>
      <c r="H122" s="20">
        <v>6362253.6799999997</v>
      </c>
      <c r="I122" s="20">
        <v>54600</v>
      </c>
      <c r="J122" s="24">
        <v>819929.73</v>
      </c>
      <c r="K122" s="20">
        <v>0</v>
      </c>
      <c r="L122" s="20">
        <v>10358399.27</v>
      </c>
      <c r="M122" s="20">
        <v>2399895.59</v>
      </c>
      <c r="N122" s="74">
        <f t="shared" si="5"/>
        <v>4.6599671336859348E-2</v>
      </c>
      <c r="O122" s="20">
        <f t="shared" si="6"/>
        <v>17595182.68</v>
      </c>
      <c r="P122" s="20">
        <f t="shared" si="7"/>
        <v>819929.73</v>
      </c>
      <c r="Q122" s="23">
        <f t="shared" si="8"/>
        <v>4.6599671336859348E-2</v>
      </c>
    </row>
    <row r="123" spans="2:17" x14ac:dyDescent="0.25">
      <c r="B123" s="20" t="s">
        <v>233</v>
      </c>
      <c r="C123" s="20" t="s">
        <v>234</v>
      </c>
      <c r="D123" s="16">
        <v>94714824</v>
      </c>
      <c r="E123" s="20">
        <v>92161729.25</v>
      </c>
      <c r="F123" s="20">
        <v>47436250.149999999</v>
      </c>
      <c r="G123" s="20">
        <v>1029050</v>
      </c>
      <c r="H123" s="20">
        <v>1344736.85</v>
      </c>
      <c r="I123" s="20">
        <v>0</v>
      </c>
      <c r="J123" s="24">
        <v>2299613.02</v>
      </c>
      <c r="K123" s="20">
        <v>2057078.02</v>
      </c>
      <c r="L123" s="20">
        <v>87488329.379999995</v>
      </c>
      <c r="M123" s="20">
        <v>42762850.280000001</v>
      </c>
      <c r="N123" s="74">
        <f t="shared" si="5"/>
        <v>2.4951930033365776E-2</v>
      </c>
      <c r="O123" s="20">
        <f t="shared" si="6"/>
        <v>92161729.25</v>
      </c>
      <c r="P123" s="20">
        <f t="shared" si="7"/>
        <v>2299613.02</v>
      </c>
      <c r="Q123" s="23">
        <f t="shared" si="8"/>
        <v>2.4951930033365776E-2</v>
      </c>
    </row>
    <row r="124" spans="2:17" x14ac:dyDescent="0.25">
      <c r="B124" s="20" t="s">
        <v>235</v>
      </c>
      <c r="C124" s="20" t="s">
        <v>236</v>
      </c>
      <c r="D124" s="16">
        <v>10735715</v>
      </c>
      <c r="E124" s="20">
        <v>9932620.25</v>
      </c>
      <c r="F124" s="20">
        <v>5465198.1500000004</v>
      </c>
      <c r="G124" s="20">
        <v>415000</v>
      </c>
      <c r="H124" s="20">
        <v>654409.32999999996</v>
      </c>
      <c r="I124" s="20">
        <v>0</v>
      </c>
      <c r="J124" s="24">
        <v>1553560.8</v>
      </c>
      <c r="K124" s="20">
        <v>1311025.8</v>
      </c>
      <c r="L124" s="20">
        <v>7309650.1200000001</v>
      </c>
      <c r="M124" s="20">
        <v>2842228.02</v>
      </c>
      <c r="N124" s="74">
        <f t="shared" si="5"/>
        <v>0.15640996644364816</v>
      </c>
      <c r="O124" s="20">
        <f t="shared" si="6"/>
        <v>9932620.25</v>
      </c>
      <c r="P124" s="20">
        <f t="shared" si="7"/>
        <v>1553560.8</v>
      </c>
      <c r="Q124" s="23">
        <f t="shared" si="8"/>
        <v>0.15640996644364816</v>
      </c>
    </row>
    <row r="125" spans="2:17" x14ac:dyDescent="0.25">
      <c r="B125" s="20" t="s">
        <v>237</v>
      </c>
      <c r="C125" s="20" t="s">
        <v>238</v>
      </c>
      <c r="D125" s="16">
        <v>4250000</v>
      </c>
      <c r="E125" s="20">
        <v>4250000</v>
      </c>
      <c r="F125" s="20">
        <v>1625000</v>
      </c>
      <c r="G125" s="20">
        <v>214050</v>
      </c>
      <c r="H125" s="20">
        <v>0</v>
      </c>
      <c r="I125" s="20">
        <v>0</v>
      </c>
      <c r="J125" s="24">
        <v>520887.22</v>
      </c>
      <c r="K125" s="20">
        <v>520887.22</v>
      </c>
      <c r="L125" s="20">
        <v>3515062.78</v>
      </c>
      <c r="M125" s="20">
        <v>890062.78</v>
      </c>
      <c r="N125" s="74">
        <f t="shared" si="5"/>
        <v>0.12256169882352941</v>
      </c>
      <c r="O125" s="20">
        <f t="shared" si="6"/>
        <v>4250000</v>
      </c>
      <c r="P125" s="20">
        <f t="shared" si="7"/>
        <v>520887.22</v>
      </c>
      <c r="Q125" s="23">
        <f t="shared" si="8"/>
        <v>0.12256169882352941</v>
      </c>
    </row>
    <row r="126" spans="2:17" x14ac:dyDescent="0.25">
      <c r="B126" s="20" t="s">
        <v>239</v>
      </c>
      <c r="C126" s="20" t="s">
        <v>240</v>
      </c>
      <c r="D126" s="16">
        <v>65699038</v>
      </c>
      <c r="E126" s="20">
        <v>64899038</v>
      </c>
      <c r="F126" s="20">
        <v>32843918</v>
      </c>
      <c r="G126" s="20">
        <v>400000</v>
      </c>
      <c r="H126" s="20">
        <v>60114.8</v>
      </c>
      <c r="I126" s="20">
        <v>0</v>
      </c>
      <c r="J126" s="24">
        <v>120000</v>
      </c>
      <c r="K126" s="20">
        <v>120000</v>
      </c>
      <c r="L126" s="20">
        <v>64318923.200000003</v>
      </c>
      <c r="M126" s="20">
        <v>32263803.199999999</v>
      </c>
      <c r="N126" s="74">
        <f t="shared" si="5"/>
        <v>1.8490258669165481E-3</v>
      </c>
      <c r="O126" s="20">
        <f t="shared" si="6"/>
        <v>64899038</v>
      </c>
      <c r="P126" s="20">
        <f t="shared" si="7"/>
        <v>120000</v>
      </c>
      <c r="Q126" s="23">
        <f t="shared" si="8"/>
        <v>1.8490258669165481E-3</v>
      </c>
    </row>
    <row r="127" spans="2:17" x14ac:dyDescent="0.25">
      <c r="B127" s="20" t="s">
        <v>335</v>
      </c>
      <c r="C127" s="20" t="s">
        <v>336</v>
      </c>
      <c r="D127" s="16">
        <v>2500000</v>
      </c>
      <c r="E127" s="20">
        <v>2500000</v>
      </c>
      <c r="F127" s="20">
        <v>1500000</v>
      </c>
      <c r="G127" s="20">
        <v>0</v>
      </c>
      <c r="H127" s="20">
        <v>0</v>
      </c>
      <c r="I127" s="20">
        <v>0</v>
      </c>
      <c r="J127" s="24">
        <v>0</v>
      </c>
      <c r="K127" s="20">
        <v>0</v>
      </c>
      <c r="L127" s="20">
        <v>2500000</v>
      </c>
      <c r="M127" s="20">
        <v>1500000</v>
      </c>
      <c r="N127" s="74">
        <f t="shared" si="5"/>
        <v>0</v>
      </c>
      <c r="O127" s="20">
        <f t="shared" si="6"/>
        <v>2500000</v>
      </c>
      <c r="P127" s="20">
        <f t="shared" si="7"/>
        <v>0</v>
      </c>
      <c r="Q127" s="23">
        <f t="shared" si="8"/>
        <v>0</v>
      </c>
    </row>
    <row r="128" spans="2:17" x14ac:dyDescent="0.25">
      <c r="B128" s="20" t="s">
        <v>241</v>
      </c>
      <c r="C128" s="20" t="s">
        <v>242</v>
      </c>
      <c r="D128" s="16">
        <v>5080071</v>
      </c>
      <c r="E128" s="20">
        <v>5080071</v>
      </c>
      <c r="F128" s="20">
        <v>2815034</v>
      </c>
      <c r="G128" s="20">
        <v>0</v>
      </c>
      <c r="H128" s="20">
        <v>139777.72</v>
      </c>
      <c r="I128" s="20">
        <v>0</v>
      </c>
      <c r="J128" s="24">
        <v>96000</v>
      </c>
      <c r="K128" s="20">
        <v>96000</v>
      </c>
      <c r="L128" s="20">
        <v>4844293.28</v>
      </c>
      <c r="M128" s="20">
        <v>2579256.2799999998</v>
      </c>
      <c r="N128" s="74">
        <f t="shared" si="5"/>
        <v>1.8897373678438745E-2</v>
      </c>
      <c r="O128" s="20">
        <f t="shared" si="6"/>
        <v>5080071</v>
      </c>
      <c r="P128" s="20">
        <f t="shared" si="7"/>
        <v>96000</v>
      </c>
      <c r="Q128" s="23">
        <f t="shared" si="8"/>
        <v>1.8897373678438745E-2</v>
      </c>
    </row>
    <row r="129" spans="2:17" x14ac:dyDescent="0.25">
      <c r="B129" s="20" t="s">
        <v>243</v>
      </c>
      <c r="C129" s="20" t="s">
        <v>244</v>
      </c>
      <c r="D129" s="16">
        <v>4150000</v>
      </c>
      <c r="E129" s="20">
        <v>3450000</v>
      </c>
      <c r="F129" s="20">
        <v>2037100</v>
      </c>
      <c r="G129" s="20">
        <v>0</v>
      </c>
      <c r="H129" s="20">
        <v>340435</v>
      </c>
      <c r="I129" s="20">
        <v>0</v>
      </c>
      <c r="J129" s="24">
        <v>9165</v>
      </c>
      <c r="K129" s="20">
        <v>9165</v>
      </c>
      <c r="L129" s="20">
        <v>3100400</v>
      </c>
      <c r="M129" s="20">
        <v>1687500</v>
      </c>
      <c r="N129" s="74">
        <f t="shared" si="5"/>
        <v>2.6565217391304346E-3</v>
      </c>
      <c r="O129" s="20">
        <f t="shared" si="6"/>
        <v>3450000</v>
      </c>
      <c r="P129" s="20">
        <f t="shared" si="7"/>
        <v>9165</v>
      </c>
      <c r="Q129" s="23">
        <f t="shared" si="8"/>
        <v>2.6565217391304346E-3</v>
      </c>
    </row>
    <row r="130" spans="2:17" x14ac:dyDescent="0.25">
      <c r="B130" s="20" t="s">
        <v>379</v>
      </c>
      <c r="C130" s="20" t="s">
        <v>380</v>
      </c>
      <c r="D130" s="16">
        <v>700000</v>
      </c>
      <c r="E130" s="20">
        <v>700000</v>
      </c>
      <c r="F130" s="20">
        <v>500000</v>
      </c>
      <c r="G130" s="20">
        <v>0</v>
      </c>
      <c r="H130" s="20">
        <v>0</v>
      </c>
      <c r="I130" s="20">
        <v>0</v>
      </c>
      <c r="J130" s="24">
        <v>0</v>
      </c>
      <c r="K130" s="20">
        <v>0</v>
      </c>
      <c r="L130" s="20">
        <v>700000</v>
      </c>
      <c r="M130" s="20">
        <v>500000</v>
      </c>
      <c r="N130" s="74">
        <f t="shared" si="5"/>
        <v>0</v>
      </c>
      <c r="O130" s="20">
        <f t="shared" si="6"/>
        <v>700000</v>
      </c>
      <c r="P130" s="20">
        <f t="shared" si="7"/>
        <v>0</v>
      </c>
      <c r="Q130" s="23">
        <f t="shared" si="8"/>
        <v>0</v>
      </c>
    </row>
    <row r="131" spans="2:17" x14ac:dyDescent="0.25">
      <c r="B131" s="20" t="s">
        <v>245</v>
      </c>
      <c r="C131" s="20" t="s">
        <v>246</v>
      </c>
      <c r="D131" s="16">
        <v>1600000</v>
      </c>
      <c r="E131" s="20">
        <v>1350000</v>
      </c>
      <c r="F131" s="20">
        <v>650000</v>
      </c>
      <c r="G131" s="20">
        <v>0</v>
      </c>
      <c r="H131" s="20">
        <v>150000</v>
      </c>
      <c r="I131" s="20">
        <v>0</v>
      </c>
      <c r="J131" s="24">
        <v>0</v>
      </c>
      <c r="K131" s="20">
        <v>0</v>
      </c>
      <c r="L131" s="20">
        <v>1200000</v>
      </c>
      <c r="M131" s="20">
        <v>500000</v>
      </c>
      <c r="N131" s="74">
        <f t="shared" si="5"/>
        <v>0</v>
      </c>
      <c r="O131" s="20">
        <f t="shared" si="6"/>
        <v>1350000</v>
      </c>
      <c r="P131" s="20">
        <f t="shared" si="7"/>
        <v>0</v>
      </c>
      <c r="Q131" s="23">
        <f t="shared" si="8"/>
        <v>0</v>
      </c>
    </row>
    <row r="132" spans="2:17" s="14" customFormat="1" x14ac:dyDescent="0.25">
      <c r="B132" s="14" t="s">
        <v>295</v>
      </c>
      <c r="C132" s="14" t="s">
        <v>296</v>
      </c>
      <c r="D132" s="10">
        <v>1571263471</v>
      </c>
      <c r="E132" s="14">
        <v>1571263471</v>
      </c>
      <c r="F132" s="14">
        <v>345469009</v>
      </c>
      <c r="G132" s="14">
        <v>1988950</v>
      </c>
      <c r="H132" s="14">
        <v>7469432.6900000004</v>
      </c>
      <c r="I132" s="14">
        <v>530540.93999999994</v>
      </c>
      <c r="J132" s="72">
        <v>4376633.9000000004</v>
      </c>
      <c r="K132" s="14">
        <v>4376633.9000000004</v>
      </c>
      <c r="L132" s="14">
        <v>1556897913.47</v>
      </c>
      <c r="M132" s="14">
        <v>331103451.47000003</v>
      </c>
      <c r="N132" s="67">
        <f t="shared" si="5"/>
        <v>2.7854233110979009E-3</v>
      </c>
      <c r="O132" s="14">
        <f t="shared" si="6"/>
        <v>1571263471</v>
      </c>
      <c r="P132" s="14">
        <f t="shared" si="7"/>
        <v>4376633.9000000004</v>
      </c>
      <c r="Q132" s="23">
        <v>0</v>
      </c>
    </row>
    <row r="133" spans="2:17" x14ac:dyDescent="0.25">
      <c r="B133" s="20" t="s">
        <v>297</v>
      </c>
      <c r="C133" s="20" t="s">
        <v>298</v>
      </c>
      <c r="D133" s="16">
        <v>204907587</v>
      </c>
      <c r="E133" s="20">
        <v>204907587</v>
      </c>
      <c r="F133" s="20">
        <v>57993462</v>
      </c>
      <c r="G133" s="20">
        <v>0</v>
      </c>
      <c r="H133" s="20">
        <v>343186</v>
      </c>
      <c r="I133" s="20">
        <v>0</v>
      </c>
      <c r="J133" s="24">
        <v>4376633.9000000004</v>
      </c>
      <c r="K133" s="20">
        <v>4376633.9000000004</v>
      </c>
      <c r="L133" s="20">
        <v>200187767.09999999</v>
      </c>
      <c r="M133" s="20">
        <v>53273642.100000001</v>
      </c>
      <c r="N133" s="74">
        <f t="shared" si="5"/>
        <v>2.1359062219594632E-2</v>
      </c>
      <c r="O133" s="20">
        <f t="shared" si="6"/>
        <v>204907587</v>
      </c>
      <c r="P133" s="20">
        <f t="shared" si="7"/>
        <v>4376633.9000000004</v>
      </c>
      <c r="Q133" s="23">
        <f t="shared" ref="Q133:Q142" si="9">+P133/O133</f>
        <v>2.1359062219594632E-2</v>
      </c>
    </row>
    <row r="134" spans="2:17" x14ac:dyDescent="0.25">
      <c r="B134" s="20" t="s">
        <v>299</v>
      </c>
      <c r="C134" s="20" t="s">
        <v>300</v>
      </c>
      <c r="D134" s="16">
        <v>10000000</v>
      </c>
      <c r="E134" s="20">
        <v>10000000</v>
      </c>
      <c r="F134" s="20">
        <v>1250000</v>
      </c>
      <c r="G134" s="20">
        <v>0</v>
      </c>
      <c r="H134" s="20">
        <v>0</v>
      </c>
      <c r="I134" s="20">
        <v>0</v>
      </c>
      <c r="J134" s="24">
        <v>0</v>
      </c>
      <c r="K134" s="20">
        <v>0</v>
      </c>
      <c r="L134" s="20">
        <v>10000000</v>
      </c>
      <c r="M134" s="20">
        <v>1250000</v>
      </c>
      <c r="N134" s="74">
        <f t="shared" si="5"/>
        <v>0</v>
      </c>
      <c r="O134" s="20">
        <f t="shared" si="6"/>
        <v>10000000</v>
      </c>
      <c r="P134" s="20">
        <f t="shared" si="7"/>
        <v>0</v>
      </c>
      <c r="Q134" s="23">
        <f t="shared" si="9"/>
        <v>0</v>
      </c>
    </row>
    <row r="135" spans="2:17" x14ac:dyDescent="0.25">
      <c r="B135" s="20" t="s">
        <v>301</v>
      </c>
      <c r="C135" s="20" t="s">
        <v>302</v>
      </c>
      <c r="D135" s="16">
        <v>9636207</v>
      </c>
      <c r="E135" s="20">
        <v>9636207</v>
      </c>
      <c r="F135" s="20">
        <v>0</v>
      </c>
      <c r="G135" s="20">
        <v>0</v>
      </c>
      <c r="H135" s="20">
        <v>0</v>
      </c>
      <c r="I135" s="20">
        <v>0</v>
      </c>
      <c r="J135" s="24">
        <v>0</v>
      </c>
      <c r="K135" s="20">
        <v>0</v>
      </c>
      <c r="L135" s="20">
        <v>9636207</v>
      </c>
      <c r="M135" s="20">
        <v>0</v>
      </c>
      <c r="N135" s="74">
        <f t="shared" si="5"/>
        <v>0</v>
      </c>
      <c r="O135" s="20">
        <f t="shared" si="6"/>
        <v>9636207</v>
      </c>
      <c r="P135" s="20">
        <f t="shared" si="7"/>
        <v>0</v>
      </c>
      <c r="Q135" s="23">
        <f t="shared" si="9"/>
        <v>0</v>
      </c>
    </row>
    <row r="136" spans="2:17" x14ac:dyDescent="0.25">
      <c r="B136" s="20" t="s">
        <v>303</v>
      </c>
      <c r="C136" s="20" t="s">
        <v>304</v>
      </c>
      <c r="D136" s="16">
        <v>27613462</v>
      </c>
      <c r="E136" s="20">
        <v>27613462</v>
      </c>
      <c r="F136" s="20">
        <v>9830000</v>
      </c>
      <c r="G136" s="20">
        <v>0</v>
      </c>
      <c r="H136" s="20">
        <v>343186</v>
      </c>
      <c r="I136" s="20">
        <v>0</v>
      </c>
      <c r="J136" s="24">
        <v>972746</v>
      </c>
      <c r="K136" s="20">
        <v>972746</v>
      </c>
      <c r="L136" s="20">
        <v>26297530</v>
      </c>
      <c r="M136" s="20">
        <v>8514068</v>
      </c>
      <c r="N136" s="74">
        <f t="shared" si="5"/>
        <v>3.5227238076848168E-2</v>
      </c>
      <c r="O136" s="20">
        <f t="shared" si="6"/>
        <v>27613462</v>
      </c>
      <c r="P136" s="20">
        <f t="shared" si="7"/>
        <v>972746</v>
      </c>
      <c r="Q136" s="23">
        <f t="shared" si="9"/>
        <v>3.5227238076848168E-2</v>
      </c>
    </row>
    <row r="137" spans="2:17" x14ac:dyDescent="0.25">
      <c r="B137" s="20" t="s">
        <v>305</v>
      </c>
      <c r="C137" s="20" t="s">
        <v>306</v>
      </c>
      <c r="D137" s="16">
        <v>84306424</v>
      </c>
      <c r="E137" s="20">
        <v>84306424</v>
      </c>
      <c r="F137" s="20">
        <v>36913462</v>
      </c>
      <c r="G137" s="20">
        <v>0</v>
      </c>
      <c r="H137" s="20">
        <v>0</v>
      </c>
      <c r="I137" s="20">
        <v>0</v>
      </c>
      <c r="J137" s="24">
        <v>3403887.9</v>
      </c>
      <c r="K137" s="20">
        <v>3403887.9</v>
      </c>
      <c r="L137" s="20">
        <v>80902536.099999994</v>
      </c>
      <c r="M137" s="20">
        <v>33509574.100000001</v>
      </c>
      <c r="N137" s="74">
        <f t="shared" si="5"/>
        <v>4.037519015158323E-2</v>
      </c>
      <c r="O137" s="20">
        <f t="shared" si="6"/>
        <v>84306424</v>
      </c>
      <c r="P137" s="20">
        <f t="shared" si="7"/>
        <v>3403887.9</v>
      </c>
      <c r="Q137" s="23">
        <f t="shared" si="9"/>
        <v>4.037519015158323E-2</v>
      </c>
    </row>
    <row r="138" spans="2:17" x14ac:dyDescent="0.25">
      <c r="B138" s="20" t="s">
        <v>411</v>
      </c>
      <c r="C138" s="20" t="s">
        <v>412</v>
      </c>
      <c r="D138" s="16">
        <v>2000000</v>
      </c>
      <c r="E138" s="20">
        <v>2000000</v>
      </c>
      <c r="F138" s="20">
        <v>0</v>
      </c>
      <c r="G138" s="20">
        <v>0</v>
      </c>
      <c r="H138" s="20">
        <v>0</v>
      </c>
      <c r="I138" s="20">
        <v>0</v>
      </c>
      <c r="J138" s="24">
        <v>0</v>
      </c>
      <c r="K138" s="20">
        <v>0</v>
      </c>
      <c r="L138" s="20">
        <v>2000000</v>
      </c>
      <c r="M138" s="20">
        <v>0</v>
      </c>
      <c r="N138" s="74">
        <f t="shared" si="5"/>
        <v>0</v>
      </c>
      <c r="O138" s="20">
        <f t="shared" si="6"/>
        <v>2000000</v>
      </c>
      <c r="P138" s="20">
        <f t="shared" si="7"/>
        <v>0</v>
      </c>
      <c r="Q138" s="23">
        <f t="shared" si="9"/>
        <v>0</v>
      </c>
    </row>
    <row r="139" spans="2:17" x14ac:dyDescent="0.25">
      <c r="B139" s="20" t="s">
        <v>435</v>
      </c>
      <c r="C139" s="20" t="s">
        <v>436</v>
      </c>
      <c r="D139" s="16">
        <v>65000000</v>
      </c>
      <c r="E139" s="20">
        <v>65000000</v>
      </c>
      <c r="F139" s="20">
        <v>10000000</v>
      </c>
      <c r="G139" s="20">
        <v>0</v>
      </c>
      <c r="H139" s="20">
        <v>0</v>
      </c>
      <c r="I139" s="20">
        <v>0</v>
      </c>
      <c r="J139" s="24">
        <v>0</v>
      </c>
      <c r="K139" s="20">
        <v>0</v>
      </c>
      <c r="L139" s="20">
        <v>65000000</v>
      </c>
      <c r="M139" s="20">
        <v>10000000</v>
      </c>
      <c r="N139" s="74">
        <f t="shared" si="5"/>
        <v>0</v>
      </c>
      <c r="O139" s="20">
        <f t="shared" si="6"/>
        <v>65000000</v>
      </c>
      <c r="P139" s="20">
        <f t="shared" si="7"/>
        <v>0</v>
      </c>
      <c r="Q139" s="23">
        <f t="shared" si="9"/>
        <v>0</v>
      </c>
    </row>
    <row r="140" spans="2:17" x14ac:dyDescent="0.25">
      <c r="B140" s="20" t="s">
        <v>307</v>
      </c>
      <c r="C140" s="20" t="s">
        <v>308</v>
      </c>
      <c r="D140" s="16">
        <v>6351494</v>
      </c>
      <c r="E140" s="20">
        <v>6351494</v>
      </c>
      <c r="F140" s="20">
        <v>0</v>
      </c>
      <c r="G140" s="20">
        <v>0</v>
      </c>
      <c r="H140" s="20">
        <v>0</v>
      </c>
      <c r="I140" s="20">
        <v>0</v>
      </c>
      <c r="J140" s="24">
        <v>0</v>
      </c>
      <c r="K140" s="20">
        <v>0</v>
      </c>
      <c r="L140" s="20">
        <v>6351494</v>
      </c>
      <c r="M140" s="20">
        <v>0</v>
      </c>
      <c r="N140" s="74">
        <f t="shared" si="5"/>
        <v>0</v>
      </c>
      <c r="O140" s="20">
        <f t="shared" si="6"/>
        <v>6351494</v>
      </c>
      <c r="P140" s="20">
        <f t="shared" si="7"/>
        <v>0</v>
      </c>
      <c r="Q140" s="23">
        <f t="shared" si="9"/>
        <v>0</v>
      </c>
    </row>
    <row r="141" spans="2:17" x14ac:dyDescent="0.25">
      <c r="B141" s="20" t="s">
        <v>369</v>
      </c>
      <c r="C141" s="20" t="s">
        <v>370</v>
      </c>
      <c r="D141" s="16">
        <v>1305842713</v>
      </c>
      <c r="E141" s="20">
        <v>1305842713</v>
      </c>
      <c r="F141" s="20">
        <v>271686547</v>
      </c>
      <c r="G141" s="20">
        <v>0</v>
      </c>
      <c r="H141" s="20">
        <v>0</v>
      </c>
      <c r="I141" s="20">
        <v>0</v>
      </c>
      <c r="J141" s="24">
        <v>0</v>
      </c>
      <c r="K141" s="20">
        <v>0</v>
      </c>
      <c r="L141" s="20">
        <v>1305842713</v>
      </c>
      <c r="M141" s="20">
        <v>271686547</v>
      </c>
      <c r="N141" s="74">
        <f t="shared" si="5"/>
        <v>0</v>
      </c>
      <c r="O141" s="20">
        <f t="shared" si="6"/>
        <v>1305842713</v>
      </c>
      <c r="P141" s="20">
        <f t="shared" si="7"/>
        <v>0</v>
      </c>
      <c r="Q141" s="23">
        <f t="shared" si="9"/>
        <v>0</v>
      </c>
    </row>
    <row r="142" spans="2:17" x14ac:dyDescent="0.25">
      <c r="B142" s="20" t="s">
        <v>413</v>
      </c>
      <c r="C142" s="20" t="s">
        <v>414</v>
      </c>
      <c r="D142" s="16">
        <v>62584760</v>
      </c>
      <c r="E142" s="20">
        <v>62584760</v>
      </c>
      <c r="F142" s="20">
        <v>15000000</v>
      </c>
      <c r="G142" s="20">
        <v>0</v>
      </c>
      <c r="H142" s="20">
        <v>0</v>
      </c>
      <c r="I142" s="20">
        <v>0</v>
      </c>
      <c r="J142" s="24">
        <v>0</v>
      </c>
      <c r="K142" s="20">
        <v>0</v>
      </c>
      <c r="L142" s="20">
        <v>62584760</v>
      </c>
      <c r="M142" s="20">
        <v>15000000</v>
      </c>
      <c r="N142" s="74">
        <f t="shared" si="5"/>
        <v>0</v>
      </c>
      <c r="O142" s="20">
        <f t="shared" si="6"/>
        <v>62584760</v>
      </c>
      <c r="P142" s="20">
        <f t="shared" si="7"/>
        <v>0</v>
      </c>
      <c r="Q142" s="23">
        <f t="shared" si="9"/>
        <v>0</v>
      </c>
    </row>
    <row r="143" spans="2:17" x14ac:dyDescent="0.25">
      <c r="B143" s="20" t="s">
        <v>371</v>
      </c>
      <c r="C143" s="20" t="s">
        <v>372</v>
      </c>
      <c r="D143" s="16">
        <v>1243257953</v>
      </c>
      <c r="E143" s="20">
        <v>1243257953</v>
      </c>
      <c r="F143" s="20">
        <v>256686547</v>
      </c>
      <c r="G143" s="20">
        <v>0</v>
      </c>
      <c r="H143" s="20">
        <v>0</v>
      </c>
      <c r="I143" s="20">
        <v>0</v>
      </c>
      <c r="J143" s="24">
        <v>0</v>
      </c>
      <c r="K143" s="20">
        <v>0</v>
      </c>
      <c r="L143" s="20">
        <v>1243257953</v>
      </c>
      <c r="M143" s="20">
        <v>256686547</v>
      </c>
      <c r="N143" s="74">
        <f t="shared" si="5"/>
        <v>0</v>
      </c>
      <c r="O143" s="20">
        <f>+O172+O175+O188</f>
        <v>2449911450</v>
      </c>
      <c r="P143" s="20">
        <f>+P172+P175+P188</f>
        <v>612425061.97000003</v>
      </c>
      <c r="Q143" s="23">
        <f>+P143/O143</f>
        <v>0.2499784479843139</v>
      </c>
    </row>
    <row r="144" spans="2:17" x14ac:dyDescent="0.25">
      <c r="B144" s="20" t="s">
        <v>309</v>
      </c>
      <c r="C144" s="20" t="s">
        <v>310</v>
      </c>
      <c r="D144" s="16">
        <v>60513171</v>
      </c>
      <c r="E144" s="20">
        <v>60513171</v>
      </c>
      <c r="F144" s="20">
        <v>15789000</v>
      </c>
      <c r="G144" s="20">
        <v>1988950</v>
      </c>
      <c r="H144" s="20">
        <v>7126246.6900000004</v>
      </c>
      <c r="I144" s="20">
        <v>530540.93999999994</v>
      </c>
      <c r="J144" s="24">
        <v>0</v>
      </c>
      <c r="K144" s="20">
        <v>0</v>
      </c>
      <c r="L144" s="20">
        <v>50867433.369999997</v>
      </c>
      <c r="M144" s="20">
        <v>6143262.3700000001</v>
      </c>
      <c r="N144" s="74">
        <f t="shared" si="5"/>
        <v>0</v>
      </c>
      <c r="O144" s="20">
        <f t="shared" ref="O144:P144" si="10">+O173+O176+O189</f>
        <v>486243692</v>
      </c>
      <c r="P144" s="20">
        <f t="shared" si="10"/>
        <v>102492028.22</v>
      </c>
      <c r="Q144" s="23">
        <f t="shared" ref="Q144:Q160" si="11">+P144/O144</f>
        <v>0.21078325519953481</v>
      </c>
    </row>
    <row r="145" spans="2:17" x14ac:dyDescent="0.25">
      <c r="B145" s="20" t="s">
        <v>311</v>
      </c>
      <c r="C145" s="20" t="s">
        <v>312</v>
      </c>
      <c r="D145" s="16">
        <v>35513171</v>
      </c>
      <c r="E145" s="20">
        <v>35513171</v>
      </c>
      <c r="F145" s="20">
        <v>15789000</v>
      </c>
      <c r="G145" s="20">
        <v>1988950</v>
      </c>
      <c r="H145" s="20">
        <v>7126246.6900000004</v>
      </c>
      <c r="I145" s="20">
        <v>530540.93999999994</v>
      </c>
      <c r="J145" s="24">
        <v>0</v>
      </c>
      <c r="K145" s="20">
        <v>0</v>
      </c>
      <c r="L145" s="20">
        <v>25867433.370000001</v>
      </c>
      <c r="M145" s="20">
        <v>6143262.3700000001</v>
      </c>
      <c r="N145" s="74">
        <f t="shared" si="5"/>
        <v>0</v>
      </c>
      <c r="O145" s="20">
        <f t="shared" ref="O145:P145" si="12">+O174+O177+O190</f>
        <v>53666792</v>
      </c>
      <c r="P145" s="20">
        <f t="shared" si="12"/>
        <v>24926256.690000001</v>
      </c>
      <c r="Q145" s="23">
        <f t="shared" si="11"/>
        <v>0.46446332566328918</v>
      </c>
    </row>
    <row r="146" spans="2:17" x14ac:dyDescent="0.25">
      <c r="B146" s="20" t="s">
        <v>313</v>
      </c>
      <c r="C146" s="20" t="s">
        <v>314</v>
      </c>
      <c r="D146" s="16">
        <v>25000000</v>
      </c>
      <c r="E146" s="20">
        <v>25000000</v>
      </c>
      <c r="F146" s="20">
        <v>0</v>
      </c>
      <c r="G146" s="20">
        <v>0</v>
      </c>
      <c r="H146" s="20">
        <v>0</v>
      </c>
      <c r="I146" s="20">
        <v>0</v>
      </c>
      <c r="J146" s="24">
        <v>0</v>
      </c>
      <c r="K146" s="20">
        <v>0</v>
      </c>
      <c r="L146" s="20">
        <v>25000000</v>
      </c>
      <c r="M146" s="20">
        <v>0</v>
      </c>
      <c r="N146" s="74">
        <f t="shared" si="5"/>
        <v>0</v>
      </c>
      <c r="O146" s="20">
        <f t="shared" ref="O146:P146" si="13">+O175+O178+O191</f>
        <v>1398070000</v>
      </c>
      <c r="P146" s="20">
        <f t="shared" si="13"/>
        <v>349517499</v>
      </c>
      <c r="Q146" s="23">
        <f t="shared" si="11"/>
        <v>0.24999999928472824</v>
      </c>
    </row>
    <row r="147" spans="2:17" s="14" customFormat="1" x14ac:dyDescent="0.25">
      <c r="B147" s="14" t="s">
        <v>247</v>
      </c>
      <c r="C147" s="14" t="s">
        <v>248</v>
      </c>
      <c r="D147" s="10">
        <v>24389617509</v>
      </c>
      <c r="E147" s="14">
        <v>24389617509</v>
      </c>
      <c r="F147" s="14">
        <v>12107672800.65</v>
      </c>
      <c r="G147" s="14">
        <v>0</v>
      </c>
      <c r="H147" s="14">
        <v>407279648.33999997</v>
      </c>
      <c r="I147" s="14">
        <v>0</v>
      </c>
      <c r="J147" s="72">
        <v>5910602003.6599998</v>
      </c>
      <c r="K147" s="14">
        <v>5877281753.6599998</v>
      </c>
      <c r="L147" s="14">
        <v>18071735857</v>
      </c>
      <c r="M147" s="14">
        <v>5789791148.6499996</v>
      </c>
      <c r="N147" s="67">
        <f t="shared" si="5"/>
        <v>0.24234090598095406</v>
      </c>
      <c r="O147" s="20">
        <f t="shared" ref="O147:P147" si="14">+O176+O179+O192</f>
        <v>476300000</v>
      </c>
      <c r="P147" s="20">
        <f t="shared" si="14"/>
        <v>100820250</v>
      </c>
      <c r="Q147" s="23">
        <f t="shared" si="11"/>
        <v>0.21167384001679615</v>
      </c>
    </row>
    <row r="148" spans="2:17" x14ac:dyDescent="0.25">
      <c r="B148" s="20" t="s">
        <v>249</v>
      </c>
      <c r="C148" s="20" t="s">
        <v>250</v>
      </c>
      <c r="D148" s="16">
        <v>21142032578</v>
      </c>
      <c r="E148" s="20">
        <v>21142032578</v>
      </c>
      <c r="F148" s="20">
        <v>10537763078.65</v>
      </c>
      <c r="G148" s="20">
        <v>0</v>
      </c>
      <c r="H148" s="20">
        <v>251234546.09999999</v>
      </c>
      <c r="I148" s="20">
        <v>0</v>
      </c>
      <c r="J148" s="24">
        <v>5242559435.8999996</v>
      </c>
      <c r="K148" s="20">
        <v>5242559435.8999996</v>
      </c>
      <c r="L148" s="20">
        <v>15648238596</v>
      </c>
      <c r="M148" s="20">
        <v>5043969096.6499996</v>
      </c>
      <c r="N148" s="74">
        <f t="shared" si="5"/>
        <v>0.24796856293539665</v>
      </c>
      <c r="O148" s="20">
        <f t="shared" ref="O148:P148" si="15">+O177+O180+O193</f>
        <v>46800000</v>
      </c>
      <c r="P148" s="20">
        <f t="shared" si="15"/>
        <v>23400000</v>
      </c>
      <c r="Q148" s="23">
        <f>+P148/O148</f>
        <v>0.5</v>
      </c>
    </row>
    <row r="149" spans="2:17" x14ac:dyDescent="0.25">
      <c r="B149" s="20" t="s">
        <v>251</v>
      </c>
      <c r="C149" s="20" t="s">
        <v>252</v>
      </c>
      <c r="D149" s="16">
        <v>986241421</v>
      </c>
      <c r="E149" s="20">
        <v>986241421</v>
      </c>
      <c r="F149" s="20">
        <v>364617761</v>
      </c>
      <c r="G149" s="20">
        <v>0</v>
      </c>
      <c r="H149" s="20">
        <v>0</v>
      </c>
      <c r="I149" s="20">
        <v>0</v>
      </c>
      <c r="J149" s="24">
        <v>121928872</v>
      </c>
      <c r="K149" s="20">
        <v>121928872</v>
      </c>
      <c r="L149" s="20">
        <v>864312549</v>
      </c>
      <c r="M149" s="20">
        <v>242688889</v>
      </c>
      <c r="N149" s="74">
        <f t="shared" si="5"/>
        <v>0.12362984296113842</v>
      </c>
      <c r="O149" s="20">
        <f t="shared" ref="O149:P149" si="16">+O178+O181+O194</f>
        <v>0</v>
      </c>
      <c r="P149" s="20">
        <f t="shared" si="16"/>
        <v>0</v>
      </c>
      <c r="Q149" s="23">
        <v>0</v>
      </c>
    </row>
    <row r="150" spans="2:17" x14ac:dyDescent="0.25">
      <c r="B150" s="20" t="s">
        <v>423</v>
      </c>
      <c r="C150" s="20" t="s">
        <v>424</v>
      </c>
      <c r="D150" s="16">
        <v>2857490000</v>
      </c>
      <c r="E150" s="20">
        <v>2857490000</v>
      </c>
      <c r="F150" s="20">
        <v>1449155741</v>
      </c>
      <c r="G150" s="20">
        <v>0</v>
      </c>
      <c r="H150" s="20">
        <v>60410741</v>
      </c>
      <c r="I150" s="20">
        <v>0</v>
      </c>
      <c r="J150" s="24">
        <v>714372500</v>
      </c>
      <c r="K150" s="20">
        <v>714372500</v>
      </c>
      <c r="L150" s="20">
        <v>2082706759</v>
      </c>
      <c r="M150" s="20">
        <v>674372500</v>
      </c>
      <c r="N150" s="74">
        <f t="shared" si="5"/>
        <v>0.25</v>
      </c>
      <c r="O150" s="20">
        <f t="shared" ref="O150:P150" si="17">+O179+O182+O195</f>
        <v>0</v>
      </c>
      <c r="P150" s="20">
        <f t="shared" si="17"/>
        <v>0</v>
      </c>
      <c r="Q150" s="23">
        <v>0</v>
      </c>
    </row>
    <row r="151" spans="2:17" x14ac:dyDescent="0.25">
      <c r="B151" s="20" t="s">
        <v>253</v>
      </c>
      <c r="C151" s="20" t="s">
        <v>254</v>
      </c>
      <c r="D151" s="16">
        <v>912718313</v>
      </c>
      <c r="E151" s="20">
        <v>912718313</v>
      </c>
      <c r="F151" s="20">
        <v>419217040.30000001</v>
      </c>
      <c r="G151" s="20">
        <v>0</v>
      </c>
      <c r="H151" s="20">
        <v>0</v>
      </c>
      <c r="I151" s="20">
        <v>0</v>
      </c>
      <c r="J151" s="24">
        <v>198537462</v>
      </c>
      <c r="K151" s="20">
        <v>198537462</v>
      </c>
      <c r="L151" s="20">
        <v>714180851</v>
      </c>
      <c r="M151" s="20">
        <v>220679578.30000001</v>
      </c>
      <c r="N151" s="74">
        <f t="shared" si="5"/>
        <v>0.217523259007952</v>
      </c>
      <c r="O151" s="20">
        <f t="shared" ref="O151:P151" si="18">+O180+O183+O196</f>
        <v>0</v>
      </c>
      <c r="P151" s="20">
        <f t="shared" si="18"/>
        <v>0</v>
      </c>
      <c r="Q151" s="23">
        <v>0</v>
      </c>
    </row>
    <row r="152" spans="2:17" x14ac:dyDescent="0.25">
      <c r="B152" s="20" t="s">
        <v>425</v>
      </c>
      <c r="C152" s="20" t="s">
        <v>426</v>
      </c>
      <c r="D152" s="16">
        <v>2521753226</v>
      </c>
      <c r="E152" s="20">
        <v>2521753226</v>
      </c>
      <c r="F152" s="20">
        <v>1302395457.3</v>
      </c>
      <c r="G152" s="20">
        <v>0</v>
      </c>
      <c r="H152" s="20">
        <v>62278267</v>
      </c>
      <c r="I152" s="20">
        <v>0</v>
      </c>
      <c r="J152" s="24">
        <v>630438306</v>
      </c>
      <c r="K152" s="20">
        <v>630438306</v>
      </c>
      <c r="L152" s="20">
        <v>1829036653</v>
      </c>
      <c r="M152" s="20">
        <v>609678884.29999995</v>
      </c>
      <c r="N152" s="74">
        <f t="shared" si="5"/>
        <v>0.24999999980172524</v>
      </c>
      <c r="O152" s="20">
        <f t="shared" ref="O152:P152" si="19">+O181+O184+O197</f>
        <v>0</v>
      </c>
      <c r="P152" s="20">
        <f t="shared" si="19"/>
        <v>0</v>
      </c>
      <c r="Q152" s="23">
        <v>0</v>
      </c>
    </row>
    <row r="153" spans="2:17" x14ac:dyDescent="0.25">
      <c r="B153" s="20" t="s">
        <v>427</v>
      </c>
      <c r="C153" s="20" t="s">
        <v>428</v>
      </c>
      <c r="D153" s="16">
        <v>915708427</v>
      </c>
      <c r="E153" s="20">
        <v>915708427</v>
      </c>
      <c r="F153" s="20">
        <v>487783821</v>
      </c>
      <c r="G153" s="20">
        <v>0</v>
      </c>
      <c r="H153" s="20">
        <v>0</v>
      </c>
      <c r="I153" s="20">
        <v>0</v>
      </c>
      <c r="J153" s="24">
        <v>273821518</v>
      </c>
      <c r="K153" s="20">
        <v>273821518</v>
      </c>
      <c r="L153" s="20">
        <v>641886909</v>
      </c>
      <c r="M153" s="20">
        <v>213962303</v>
      </c>
      <c r="N153" s="74">
        <f t="shared" si="5"/>
        <v>0.29902697182451504</v>
      </c>
      <c r="O153" s="20">
        <f t="shared" ref="O153:P153" si="20">+O182+O185+O198</f>
        <v>0</v>
      </c>
      <c r="P153" s="20">
        <f t="shared" si="20"/>
        <v>0</v>
      </c>
      <c r="Q153" s="23">
        <v>0</v>
      </c>
    </row>
    <row r="154" spans="2:17" x14ac:dyDescent="0.25">
      <c r="B154" s="20" t="s">
        <v>337</v>
      </c>
      <c r="C154" s="20" t="s">
        <v>338</v>
      </c>
      <c r="D154" s="16">
        <v>3269297450</v>
      </c>
      <c r="E154" s="20">
        <v>3269297450</v>
      </c>
      <c r="F154" s="20">
        <v>1632104808.5</v>
      </c>
      <c r="G154" s="20">
        <v>0</v>
      </c>
      <c r="H154" s="20">
        <v>0</v>
      </c>
      <c r="I154" s="20">
        <v>0</v>
      </c>
      <c r="J154" s="24">
        <v>842292946</v>
      </c>
      <c r="K154" s="20">
        <v>842292946</v>
      </c>
      <c r="L154" s="20">
        <v>2427004504</v>
      </c>
      <c r="M154" s="20">
        <v>789811862.5</v>
      </c>
      <c r="N154" s="74">
        <f t="shared" si="5"/>
        <v>0.25763729329676016</v>
      </c>
      <c r="O154" s="20">
        <f t="shared" ref="O154:P154" si="21">+O183+O186+O199</f>
        <v>0</v>
      </c>
      <c r="P154" s="20">
        <f t="shared" si="21"/>
        <v>0</v>
      </c>
      <c r="Q154" s="23">
        <v>0</v>
      </c>
    </row>
    <row r="155" spans="2:17" x14ac:dyDescent="0.25">
      <c r="B155" s="20" t="s">
        <v>429</v>
      </c>
      <c r="C155" s="20" t="s">
        <v>430</v>
      </c>
      <c r="D155" s="16">
        <v>3263170000</v>
      </c>
      <c r="E155" s="20">
        <v>3263170000</v>
      </c>
      <c r="F155" s="20">
        <v>1601598386</v>
      </c>
      <c r="G155" s="20">
        <v>0</v>
      </c>
      <c r="H155" s="20">
        <v>6754025</v>
      </c>
      <c r="I155" s="20">
        <v>0</v>
      </c>
      <c r="J155" s="24">
        <v>815792500</v>
      </c>
      <c r="K155" s="20">
        <v>815792500</v>
      </c>
      <c r="L155" s="20">
        <v>2440623475</v>
      </c>
      <c r="M155" s="20">
        <v>779051861</v>
      </c>
      <c r="N155" s="74">
        <f t="shared" si="5"/>
        <v>0.25</v>
      </c>
      <c r="O155" s="20">
        <f t="shared" ref="O155:P155" si="22">+O184+O187+O200</f>
        <v>0</v>
      </c>
      <c r="P155" s="20">
        <f t="shared" si="22"/>
        <v>0</v>
      </c>
      <c r="Q155" s="23">
        <v>0</v>
      </c>
    </row>
    <row r="156" spans="2:17" x14ac:dyDescent="0.25">
      <c r="B156" s="20" t="s">
        <v>339</v>
      </c>
      <c r="C156" s="20" t="s">
        <v>340</v>
      </c>
      <c r="D156" s="16">
        <v>1394735536</v>
      </c>
      <c r="E156" s="20">
        <v>1394735536</v>
      </c>
      <c r="F156" s="20">
        <v>694303406</v>
      </c>
      <c r="G156" s="20">
        <v>0</v>
      </c>
      <c r="H156" s="20">
        <v>0</v>
      </c>
      <c r="I156" s="20">
        <v>0</v>
      </c>
      <c r="J156" s="24">
        <v>360619522</v>
      </c>
      <c r="K156" s="20">
        <v>360619522</v>
      </c>
      <c r="L156" s="20">
        <v>1034116014</v>
      </c>
      <c r="M156" s="20">
        <v>333683884</v>
      </c>
      <c r="N156" s="74">
        <f t="shared" si="5"/>
        <v>0.2585576352591048</v>
      </c>
      <c r="O156" s="20">
        <f t="shared" ref="O156:P156" si="23">+O185+O188+O201</f>
        <v>1050000000</v>
      </c>
      <c r="P156" s="20">
        <f t="shared" si="23"/>
        <v>262500000</v>
      </c>
      <c r="Q156" s="23">
        <f t="shared" si="11"/>
        <v>0.25</v>
      </c>
    </row>
    <row r="157" spans="2:17" x14ac:dyDescent="0.25">
      <c r="B157" s="20" t="s">
        <v>255</v>
      </c>
      <c r="C157" s="20" t="s">
        <v>256</v>
      </c>
      <c r="D157" s="16">
        <v>574806</v>
      </c>
      <c r="E157" s="20">
        <v>574806</v>
      </c>
      <c r="F157" s="20">
        <v>0</v>
      </c>
      <c r="G157" s="20">
        <v>0</v>
      </c>
      <c r="H157" s="20">
        <v>0</v>
      </c>
      <c r="I157" s="20">
        <v>0</v>
      </c>
      <c r="J157" s="24">
        <v>0</v>
      </c>
      <c r="K157" s="20">
        <v>0</v>
      </c>
      <c r="L157" s="20">
        <v>574806</v>
      </c>
      <c r="M157" s="20">
        <v>0</v>
      </c>
      <c r="N157" s="74">
        <f t="shared" si="5"/>
        <v>0</v>
      </c>
      <c r="O157" s="20">
        <f t="shared" ref="O157:P157" si="24">+O186+O189+O202</f>
        <v>3570000</v>
      </c>
      <c r="P157" s="20">
        <f t="shared" si="24"/>
        <v>0</v>
      </c>
      <c r="Q157" s="23">
        <f t="shared" si="11"/>
        <v>0</v>
      </c>
    </row>
    <row r="158" spans="2:17" x14ac:dyDescent="0.25">
      <c r="B158" s="20" t="s">
        <v>341</v>
      </c>
      <c r="C158" s="20" t="s">
        <v>342</v>
      </c>
      <c r="D158" s="16">
        <v>2171182482</v>
      </c>
      <c r="E158" s="20">
        <v>2171182482</v>
      </c>
      <c r="F158" s="20">
        <v>1098699807.8</v>
      </c>
      <c r="G158" s="20">
        <v>0</v>
      </c>
      <c r="H158" s="20">
        <v>0</v>
      </c>
      <c r="I158" s="20">
        <v>0</v>
      </c>
      <c r="J158" s="24">
        <v>583768383</v>
      </c>
      <c r="K158" s="20">
        <v>583768383</v>
      </c>
      <c r="L158" s="20">
        <v>1587414099</v>
      </c>
      <c r="M158" s="20">
        <v>514931424.80000001</v>
      </c>
      <c r="N158" s="74">
        <f t="shared" si="5"/>
        <v>0.2688711740444118</v>
      </c>
      <c r="O158" s="20">
        <f t="shared" ref="O158:P158" si="25">+O187+O190+O203</f>
        <v>0</v>
      </c>
      <c r="P158" s="20">
        <f t="shared" si="25"/>
        <v>0</v>
      </c>
      <c r="Q158" s="23">
        <v>0</v>
      </c>
    </row>
    <row r="159" spans="2:17" x14ac:dyDescent="0.25">
      <c r="B159" s="20" t="s">
        <v>343</v>
      </c>
      <c r="C159" s="20" t="s">
        <v>344</v>
      </c>
      <c r="D159" s="16">
        <v>54600000</v>
      </c>
      <c r="E159" s="20">
        <v>54600000</v>
      </c>
      <c r="F159" s="20">
        <v>23769810</v>
      </c>
      <c r="G159" s="20">
        <v>0</v>
      </c>
      <c r="H159" s="20">
        <v>0</v>
      </c>
      <c r="I159" s="20">
        <v>0</v>
      </c>
      <c r="J159" s="24">
        <v>10000000</v>
      </c>
      <c r="K159" s="20">
        <v>10000000</v>
      </c>
      <c r="L159" s="20">
        <v>44600000</v>
      </c>
      <c r="M159" s="20">
        <v>13769810</v>
      </c>
      <c r="N159" s="74">
        <f t="shared" si="5"/>
        <v>0.18315018315018314</v>
      </c>
      <c r="O159" s="20">
        <f t="shared" ref="O159:P159" si="26">+O188+O191+O204</f>
        <v>1050000000</v>
      </c>
      <c r="P159" s="20">
        <f t="shared" si="26"/>
        <v>262500000</v>
      </c>
      <c r="Q159" s="23">
        <f t="shared" si="11"/>
        <v>0.25</v>
      </c>
    </row>
    <row r="160" spans="2:17" x14ac:dyDescent="0.25">
      <c r="B160" s="20" t="s">
        <v>345</v>
      </c>
      <c r="C160" s="20" t="s">
        <v>346</v>
      </c>
      <c r="D160" s="20">
        <v>384662030</v>
      </c>
      <c r="E160" s="20">
        <v>384662030</v>
      </c>
      <c r="F160" s="20">
        <v>198280279.25</v>
      </c>
      <c r="G160" s="20">
        <v>0</v>
      </c>
      <c r="H160" s="20">
        <v>0</v>
      </c>
      <c r="I160" s="20">
        <v>0</v>
      </c>
      <c r="J160" s="24">
        <v>105089404</v>
      </c>
      <c r="K160" s="20">
        <v>105089404</v>
      </c>
      <c r="L160" s="20">
        <v>279572626</v>
      </c>
      <c r="M160" s="20">
        <v>93190875.25</v>
      </c>
      <c r="N160" s="74">
        <f t="shared" si="5"/>
        <v>0.27319931733319247</v>
      </c>
      <c r="O160" s="20">
        <f t="shared" ref="O160:P160" si="27">+O189+O192+O205</f>
        <v>3570000</v>
      </c>
      <c r="P160" s="20">
        <f t="shared" si="27"/>
        <v>0</v>
      </c>
      <c r="Q160" s="23">
        <f t="shared" si="11"/>
        <v>0</v>
      </c>
    </row>
    <row r="161" spans="2:17" x14ac:dyDescent="0.25">
      <c r="B161" s="20" t="s">
        <v>347</v>
      </c>
      <c r="C161" s="20" t="s">
        <v>348</v>
      </c>
      <c r="D161" s="20">
        <v>265260000</v>
      </c>
      <c r="E161" s="20">
        <v>265260000</v>
      </c>
      <c r="F161" s="20">
        <v>135056471</v>
      </c>
      <c r="G161" s="20">
        <v>0</v>
      </c>
      <c r="H161" s="20">
        <v>1</v>
      </c>
      <c r="I161" s="20">
        <v>0</v>
      </c>
      <c r="J161" s="24">
        <v>72002898</v>
      </c>
      <c r="K161" s="20">
        <v>72002898</v>
      </c>
      <c r="L161" s="20">
        <v>193257101</v>
      </c>
      <c r="M161" s="20">
        <v>63053572</v>
      </c>
      <c r="N161" s="74">
        <f t="shared" si="5"/>
        <v>0.27144272788961771</v>
      </c>
      <c r="O161" s="20">
        <f t="shared" ref="O161:P161" si="28">+O190+O193+O206</f>
        <v>0</v>
      </c>
      <c r="P161" s="20">
        <f t="shared" si="28"/>
        <v>0</v>
      </c>
      <c r="Q161" s="23">
        <v>0</v>
      </c>
    </row>
    <row r="162" spans="2:17" x14ac:dyDescent="0.25">
      <c r="B162" s="20" t="s">
        <v>349</v>
      </c>
      <c r="C162" s="20" t="s">
        <v>350</v>
      </c>
      <c r="D162" s="20">
        <v>342490000</v>
      </c>
      <c r="E162" s="20">
        <v>342490000</v>
      </c>
      <c r="F162" s="20">
        <v>165419397.75</v>
      </c>
      <c r="G162" s="20">
        <v>0</v>
      </c>
      <c r="H162" s="20">
        <v>0</v>
      </c>
      <c r="I162" s="20">
        <v>0</v>
      </c>
      <c r="J162" s="24">
        <v>83748963</v>
      </c>
      <c r="K162" s="20">
        <v>83748963</v>
      </c>
      <c r="L162" s="20">
        <v>258741037</v>
      </c>
      <c r="M162" s="20">
        <v>81670434.75</v>
      </c>
      <c r="N162" s="74">
        <f t="shared" si="5"/>
        <v>0.24452965926012438</v>
      </c>
      <c r="O162" s="20">
        <f t="shared" ref="O162:P162" si="29">+O191+O194+O207</f>
        <v>0</v>
      </c>
      <c r="P162" s="20">
        <f t="shared" si="29"/>
        <v>0</v>
      </c>
      <c r="Q162" s="23">
        <v>0</v>
      </c>
    </row>
    <row r="163" spans="2:17" x14ac:dyDescent="0.25">
      <c r="B163" s="20" t="s">
        <v>351</v>
      </c>
      <c r="C163" s="20" t="s">
        <v>352</v>
      </c>
      <c r="D163" s="20">
        <v>171120000</v>
      </c>
      <c r="E163" s="20">
        <v>171120000</v>
      </c>
      <c r="F163" s="20">
        <v>78025000</v>
      </c>
      <c r="G163" s="20">
        <v>0</v>
      </c>
      <c r="H163" s="20">
        <v>0</v>
      </c>
      <c r="I163" s="20">
        <v>0</v>
      </c>
      <c r="J163" s="24">
        <v>36020000</v>
      </c>
      <c r="K163" s="20">
        <v>36020000</v>
      </c>
      <c r="L163" s="20">
        <v>135100000</v>
      </c>
      <c r="M163" s="20">
        <v>42005000</v>
      </c>
      <c r="N163" s="74">
        <f t="shared" si="5"/>
        <v>0.21049555867227676</v>
      </c>
      <c r="O163" s="20">
        <f t="shared" ref="O163:P163" si="30">+O192+O195+O208</f>
        <v>0</v>
      </c>
      <c r="P163" s="20">
        <f t="shared" si="30"/>
        <v>0</v>
      </c>
      <c r="Q163" s="23">
        <v>0</v>
      </c>
    </row>
    <row r="164" spans="2:17" x14ac:dyDescent="0.25">
      <c r="B164" s="20" t="s">
        <v>381</v>
      </c>
      <c r="C164" s="20" t="s">
        <v>382</v>
      </c>
      <c r="D164" s="20">
        <v>90656137</v>
      </c>
      <c r="E164" s="20">
        <v>90656137</v>
      </c>
      <c r="F164" s="20">
        <v>46854701.75</v>
      </c>
      <c r="G164" s="20">
        <v>0</v>
      </c>
      <c r="H164" s="20">
        <v>0</v>
      </c>
      <c r="I164" s="20">
        <v>0</v>
      </c>
      <c r="J164" s="24">
        <v>24953984</v>
      </c>
      <c r="K164" s="20">
        <v>24953984</v>
      </c>
      <c r="L164" s="20">
        <v>65702153</v>
      </c>
      <c r="M164" s="20">
        <v>21900717.75</v>
      </c>
      <c r="N164" s="74">
        <f t="shared" si="5"/>
        <v>0.27525973227824607</v>
      </c>
      <c r="O164" s="20">
        <f t="shared" ref="O164:P164" si="31">+O193+O196+O209</f>
        <v>0</v>
      </c>
      <c r="P164" s="20">
        <f t="shared" si="31"/>
        <v>0</v>
      </c>
      <c r="Q164" s="23">
        <v>0</v>
      </c>
    </row>
    <row r="165" spans="2:17" x14ac:dyDescent="0.25">
      <c r="B165" s="20" t="s">
        <v>257</v>
      </c>
      <c r="C165" s="20" t="s">
        <v>258</v>
      </c>
      <c r="D165" s="20">
        <v>36173820</v>
      </c>
      <c r="E165" s="20">
        <v>36173820</v>
      </c>
      <c r="F165" s="20">
        <v>36173820</v>
      </c>
      <c r="G165" s="20">
        <v>0</v>
      </c>
      <c r="H165" s="20">
        <v>31699471.25</v>
      </c>
      <c r="I165" s="20">
        <v>0</v>
      </c>
      <c r="J165" s="24">
        <v>4474348.75</v>
      </c>
      <c r="K165" s="20">
        <v>4474348.75</v>
      </c>
      <c r="L165" s="20">
        <v>0</v>
      </c>
      <c r="M165" s="20">
        <v>0</v>
      </c>
      <c r="N165" s="74">
        <f t="shared" si="5"/>
        <v>0.12369024753260784</v>
      </c>
      <c r="O165" s="20">
        <f t="shared" ref="O165:P165" si="32">+O194+O197+O210</f>
        <v>0</v>
      </c>
      <c r="P165" s="20">
        <f t="shared" si="32"/>
        <v>0</v>
      </c>
      <c r="Q165" s="23">
        <v>0</v>
      </c>
    </row>
    <row r="166" spans="2:17" x14ac:dyDescent="0.25">
      <c r="B166" s="20" t="s">
        <v>353</v>
      </c>
      <c r="C166" s="20" t="s">
        <v>258</v>
      </c>
      <c r="D166" s="20">
        <v>7446236</v>
      </c>
      <c r="E166" s="20">
        <v>7446236</v>
      </c>
      <c r="F166" s="20">
        <v>7446236</v>
      </c>
      <c r="G166" s="20">
        <v>0</v>
      </c>
      <c r="H166" s="20">
        <v>6550976.9100000001</v>
      </c>
      <c r="I166" s="20">
        <v>0</v>
      </c>
      <c r="J166" s="24">
        <v>895259.09</v>
      </c>
      <c r="K166" s="20">
        <v>895259.09</v>
      </c>
      <c r="L166" s="20">
        <v>0</v>
      </c>
      <c r="M166" s="20">
        <v>0</v>
      </c>
      <c r="N166" s="74">
        <f t="shared" si="5"/>
        <v>0.12022974963458047</v>
      </c>
      <c r="O166" s="20">
        <f t="shared" ref="O166:P166" si="33">+O195+O198+O211</f>
        <v>0</v>
      </c>
      <c r="P166" s="20">
        <f t="shared" si="33"/>
        <v>0</v>
      </c>
      <c r="Q166" s="23">
        <v>0</v>
      </c>
    </row>
    <row r="167" spans="2:17" x14ac:dyDescent="0.25">
      <c r="B167" s="20" t="s">
        <v>383</v>
      </c>
      <c r="C167" s="20" t="s">
        <v>258</v>
      </c>
      <c r="D167" s="20">
        <v>9133591</v>
      </c>
      <c r="E167" s="20">
        <v>9133591</v>
      </c>
      <c r="F167" s="20">
        <v>9133591</v>
      </c>
      <c r="G167" s="20">
        <v>0</v>
      </c>
      <c r="H167" s="20">
        <v>8188044.9299999997</v>
      </c>
      <c r="I167" s="20">
        <v>0</v>
      </c>
      <c r="J167" s="24">
        <v>945546.07</v>
      </c>
      <c r="K167" s="20">
        <v>945546.07</v>
      </c>
      <c r="L167" s="20">
        <v>0</v>
      </c>
      <c r="M167" s="20">
        <v>0</v>
      </c>
      <c r="N167" s="74">
        <f t="shared" ref="N167:N210" si="34">+J167/E167</f>
        <v>0.1035240213843602</v>
      </c>
      <c r="O167" s="20">
        <f t="shared" ref="O167:P167" si="35">+O196+O199+O212</f>
        <v>0</v>
      </c>
      <c r="P167" s="20">
        <f t="shared" si="35"/>
        <v>0</v>
      </c>
      <c r="Q167" s="23">
        <v>0</v>
      </c>
    </row>
    <row r="168" spans="2:17" x14ac:dyDescent="0.25">
      <c r="B168" s="20" t="s">
        <v>397</v>
      </c>
      <c r="C168" s="20" t="s">
        <v>258</v>
      </c>
      <c r="D168" s="20">
        <v>31613513</v>
      </c>
      <c r="E168" s="20">
        <v>31613513</v>
      </c>
      <c r="F168" s="20">
        <v>31497513</v>
      </c>
      <c r="G168" s="20">
        <v>0</v>
      </c>
      <c r="H168" s="20">
        <v>27618987.539999999</v>
      </c>
      <c r="I168" s="20">
        <v>0</v>
      </c>
      <c r="J168" s="24">
        <v>3878525.46</v>
      </c>
      <c r="K168" s="20">
        <v>3878525.46</v>
      </c>
      <c r="L168" s="20">
        <v>116000</v>
      </c>
      <c r="M168" s="20">
        <v>0</v>
      </c>
      <c r="N168" s="74">
        <f t="shared" si="34"/>
        <v>0.12268568380869282</v>
      </c>
      <c r="O168" s="20">
        <f t="shared" ref="O168:P168" si="36">+O197+O200+O213</f>
        <v>0</v>
      </c>
      <c r="P168" s="20">
        <f t="shared" si="36"/>
        <v>0</v>
      </c>
      <c r="Q168" s="23">
        <v>0</v>
      </c>
    </row>
    <row r="169" spans="2:17" x14ac:dyDescent="0.25">
      <c r="B169" s="20" t="s">
        <v>431</v>
      </c>
      <c r="C169" s="20" t="s">
        <v>258</v>
      </c>
      <c r="D169" s="20">
        <v>34059290</v>
      </c>
      <c r="E169" s="20">
        <v>34059290</v>
      </c>
      <c r="F169" s="20">
        <v>33576730</v>
      </c>
      <c r="G169" s="20">
        <v>0</v>
      </c>
      <c r="H169" s="20">
        <v>30035814.489999998</v>
      </c>
      <c r="I169" s="20">
        <v>0</v>
      </c>
      <c r="J169" s="24">
        <v>3540915.51</v>
      </c>
      <c r="K169" s="20">
        <v>3540915.51</v>
      </c>
      <c r="L169" s="20">
        <v>482560</v>
      </c>
      <c r="M169" s="20">
        <v>0</v>
      </c>
      <c r="N169" s="74">
        <f t="shared" si="34"/>
        <v>0.10396328020930559</v>
      </c>
      <c r="O169" s="20">
        <f t="shared" ref="O169:P169" si="37">+O198+O201+O214</f>
        <v>0</v>
      </c>
      <c r="P169" s="20">
        <f t="shared" si="37"/>
        <v>0</v>
      </c>
      <c r="Q169" s="23">
        <v>0</v>
      </c>
    </row>
    <row r="170" spans="2:17" x14ac:dyDescent="0.25">
      <c r="B170" s="20" t="s">
        <v>259</v>
      </c>
      <c r="C170" s="20" t="s">
        <v>260</v>
      </c>
      <c r="D170" s="20">
        <v>7293109</v>
      </c>
      <c r="E170" s="20">
        <v>7293109</v>
      </c>
      <c r="F170" s="20">
        <v>7293109</v>
      </c>
      <c r="G170" s="20">
        <v>0</v>
      </c>
      <c r="H170" s="20">
        <v>5364510.3899999997</v>
      </c>
      <c r="I170" s="20">
        <v>0</v>
      </c>
      <c r="J170" s="24">
        <v>1928598.61</v>
      </c>
      <c r="K170" s="20">
        <v>1928598.61</v>
      </c>
      <c r="L170" s="20">
        <v>0</v>
      </c>
      <c r="M170" s="20">
        <v>0</v>
      </c>
      <c r="N170" s="74">
        <f t="shared" si="34"/>
        <v>0.26444121567358997</v>
      </c>
      <c r="O170" s="20">
        <f t="shared" ref="O170:P170" si="38">+O199+O202+O215</f>
        <v>0</v>
      </c>
      <c r="P170" s="20">
        <f t="shared" si="38"/>
        <v>0</v>
      </c>
      <c r="Q170" s="23">
        <v>0</v>
      </c>
    </row>
    <row r="171" spans="2:17" x14ac:dyDescent="0.25">
      <c r="B171" s="20" t="s">
        <v>354</v>
      </c>
      <c r="C171" s="20" t="s">
        <v>260</v>
      </c>
      <c r="D171" s="20">
        <v>1501257</v>
      </c>
      <c r="E171" s="20">
        <v>1501257</v>
      </c>
      <c r="F171" s="20">
        <v>1501257</v>
      </c>
      <c r="G171" s="20">
        <v>0</v>
      </c>
      <c r="H171" s="20">
        <v>1115369.47</v>
      </c>
      <c r="I171" s="20">
        <v>0</v>
      </c>
      <c r="J171" s="24">
        <v>385887.53</v>
      </c>
      <c r="K171" s="20">
        <v>385887.53</v>
      </c>
      <c r="L171" s="20">
        <v>0</v>
      </c>
      <c r="M171" s="20">
        <v>0</v>
      </c>
      <c r="N171" s="74">
        <f t="shared" si="34"/>
        <v>0.25704295134011035</v>
      </c>
      <c r="O171" s="20">
        <f t="shared" ref="O171:P171" si="39">+O200+O203+O216</f>
        <v>0</v>
      </c>
      <c r="P171" s="20">
        <f t="shared" si="39"/>
        <v>0</v>
      </c>
      <c r="Q171" s="23">
        <v>0</v>
      </c>
    </row>
    <row r="172" spans="2:17" x14ac:dyDescent="0.25">
      <c r="B172" s="20" t="s">
        <v>384</v>
      </c>
      <c r="C172" s="20" t="s">
        <v>260</v>
      </c>
      <c r="D172" s="20">
        <v>1841450</v>
      </c>
      <c r="E172" s="20">
        <v>1841450</v>
      </c>
      <c r="F172" s="20">
        <v>1841450</v>
      </c>
      <c r="G172" s="20">
        <v>0</v>
      </c>
      <c r="H172" s="20">
        <v>1433887.03</v>
      </c>
      <c r="I172" s="20">
        <v>0</v>
      </c>
      <c r="J172" s="24">
        <v>407562.97</v>
      </c>
      <c r="K172" s="20">
        <v>407562.97</v>
      </c>
      <c r="L172" s="20">
        <v>0</v>
      </c>
      <c r="M172" s="20">
        <v>0</v>
      </c>
      <c r="N172" s="74">
        <f t="shared" si="34"/>
        <v>0.22132719867495723</v>
      </c>
      <c r="O172" s="20">
        <f t="shared" ref="O172:O177" si="40">+E172</f>
        <v>1841450</v>
      </c>
      <c r="P172" s="20">
        <f t="shared" ref="P172:P177" si="41">+J172</f>
        <v>407562.97</v>
      </c>
      <c r="Q172" s="23">
        <f>+P172/O172</f>
        <v>0.22132719867495723</v>
      </c>
    </row>
    <row r="173" spans="2:17" x14ac:dyDescent="0.25">
      <c r="B173" s="20" t="s">
        <v>398</v>
      </c>
      <c r="C173" s="20" t="s">
        <v>260</v>
      </c>
      <c r="D173" s="20">
        <v>6373692</v>
      </c>
      <c r="E173" s="20">
        <v>6373692</v>
      </c>
      <c r="F173" s="20">
        <v>6323692</v>
      </c>
      <c r="G173" s="20">
        <v>0</v>
      </c>
      <c r="H173" s="20">
        <v>4651913.78</v>
      </c>
      <c r="I173" s="20">
        <v>0</v>
      </c>
      <c r="J173" s="24">
        <v>1671778.22</v>
      </c>
      <c r="K173" s="20">
        <v>1671778.22</v>
      </c>
      <c r="L173" s="20">
        <v>50000</v>
      </c>
      <c r="M173" s="20">
        <v>0</v>
      </c>
      <c r="N173" s="74">
        <f t="shared" si="34"/>
        <v>0.26229353724654408</v>
      </c>
      <c r="O173" s="20">
        <f t="shared" si="40"/>
        <v>6373692</v>
      </c>
      <c r="P173" s="20">
        <f t="shared" si="41"/>
        <v>1671778.22</v>
      </c>
      <c r="Q173" s="23">
        <f t="shared" ref="Q173:Q177" si="42">+P173/O173</f>
        <v>0.26229353724654408</v>
      </c>
    </row>
    <row r="174" spans="2:17" x14ac:dyDescent="0.25">
      <c r="B174" s="20" t="s">
        <v>432</v>
      </c>
      <c r="C174" s="20" t="s">
        <v>260</v>
      </c>
      <c r="D174" s="20">
        <v>6866792</v>
      </c>
      <c r="E174" s="20">
        <v>6866792</v>
      </c>
      <c r="F174" s="20">
        <v>6658792</v>
      </c>
      <c r="G174" s="20">
        <v>0</v>
      </c>
      <c r="H174" s="20">
        <v>5132535.3099999996</v>
      </c>
      <c r="I174" s="20">
        <v>0</v>
      </c>
      <c r="J174" s="24">
        <v>1526256.69</v>
      </c>
      <c r="K174" s="20">
        <v>1526256.69</v>
      </c>
      <c r="L174" s="20">
        <v>208000</v>
      </c>
      <c r="M174" s="20">
        <v>0</v>
      </c>
      <c r="N174" s="74">
        <f t="shared" si="34"/>
        <v>0.22226633484748046</v>
      </c>
      <c r="O174" s="20">
        <f t="shared" si="40"/>
        <v>6866792</v>
      </c>
      <c r="P174" s="20">
        <f t="shared" si="41"/>
        <v>1526256.69</v>
      </c>
      <c r="Q174" s="23">
        <f t="shared" si="42"/>
        <v>0.22226633484748046</v>
      </c>
    </row>
    <row r="175" spans="2:17" x14ac:dyDescent="0.25">
      <c r="B175" s="20" t="s">
        <v>261</v>
      </c>
      <c r="C175" s="20" t="s">
        <v>262</v>
      </c>
      <c r="D175" s="20">
        <v>1398070000</v>
      </c>
      <c r="E175" s="20">
        <v>1398070000</v>
      </c>
      <c r="F175" s="20">
        <v>699035000</v>
      </c>
      <c r="G175" s="20">
        <v>0</v>
      </c>
      <c r="H175" s="20">
        <v>1</v>
      </c>
      <c r="I175" s="20">
        <v>0</v>
      </c>
      <c r="J175" s="24">
        <v>349517499</v>
      </c>
      <c r="K175" s="20">
        <v>349517499</v>
      </c>
      <c r="L175" s="20">
        <v>1048552500</v>
      </c>
      <c r="M175" s="20">
        <v>349517500</v>
      </c>
      <c r="N175" s="74">
        <f t="shared" si="34"/>
        <v>0.24999999928472824</v>
      </c>
      <c r="O175" s="20">
        <f t="shared" si="40"/>
        <v>1398070000</v>
      </c>
      <c r="P175" s="20">
        <f t="shared" si="41"/>
        <v>349517499</v>
      </c>
      <c r="Q175" s="23">
        <f>+P175/O175</f>
        <v>0.24999999928472824</v>
      </c>
    </row>
    <row r="176" spans="2:17" x14ac:dyDescent="0.25">
      <c r="B176" s="20" t="s">
        <v>263</v>
      </c>
      <c r="C176" s="20" t="s">
        <v>264</v>
      </c>
      <c r="D176" s="20">
        <v>476300000</v>
      </c>
      <c r="E176" s="20">
        <v>476300000</v>
      </c>
      <c r="F176" s="20">
        <v>227945046</v>
      </c>
      <c r="G176" s="20">
        <v>0</v>
      </c>
      <c r="H176" s="20">
        <v>63099750</v>
      </c>
      <c r="I176" s="20">
        <v>0</v>
      </c>
      <c r="J176" s="24">
        <v>100820250</v>
      </c>
      <c r="K176" s="20">
        <v>67500000</v>
      </c>
      <c r="L176" s="20">
        <v>312380000</v>
      </c>
      <c r="M176" s="20">
        <v>64025046</v>
      </c>
      <c r="N176" s="74">
        <f t="shared" si="34"/>
        <v>0.21167384001679615</v>
      </c>
      <c r="O176" s="20">
        <f t="shared" si="40"/>
        <v>476300000</v>
      </c>
      <c r="P176" s="20">
        <f t="shared" si="41"/>
        <v>100820250</v>
      </c>
      <c r="Q176" s="23">
        <f t="shared" si="42"/>
        <v>0.21167384001679615</v>
      </c>
    </row>
    <row r="177" spans="2:17" x14ac:dyDescent="0.25">
      <c r="B177" s="20" t="s">
        <v>265</v>
      </c>
      <c r="C177" s="20" t="s">
        <v>266</v>
      </c>
      <c r="D177" s="20">
        <v>46800000</v>
      </c>
      <c r="E177" s="20">
        <v>46800000</v>
      </c>
      <c r="F177" s="20">
        <v>35100000</v>
      </c>
      <c r="G177" s="20">
        <v>0</v>
      </c>
      <c r="H177" s="20">
        <v>0</v>
      </c>
      <c r="I177" s="20">
        <v>0</v>
      </c>
      <c r="J177" s="24">
        <v>23400000</v>
      </c>
      <c r="K177" s="20">
        <v>23400000</v>
      </c>
      <c r="L177" s="20">
        <v>23400000</v>
      </c>
      <c r="M177" s="20">
        <v>11700000</v>
      </c>
      <c r="N177" s="74">
        <f t="shared" si="34"/>
        <v>0.5</v>
      </c>
      <c r="O177" s="20">
        <f t="shared" si="40"/>
        <v>46800000</v>
      </c>
      <c r="P177" s="20">
        <f t="shared" si="41"/>
        <v>23400000</v>
      </c>
      <c r="Q177" s="23">
        <f t="shared" si="42"/>
        <v>0.5</v>
      </c>
    </row>
    <row r="178" spans="2:17" x14ac:dyDescent="0.25">
      <c r="B178" s="20" t="s">
        <v>267</v>
      </c>
      <c r="C178" s="20" t="s">
        <v>268</v>
      </c>
      <c r="D178" s="20">
        <v>429500000</v>
      </c>
      <c r="E178" s="20">
        <v>429500000</v>
      </c>
      <c r="F178" s="20">
        <v>192845046</v>
      </c>
      <c r="G178" s="20">
        <v>0</v>
      </c>
      <c r="H178" s="20">
        <v>63099750</v>
      </c>
      <c r="I178" s="20">
        <v>0</v>
      </c>
      <c r="J178" s="24">
        <v>77420250</v>
      </c>
      <c r="K178" s="20">
        <v>44100000</v>
      </c>
      <c r="L178" s="20">
        <v>288980000</v>
      </c>
      <c r="M178" s="20">
        <v>52325046</v>
      </c>
      <c r="N178" s="74">
        <f t="shared" si="34"/>
        <v>0.18025669383003493</v>
      </c>
    </row>
    <row r="179" spans="2:17" x14ac:dyDescent="0.25">
      <c r="B179" s="20" t="s">
        <v>269</v>
      </c>
      <c r="C179" s="20" t="s">
        <v>270</v>
      </c>
      <c r="D179" s="20">
        <v>408950000</v>
      </c>
      <c r="E179" s="20">
        <v>408950000</v>
      </c>
      <c r="F179" s="20">
        <v>216990000</v>
      </c>
      <c r="G179" s="20">
        <v>0</v>
      </c>
      <c r="H179" s="20">
        <v>10658448.16</v>
      </c>
      <c r="I179" s="20">
        <v>0</v>
      </c>
      <c r="J179" s="24">
        <v>50084545.840000004</v>
      </c>
      <c r="K179" s="20">
        <v>50084545.840000004</v>
      </c>
      <c r="L179" s="20">
        <v>348207006</v>
      </c>
      <c r="M179" s="20">
        <v>156247006</v>
      </c>
      <c r="N179" s="74">
        <f t="shared" si="34"/>
        <v>0.12247107431226312</v>
      </c>
    </row>
    <row r="180" spans="2:17" x14ac:dyDescent="0.25">
      <c r="B180" s="20" t="s">
        <v>271</v>
      </c>
      <c r="C180" s="20" t="s">
        <v>272</v>
      </c>
      <c r="D180" s="20">
        <v>351000000</v>
      </c>
      <c r="E180" s="20">
        <v>351000000</v>
      </c>
      <c r="F180" s="20">
        <v>166000000</v>
      </c>
      <c r="G180" s="20">
        <v>0</v>
      </c>
      <c r="H180" s="20">
        <v>10658448.16</v>
      </c>
      <c r="I180" s="20">
        <v>0</v>
      </c>
      <c r="J180" s="24">
        <v>39991551.840000004</v>
      </c>
      <c r="K180" s="20">
        <v>39991551.840000004</v>
      </c>
      <c r="L180" s="20">
        <v>300350000</v>
      </c>
      <c r="M180" s="20">
        <v>115350000</v>
      </c>
      <c r="N180" s="74">
        <f t="shared" si="34"/>
        <v>0.11393604512820514</v>
      </c>
    </row>
    <row r="181" spans="2:17" x14ac:dyDescent="0.25">
      <c r="B181" s="20" t="s">
        <v>273</v>
      </c>
      <c r="C181" s="20" t="s">
        <v>274</v>
      </c>
      <c r="D181" s="20">
        <v>57950000</v>
      </c>
      <c r="E181" s="20">
        <v>57950000</v>
      </c>
      <c r="F181" s="20">
        <v>50990000</v>
      </c>
      <c r="G181" s="20">
        <v>0</v>
      </c>
      <c r="H181" s="20">
        <v>0</v>
      </c>
      <c r="I181" s="20">
        <v>0</v>
      </c>
      <c r="J181" s="24">
        <v>10092994</v>
      </c>
      <c r="K181" s="20">
        <v>10092994</v>
      </c>
      <c r="L181" s="20">
        <v>47857006</v>
      </c>
      <c r="M181" s="20">
        <v>40897006</v>
      </c>
      <c r="N181" s="74">
        <f t="shared" si="34"/>
        <v>0.17416728213977567</v>
      </c>
    </row>
    <row r="182" spans="2:17" x14ac:dyDescent="0.25">
      <c r="B182" s="20" t="s">
        <v>275</v>
      </c>
      <c r="C182" s="20" t="s">
        <v>276</v>
      </c>
      <c r="D182" s="20">
        <v>2144575000</v>
      </c>
      <c r="E182" s="20">
        <v>2144575000</v>
      </c>
      <c r="F182" s="20">
        <v>992575680</v>
      </c>
      <c r="G182" s="20">
        <v>0</v>
      </c>
      <c r="H182" s="20">
        <v>14125333</v>
      </c>
      <c r="I182" s="20">
        <v>0</v>
      </c>
      <c r="J182" s="24">
        <v>452900347</v>
      </c>
      <c r="K182" s="20">
        <v>452900347</v>
      </c>
      <c r="L182" s="20">
        <v>1677549320</v>
      </c>
      <c r="M182" s="20">
        <v>525550000</v>
      </c>
      <c r="N182" s="74">
        <f t="shared" si="34"/>
        <v>0.21118419593625776</v>
      </c>
    </row>
    <row r="183" spans="2:17" x14ac:dyDescent="0.25">
      <c r="B183" s="20" t="s">
        <v>355</v>
      </c>
      <c r="C183" s="20" t="s">
        <v>356</v>
      </c>
      <c r="D183" s="20">
        <v>4200000</v>
      </c>
      <c r="E183" s="20">
        <v>4200000</v>
      </c>
      <c r="F183" s="20">
        <v>1400000</v>
      </c>
      <c r="G183" s="20">
        <v>0</v>
      </c>
      <c r="H183" s="20">
        <v>1400000</v>
      </c>
      <c r="I183" s="20">
        <v>0</v>
      </c>
      <c r="J183" s="24">
        <v>0</v>
      </c>
      <c r="K183" s="20">
        <v>0</v>
      </c>
      <c r="L183" s="20">
        <v>2800000</v>
      </c>
      <c r="M183" s="20">
        <v>0</v>
      </c>
      <c r="N183" s="74">
        <f t="shared" si="34"/>
        <v>0</v>
      </c>
    </row>
    <row r="184" spans="2:17" x14ac:dyDescent="0.25">
      <c r="B184" s="20" t="s">
        <v>385</v>
      </c>
      <c r="C184" s="20" t="s">
        <v>386</v>
      </c>
      <c r="D184" s="20">
        <v>5160000</v>
      </c>
      <c r="E184" s="20">
        <v>5160000</v>
      </c>
      <c r="F184" s="20">
        <v>1720000</v>
      </c>
      <c r="G184" s="20">
        <v>0</v>
      </c>
      <c r="H184" s="20">
        <v>1720000</v>
      </c>
      <c r="I184" s="20">
        <v>0</v>
      </c>
      <c r="J184" s="24">
        <v>0</v>
      </c>
      <c r="K184" s="20">
        <v>0</v>
      </c>
      <c r="L184" s="20">
        <v>3440000</v>
      </c>
      <c r="M184" s="20">
        <v>0</v>
      </c>
      <c r="N184" s="74">
        <f t="shared" si="34"/>
        <v>0</v>
      </c>
    </row>
    <row r="185" spans="2:17" x14ac:dyDescent="0.25">
      <c r="B185" s="20" t="s">
        <v>433</v>
      </c>
      <c r="C185" s="20" t="s">
        <v>434</v>
      </c>
      <c r="D185" s="20">
        <v>105000000</v>
      </c>
      <c r="E185" s="20">
        <v>105000000</v>
      </c>
      <c r="F185" s="20">
        <v>52500000</v>
      </c>
      <c r="G185" s="20">
        <v>0</v>
      </c>
      <c r="H185" s="20">
        <v>0</v>
      </c>
      <c r="I185" s="20">
        <v>0</v>
      </c>
      <c r="J185" s="24">
        <v>26250000</v>
      </c>
      <c r="K185" s="20">
        <v>26250000</v>
      </c>
      <c r="L185" s="20">
        <v>78750000</v>
      </c>
      <c r="M185" s="20">
        <v>26250000</v>
      </c>
      <c r="N185" s="74">
        <f t="shared" si="34"/>
        <v>0.25</v>
      </c>
    </row>
    <row r="186" spans="2:17" x14ac:dyDescent="0.25">
      <c r="B186" s="20" t="s">
        <v>277</v>
      </c>
      <c r="C186" s="20" t="s">
        <v>278</v>
      </c>
      <c r="D186" s="20">
        <v>100000000</v>
      </c>
      <c r="E186" s="20">
        <v>100000000</v>
      </c>
      <c r="F186" s="20">
        <v>50000000</v>
      </c>
      <c r="G186" s="20">
        <v>0</v>
      </c>
      <c r="H186" s="20">
        <v>334</v>
      </c>
      <c r="I186" s="20">
        <v>0</v>
      </c>
      <c r="J186" s="24">
        <v>24999666</v>
      </c>
      <c r="K186" s="20">
        <v>24999666</v>
      </c>
      <c r="L186" s="20">
        <v>75000000</v>
      </c>
      <c r="M186" s="20">
        <v>25000000</v>
      </c>
      <c r="N186" s="74">
        <f t="shared" si="34"/>
        <v>0.24999666000000001</v>
      </c>
    </row>
    <row r="187" spans="2:17" x14ac:dyDescent="0.25">
      <c r="B187" s="20" t="s">
        <v>279</v>
      </c>
      <c r="C187" s="20" t="s">
        <v>280</v>
      </c>
      <c r="D187" s="20">
        <v>847200000</v>
      </c>
      <c r="E187" s="20">
        <v>847200000</v>
      </c>
      <c r="F187" s="20">
        <v>350950681</v>
      </c>
      <c r="G187" s="20">
        <v>0</v>
      </c>
      <c r="H187" s="20">
        <v>0</v>
      </c>
      <c r="I187" s="20">
        <v>0</v>
      </c>
      <c r="J187" s="24">
        <v>139150681</v>
      </c>
      <c r="K187" s="20">
        <v>139150681</v>
      </c>
      <c r="L187" s="20">
        <v>708049319</v>
      </c>
      <c r="M187" s="20">
        <v>211800000</v>
      </c>
      <c r="N187" s="74">
        <f t="shared" si="34"/>
        <v>0.16424773489140698</v>
      </c>
    </row>
    <row r="188" spans="2:17" x14ac:dyDescent="0.25">
      <c r="B188" s="20" t="s">
        <v>281</v>
      </c>
      <c r="C188" s="20" t="s">
        <v>282</v>
      </c>
      <c r="D188" s="20">
        <v>1050000000</v>
      </c>
      <c r="E188" s="20">
        <v>1050000000</v>
      </c>
      <c r="F188" s="20">
        <v>525000000</v>
      </c>
      <c r="G188" s="20">
        <v>0</v>
      </c>
      <c r="H188" s="20">
        <v>0</v>
      </c>
      <c r="I188" s="20">
        <v>0</v>
      </c>
      <c r="J188" s="24">
        <v>262500000</v>
      </c>
      <c r="K188" s="20">
        <v>262500000</v>
      </c>
      <c r="L188" s="20">
        <v>787500000</v>
      </c>
      <c r="M188" s="20">
        <v>262500000</v>
      </c>
      <c r="N188" s="74">
        <f t="shared" si="34"/>
        <v>0.25</v>
      </c>
      <c r="O188" s="20">
        <f>+E188</f>
        <v>1050000000</v>
      </c>
      <c r="P188" s="20">
        <f>+J188</f>
        <v>262500000</v>
      </c>
      <c r="Q188" s="23">
        <f>+P188/O188</f>
        <v>0.25</v>
      </c>
    </row>
    <row r="189" spans="2:17" x14ac:dyDescent="0.25">
      <c r="B189" s="20" t="s">
        <v>357</v>
      </c>
      <c r="C189" s="20" t="s">
        <v>358</v>
      </c>
      <c r="D189" s="20">
        <v>3570000</v>
      </c>
      <c r="E189" s="20">
        <v>3570000</v>
      </c>
      <c r="F189" s="20">
        <v>1190000</v>
      </c>
      <c r="G189" s="20">
        <v>0</v>
      </c>
      <c r="H189" s="20">
        <v>1190000</v>
      </c>
      <c r="I189" s="20">
        <v>0</v>
      </c>
      <c r="J189" s="24">
        <v>0</v>
      </c>
      <c r="K189" s="20">
        <v>0</v>
      </c>
      <c r="L189" s="20">
        <v>2380000</v>
      </c>
      <c r="M189" s="20">
        <v>0</v>
      </c>
      <c r="N189" s="74">
        <f t="shared" si="34"/>
        <v>0</v>
      </c>
      <c r="O189" s="20">
        <f>+E189</f>
        <v>3570000</v>
      </c>
      <c r="P189" s="20">
        <f>+J189</f>
        <v>0</v>
      </c>
      <c r="Q189" s="23">
        <f>+P189/O189</f>
        <v>0</v>
      </c>
    </row>
    <row r="190" spans="2:17" x14ac:dyDescent="0.25">
      <c r="B190" s="20" t="s">
        <v>359</v>
      </c>
      <c r="C190" s="20" t="s">
        <v>360</v>
      </c>
      <c r="D190" s="20">
        <v>11945000</v>
      </c>
      <c r="E190" s="20">
        <v>11945000</v>
      </c>
      <c r="F190" s="20">
        <v>3981666</v>
      </c>
      <c r="G190" s="20">
        <v>0</v>
      </c>
      <c r="H190" s="20">
        <v>3981666</v>
      </c>
      <c r="I190" s="20">
        <v>0</v>
      </c>
      <c r="J190" s="24">
        <v>0</v>
      </c>
      <c r="K190" s="20">
        <v>0</v>
      </c>
      <c r="L190" s="20">
        <v>7963334</v>
      </c>
      <c r="M190" s="20">
        <v>0</v>
      </c>
      <c r="N190" s="74">
        <f t="shared" si="34"/>
        <v>0</v>
      </c>
    </row>
    <row r="191" spans="2:17" x14ac:dyDescent="0.25">
      <c r="B191" s="20" t="s">
        <v>361</v>
      </c>
      <c r="C191" s="20" t="s">
        <v>362</v>
      </c>
      <c r="D191" s="20">
        <v>17500000</v>
      </c>
      <c r="E191" s="20">
        <v>17500000</v>
      </c>
      <c r="F191" s="20">
        <v>5833333</v>
      </c>
      <c r="G191" s="20">
        <v>0</v>
      </c>
      <c r="H191" s="20">
        <v>5833333</v>
      </c>
      <c r="I191" s="20">
        <v>0</v>
      </c>
      <c r="J191" s="24">
        <v>0</v>
      </c>
      <c r="K191" s="20">
        <v>0</v>
      </c>
      <c r="L191" s="20">
        <v>11666667</v>
      </c>
      <c r="M191" s="20">
        <v>0</v>
      </c>
      <c r="N191" s="74">
        <f t="shared" si="34"/>
        <v>0</v>
      </c>
    </row>
    <row r="192" spans="2:17" x14ac:dyDescent="0.25">
      <c r="B192" s="20" t="s">
        <v>363</v>
      </c>
      <c r="C192" s="20" t="s">
        <v>364</v>
      </c>
      <c r="D192" s="20">
        <v>85360935</v>
      </c>
      <c r="E192" s="20">
        <v>85360935</v>
      </c>
      <c r="F192" s="20">
        <v>0</v>
      </c>
      <c r="G192" s="20">
        <v>0</v>
      </c>
      <c r="H192" s="20">
        <v>0</v>
      </c>
      <c r="I192" s="20">
        <v>0</v>
      </c>
      <c r="J192" s="24">
        <v>0</v>
      </c>
      <c r="K192" s="20">
        <v>0</v>
      </c>
      <c r="L192" s="20">
        <v>85360935</v>
      </c>
      <c r="M192" s="20">
        <v>0</v>
      </c>
      <c r="N192" s="74">
        <f t="shared" si="34"/>
        <v>0</v>
      </c>
    </row>
    <row r="193" spans="2:14" x14ac:dyDescent="0.25">
      <c r="B193" s="20" t="s">
        <v>365</v>
      </c>
      <c r="C193" s="20" t="s">
        <v>366</v>
      </c>
      <c r="D193" s="20">
        <v>85360935</v>
      </c>
      <c r="E193" s="20">
        <v>85360935</v>
      </c>
      <c r="F193" s="20">
        <v>0</v>
      </c>
      <c r="G193" s="20">
        <v>0</v>
      </c>
      <c r="H193" s="20">
        <v>0</v>
      </c>
      <c r="I193" s="20">
        <v>0</v>
      </c>
      <c r="J193" s="24">
        <v>0</v>
      </c>
      <c r="K193" s="20">
        <v>0</v>
      </c>
      <c r="L193" s="20">
        <v>85360935</v>
      </c>
      <c r="M193" s="20">
        <v>0</v>
      </c>
      <c r="N193" s="74">
        <f t="shared" si="34"/>
        <v>0</v>
      </c>
    </row>
    <row r="194" spans="2:14" s="14" customFormat="1" x14ac:dyDescent="0.25">
      <c r="B194" s="14" t="s">
        <v>283</v>
      </c>
      <c r="C194" s="14" t="s">
        <v>284</v>
      </c>
      <c r="D194" s="14">
        <v>132398996</v>
      </c>
      <c r="E194" s="14">
        <v>132398996</v>
      </c>
      <c r="F194" s="14">
        <v>132398996</v>
      </c>
      <c r="G194" s="14">
        <v>0</v>
      </c>
      <c r="H194" s="14">
        <v>68161571.079999998</v>
      </c>
      <c r="I194" s="14">
        <v>0</v>
      </c>
      <c r="J194" s="72">
        <v>64237424.920000002</v>
      </c>
      <c r="K194" s="14">
        <v>64237424.920000002</v>
      </c>
      <c r="L194" s="14">
        <v>0</v>
      </c>
      <c r="M194" s="14">
        <v>0</v>
      </c>
      <c r="N194" s="67">
        <f t="shared" si="34"/>
        <v>0.48518060454174444</v>
      </c>
    </row>
    <row r="195" spans="2:14" x14ac:dyDescent="0.25">
      <c r="B195" s="20" t="s">
        <v>285</v>
      </c>
      <c r="C195" s="20" t="s">
        <v>286</v>
      </c>
      <c r="D195" s="20">
        <v>65000000</v>
      </c>
      <c r="E195" s="20">
        <v>65000000</v>
      </c>
      <c r="F195" s="20">
        <v>65000000</v>
      </c>
      <c r="G195" s="20">
        <v>0</v>
      </c>
      <c r="H195" s="20">
        <v>65000000</v>
      </c>
      <c r="I195" s="20">
        <v>0</v>
      </c>
      <c r="J195" s="24">
        <v>0</v>
      </c>
      <c r="K195" s="20">
        <v>0</v>
      </c>
      <c r="L195" s="20">
        <v>0</v>
      </c>
      <c r="M195" s="20">
        <v>0</v>
      </c>
      <c r="N195" s="74">
        <f t="shared" si="34"/>
        <v>0</v>
      </c>
    </row>
    <row r="196" spans="2:14" x14ac:dyDescent="0.25">
      <c r="B196" s="20" t="s">
        <v>387</v>
      </c>
      <c r="C196" s="20" t="s">
        <v>388</v>
      </c>
      <c r="D196" s="20">
        <v>14925000</v>
      </c>
      <c r="E196" s="20">
        <v>14925000</v>
      </c>
      <c r="F196" s="20">
        <v>14925000</v>
      </c>
      <c r="G196" s="20">
        <v>0</v>
      </c>
      <c r="H196" s="20">
        <v>11720</v>
      </c>
      <c r="I196" s="20">
        <v>0</v>
      </c>
      <c r="J196" s="24">
        <v>14913280</v>
      </c>
      <c r="K196" s="20">
        <v>14913280</v>
      </c>
      <c r="L196" s="20">
        <v>0</v>
      </c>
      <c r="M196" s="20">
        <v>0</v>
      </c>
      <c r="N196" s="74">
        <f t="shared" si="34"/>
        <v>0.99921474036850921</v>
      </c>
    </row>
    <row r="197" spans="2:14" x14ac:dyDescent="0.25">
      <c r="B197" s="20" t="s">
        <v>399</v>
      </c>
      <c r="C197" s="20" t="s">
        <v>400</v>
      </c>
      <c r="D197" s="20">
        <v>2029800</v>
      </c>
      <c r="E197" s="20">
        <v>2029800</v>
      </c>
      <c r="F197" s="20">
        <v>2029800</v>
      </c>
      <c r="G197" s="20">
        <v>0</v>
      </c>
      <c r="H197" s="20">
        <v>12840</v>
      </c>
      <c r="I197" s="20">
        <v>0</v>
      </c>
      <c r="J197" s="24">
        <v>2016960</v>
      </c>
      <c r="K197" s="20">
        <v>2016960</v>
      </c>
      <c r="L197" s="20">
        <v>0</v>
      </c>
      <c r="M197" s="20">
        <v>0</v>
      </c>
      <c r="N197" s="74">
        <f t="shared" si="34"/>
        <v>0.99367425362104644</v>
      </c>
    </row>
    <row r="198" spans="2:14" x14ac:dyDescent="0.25">
      <c r="B198" s="20" t="s">
        <v>287</v>
      </c>
      <c r="C198" s="20" t="s">
        <v>288</v>
      </c>
      <c r="D198" s="20">
        <v>602970</v>
      </c>
      <c r="E198" s="20">
        <v>602970</v>
      </c>
      <c r="F198" s="20">
        <v>602970</v>
      </c>
      <c r="G198" s="20">
        <v>0</v>
      </c>
      <c r="H198" s="20">
        <v>938</v>
      </c>
      <c r="I198" s="20">
        <v>0</v>
      </c>
      <c r="J198" s="24">
        <v>602032</v>
      </c>
      <c r="K198" s="20">
        <v>602032</v>
      </c>
      <c r="L198" s="20">
        <v>0</v>
      </c>
      <c r="M198" s="20">
        <v>0</v>
      </c>
      <c r="N198" s="74">
        <f t="shared" si="34"/>
        <v>0.99844436704977035</v>
      </c>
    </row>
    <row r="199" spans="2:14" x14ac:dyDescent="0.25">
      <c r="B199" s="20" t="s">
        <v>367</v>
      </c>
      <c r="C199" s="20" t="s">
        <v>368</v>
      </c>
      <c r="D199" s="20">
        <v>582672</v>
      </c>
      <c r="E199" s="20">
        <v>582672</v>
      </c>
      <c r="F199" s="20">
        <v>582672</v>
      </c>
      <c r="G199" s="20">
        <v>0</v>
      </c>
      <c r="H199" s="20">
        <v>1420.8</v>
      </c>
      <c r="I199" s="20">
        <v>0</v>
      </c>
      <c r="J199" s="24">
        <v>581251.19999999995</v>
      </c>
      <c r="K199" s="20">
        <v>581251.19999999995</v>
      </c>
      <c r="L199" s="20">
        <v>0</v>
      </c>
      <c r="M199" s="20">
        <v>0</v>
      </c>
      <c r="N199" s="74">
        <f t="shared" si="34"/>
        <v>0.99756157838372184</v>
      </c>
    </row>
    <row r="200" spans="2:14" x14ac:dyDescent="0.25">
      <c r="B200" s="20" t="s">
        <v>401</v>
      </c>
      <c r="C200" s="20" t="s">
        <v>402</v>
      </c>
      <c r="D200" s="20">
        <v>4656600</v>
      </c>
      <c r="E200" s="20">
        <v>4656600</v>
      </c>
      <c r="F200" s="20">
        <v>4656600</v>
      </c>
      <c r="G200" s="20">
        <v>0</v>
      </c>
      <c r="H200" s="20">
        <v>11480</v>
      </c>
      <c r="I200" s="20">
        <v>0</v>
      </c>
      <c r="J200" s="24">
        <v>4645120</v>
      </c>
      <c r="K200" s="20">
        <v>4645120</v>
      </c>
      <c r="L200" s="20">
        <v>0</v>
      </c>
      <c r="M200" s="20">
        <v>0</v>
      </c>
      <c r="N200" s="74">
        <f t="shared" si="34"/>
        <v>0.99753468195679251</v>
      </c>
    </row>
    <row r="201" spans="2:14" x14ac:dyDescent="0.25">
      <c r="B201" s="20" t="s">
        <v>289</v>
      </c>
      <c r="C201" s="20" t="s">
        <v>290</v>
      </c>
      <c r="D201" s="20">
        <v>5970000</v>
      </c>
      <c r="E201" s="20">
        <v>5970000</v>
      </c>
      <c r="F201" s="20">
        <v>5970000</v>
      </c>
      <c r="G201" s="20">
        <v>0</v>
      </c>
      <c r="H201" s="20">
        <v>4688</v>
      </c>
      <c r="I201" s="20">
        <v>0</v>
      </c>
      <c r="J201" s="24">
        <v>5965312</v>
      </c>
      <c r="K201" s="20">
        <v>5965312</v>
      </c>
      <c r="L201" s="20">
        <v>0</v>
      </c>
      <c r="M201" s="20">
        <v>0</v>
      </c>
      <c r="N201" s="74">
        <f t="shared" si="34"/>
        <v>0.99921474036850921</v>
      </c>
    </row>
    <row r="202" spans="2:14" x14ac:dyDescent="0.25">
      <c r="B202" s="20" t="s">
        <v>291</v>
      </c>
      <c r="C202" s="20" t="s">
        <v>292</v>
      </c>
      <c r="D202" s="20">
        <v>7761000</v>
      </c>
      <c r="E202" s="20">
        <v>7761000</v>
      </c>
      <c r="F202" s="20">
        <v>7761000</v>
      </c>
      <c r="G202" s="20">
        <v>0</v>
      </c>
      <c r="H202" s="20">
        <v>1816</v>
      </c>
      <c r="I202" s="20">
        <v>0</v>
      </c>
      <c r="J202" s="24">
        <v>7759184</v>
      </c>
      <c r="K202" s="20">
        <v>7759184</v>
      </c>
      <c r="L202" s="20">
        <v>0</v>
      </c>
      <c r="M202" s="20">
        <v>0</v>
      </c>
      <c r="N202" s="74">
        <f t="shared" si="34"/>
        <v>0.99976600953485373</v>
      </c>
    </row>
    <row r="203" spans="2:14" x14ac:dyDescent="0.25">
      <c r="B203" s="20" t="s">
        <v>403</v>
      </c>
      <c r="C203" s="20" t="s">
        <v>404</v>
      </c>
      <c r="D203" s="20">
        <v>8955000</v>
      </c>
      <c r="E203" s="20">
        <v>8955000</v>
      </c>
      <c r="F203" s="20">
        <v>8955000</v>
      </c>
      <c r="G203" s="20">
        <v>0</v>
      </c>
      <c r="H203" s="20">
        <v>31480</v>
      </c>
      <c r="I203" s="20">
        <v>0</v>
      </c>
      <c r="J203" s="24">
        <v>8923520</v>
      </c>
      <c r="K203" s="20">
        <v>8923520</v>
      </c>
      <c r="L203" s="20">
        <v>0</v>
      </c>
      <c r="M203" s="20">
        <v>0</v>
      </c>
      <c r="N203" s="74">
        <f t="shared" si="34"/>
        <v>0.99648464544946957</v>
      </c>
    </row>
    <row r="204" spans="2:14" x14ac:dyDescent="0.25">
      <c r="B204" s="20" t="s">
        <v>293</v>
      </c>
      <c r="C204" s="20" t="s">
        <v>294</v>
      </c>
      <c r="D204" s="20">
        <v>17910000</v>
      </c>
      <c r="E204" s="20">
        <v>17910000</v>
      </c>
      <c r="F204" s="20">
        <v>17910000</v>
      </c>
      <c r="G204" s="20">
        <v>0</v>
      </c>
      <c r="H204" s="20">
        <v>1840</v>
      </c>
      <c r="I204" s="20">
        <v>0</v>
      </c>
      <c r="J204" s="24">
        <v>17908160</v>
      </c>
      <c r="K204" s="20">
        <v>17908160</v>
      </c>
      <c r="L204" s="20">
        <v>0</v>
      </c>
      <c r="M204" s="20">
        <v>0</v>
      </c>
      <c r="N204" s="74">
        <f t="shared" si="34"/>
        <v>0.99989726409826918</v>
      </c>
    </row>
    <row r="205" spans="2:14" x14ac:dyDescent="0.25">
      <c r="B205" s="20" t="s">
        <v>405</v>
      </c>
      <c r="C205" s="20" t="s">
        <v>406</v>
      </c>
      <c r="D205" s="20">
        <v>2985000</v>
      </c>
      <c r="E205" s="20">
        <v>2985000</v>
      </c>
      <c r="F205" s="20">
        <v>2985000</v>
      </c>
      <c r="G205" s="20">
        <v>0</v>
      </c>
      <c r="H205" s="20">
        <v>2985000</v>
      </c>
      <c r="I205" s="20">
        <v>0</v>
      </c>
      <c r="J205" s="24">
        <v>0</v>
      </c>
      <c r="K205" s="20">
        <v>0</v>
      </c>
      <c r="L205" s="20">
        <v>0</v>
      </c>
      <c r="M205" s="20">
        <v>0</v>
      </c>
      <c r="N205" s="74">
        <f t="shared" si="34"/>
        <v>0</v>
      </c>
    </row>
    <row r="206" spans="2:14" x14ac:dyDescent="0.25">
      <c r="B206" s="20" t="s">
        <v>407</v>
      </c>
      <c r="C206" s="20" t="s">
        <v>408</v>
      </c>
      <c r="D206" s="20">
        <v>453804</v>
      </c>
      <c r="E206" s="20">
        <v>453804</v>
      </c>
      <c r="F206" s="20">
        <v>453804</v>
      </c>
      <c r="G206" s="20">
        <v>0</v>
      </c>
      <c r="H206" s="20">
        <v>11492.36</v>
      </c>
      <c r="I206" s="20">
        <v>0</v>
      </c>
      <c r="J206" s="24">
        <v>442311.64</v>
      </c>
      <c r="K206" s="20">
        <v>442311.64</v>
      </c>
      <c r="L206" s="20">
        <v>0</v>
      </c>
      <c r="M206" s="20">
        <v>0</v>
      </c>
      <c r="N206" s="74">
        <f t="shared" si="34"/>
        <v>0.97467549867343617</v>
      </c>
    </row>
    <row r="207" spans="2:14" x14ac:dyDescent="0.25">
      <c r="B207" s="20" t="s">
        <v>409</v>
      </c>
      <c r="C207" s="20" t="s">
        <v>410</v>
      </c>
      <c r="D207" s="20">
        <v>567150</v>
      </c>
      <c r="E207" s="20">
        <v>567150</v>
      </c>
      <c r="F207" s="20">
        <v>567150</v>
      </c>
      <c r="G207" s="20">
        <v>0</v>
      </c>
      <c r="H207" s="20">
        <v>86855.92</v>
      </c>
      <c r="I207" s="20">
        <v>0</v>
      </c>
      <c r="J207" s="24">
        <v>480294.08</v>
      </c>
      <c r="K207" s="20">
        <v>480294.08</v>
      </c>
      <c r="L207" s="20">
        <v>0</v>
      </c>
      <c r="M207" s="20">
        <v>0</v>
      </c>
      <c r="N207" s="74">
        <f t="shared" si="34"/>
        <v>0.84685547033412678</v>
      </c>
    </row>
    <row r="208" spans="2:14" s="14" customFormat="1" x14ac:dyDescent="0.25">
      <c r="B208" s="14" t="s">
        <v>315</v>
      </c>
      <c r="C208" s="14" t="s">
        <v>316</v>
      </c>
      <c r="D208" s="14">
        <v>510000000</v>
      </c>
      <c r="E208" s="14">
        <v>510000000</v>
      </c>
      <c r="F208" s="14">
        <v>0</v>
      </c>
      <c r="G208" s="14">
        <v>0</v>
      </c>
      <c r="H208" s="14">
        <v>0</v>
      </c>
      <c r="I208" s="14">
        <v>0</v>
      </c>
      <c r="J208" s="72">
        <v>0</v>
      </c>
      <c r="K208" s="14">
        <v>0</v>
      </c>
      <c r="L208" s="14">
        <v>510000000</v>
      </c>
      <c r="M208" s="14">
        <v>0</v>
      </c>
      <c r="N208" s="67">
        <f t="shared" si="34"/>
        <v>0</v>
      </c>
    </row>
    <row r="209" spans="2:15" x14ac:dyDescent="0.25">
      <c r="B209" s="20" t="s">
        <v>317</v>
      </c>
      <c r="C209" s="20" t="s">
        <v>318</v>
      </c>
      <c r="D209" s="20">
        <v>510000000</v>
      </c>
      <c r="E209" s="20">
        <v>510000000</v>
      </c>
      <c r="F209" s="20">
        <v>0</v>
      </c>
      <c r="G209" s="20">
        <v>0</v>
      </c>
      <c r="H209" s="20">
        <v>0</v>
      </c>
      <c r="I209" s="20">
        <v>0</v>
      </c>
      <c r="J209" s="24">
        <v>0</v>
      </c>
      <c r="K209" s="20">
        <v>0</v>
      </c>
      <c r="L209" s="20">
        <v>510000000</v>
      </c>
      <c r="M209" s="20">
        <v>0</v>
      </c>
      <c r="N209" s="74">
        <f t="shared" si="34"/>
        <v>0</v>
      </c>
    </row>
    <row r="210" spans="2:15" x14ac:dyDescent="0.25">
      <c r="B210" s="20" t="s">
        <v>319</v>
      </c>
      <c r="C210" s="20" t="s">
        <v>320</v>
      </c>
      <c r="D210" s="20">
        <v>510000000</v>
      </c>
      <c r="E210" s="20">
        <v>510000000</v>
      </c>
      <c r="F210" s="20">
        <v>0</v>
      </c>
      <c r="G210" s="20">
        <v>0</v>
      </c>
      <c r="H210" s="20">
        <v>0</v>
      </c>
      <c r="I210" s="20">
        <v>0</v>
      </c>
      <c r="J210" s="24">
        <v>0</v>
      </c>
      <c r="K210" s="20">
        <v>0</v>
      </c>
      <c r="L210" s="20">
        <v>510000000</v>
      </c>
      <c r="M210" s="20">
        <v>0</v>
      </c>
      <c r="N210" s="74">
        <f t="shared" si="34"/>
        <v>0</v>
      </c>
    </row>
    <row r="215" spans="2:15" ht="32.1" customHeight="1" x14ac:dyDescent="0.25">
      <c r="B215" s="171" t="s">
        <v>27</v>
      </c>
      <c r="C215" s="171"/>
      <c r="D215" s="171"/>
      <c r="E215" s="171"/>
      <c r="F215" s="171"/>
      <c r="H215" s="172" t="s">
        <v>36</v>
      </c>
      <c r="I215" s="172"/>
      <c r="J215" s="172"/>
      <c r="K215" s="172"/>
      <c r="L215" s="172"/>
    </row>
    <row r="216" spans="2:15" ht="32.25" thickBot="1" x14ac:dyDescent="0.3">
      <c r="B216" s="51" t="s">
        <v>6</v>
      </c>
      <c r="C216" s="51" t="s">
        <v>7</v>
      </c>
      <c r="D216" s="51" t="s">
        <v>8</v>
      </c>
      <c r="E216" s="51" t="s">
        <v>9</v>
      </c>
      <c r="F216" s="51" t="s">
        <v>21</v>
      </c>
      <c r="H216" s="54" t="s">
        <v>6</v>
      </c>
      <c r="I216" s="54" t="s">
        <v>32</v>
      </c>
      <c r="J216" s="54" t="s">
        <v>33</v>
      </c>
      <c r="K216" s="54" t="s">
        <v>37</v>
      </c>
      <c r="L216" s="54" t="s">
        <v>34</v>
      </c>
    </row>
    <row r="217" spans="2:15" ht="16.5" thickTop="1" x14ac:dyDescent="0.25">
      <c r="B217" s="30" t="s">
        <v>437</v>
      </c>
      <c r="C217" s="27">
        <f>'749'!C162</f>
        <v>12970624585</v>
      </c>
      <c r="D217" s="27">
        <f>'749'!D162</f>
        <v>2317899740.8400002</v>
      </c>
      <c r="E217" s="20">
        <f>+C217-D217</f>
        <v>10652724844.16</v>
      </c>
      <c r="F217" s="141">
        <f t="shared" ref="F217:F222" si="43">+D217/C217</f>
        <v>0.17870378759713368</v>
      </c>
      <c r="H217" s="30" t="s">
        <v>437</v>
      </c>
      <c r="I217" s="20">
        <f>'749'!C171</f>
        <v>3169660368</v>
      </c>
      <c r="J217" s="20">
        <f>'749'!D171</f>
        <v>225353034.43000001</v>
      </c>
      <c r="K217" s="20">
        <f>+I217-J217</f>
        <v>2944307333.5700002</v>
      </c>
      <c r="L217" s="143">
        <f t="shared" ref="L217:L222" si="44">+J217/I217</f>
        <v>7.1096902590921371E-2</v>
      </c>
    </row>
    <row r="218" spans="2:15" x14ac:dyDescent="0.25">
      <c r="B218" s="30" t="s">
        <v>438</v>
      </c>
      <c r="C218" s="20">
        <f>'751'!C155</f>
        <v>10873914178</v>
      </c>
      <c r="D218" s="20">
        <f>'751'!D155</f>
        <v>2311510806.8899999</v>
      </c>
      <c r="E218" s="20">
        <f>+C218-D218</f>
        <v>8562403371.1100006</v>
      </c>
      <c r="F218" s="141">
        <f t="shared" si="43"/>
        <v>0.21257394246927447</v>
      </c>
      <c r="H218" s="30" t="s">
        <v>438</v>
      </c>
      <c r="I218" s="20">
        <f>'751'!C164</f>
        <v>10086111995</v>
      </c>
      <c r="J218" s="20">
        <f>'751'!D164</f>
        <v>2129608097.51</v>
      </c>
      <c r="K218" s="20">
        <f>+I218-J218</f>
        <v>7956503897.4899998</v>
      </c>
      <c r="L218" s="143">
        <f t="shared" si="44"/>
        <v>0.21114261853980137</v>
      </c>
    </row>
    <row r="219" spans="2:15" x14ac:dyDescent="0.25">
      <c r="B219" s="30" t="s">
        <v>439</v>
      </c>
      <c r="C219" s="20">
        <f>'753'!C115</f>
        <v>1966800985</v>
      </c>
      <c r="D219" s="20">
        <f>'753'!D115</f>
        <v>320905791.27999997</v>
      </c>
      <c r="E219" s="20">
        <f>+C219-D219</f>
        <v>1645895193.72</v>
      </c>
      <c r="F219" s="141">
        <f t="shared" si="43"/>
        <v>0.16316129274259031</v>
      </c>
      <c r="H219" s="30" t="s">
        <v>439</v>
      </c>
      <c r="I219" s="20">
        <f>'753'!C123</f>
        <v>1038612569</v>
      </c>
      <c r="J219" s="20">
        <f>'753'!D123</f>
        <v>127316918.56</v>
      </c>
      <c r="K219" s="20">
        <f>+I219-J219</f>
        <v>911295650.44000006</v>
      </c>
      <c r="L219" s="143">
        <f t="shared" si="44"/>
        <v>0.12258364895639925</v>
      </c>
    </row>
    <row r="220" spans="2:15" x14ac:dyDescent="0.25">
      <c r="B220" s="30" t="s">
        <v>440</v>
      </c>
      <c r="C220" s="20">
        <f>'755'!C144</f>
        <v>4238942013</v>
      </c>
      <c r="D220" s="20">
        <f>'755'!D144</f>
        <v>904317595.61000001</v>
      </c>
      <c r="E220" s="20">
        <f>+C220-D220</f>
        <v>3334624417.3899999</v>
      </c>
      <c r="F220" s="141">
        <f t="shared" si="43"/>
        <v>0.21333568443178419</v>
      </c>
      <c r="H220" s="30" t="s">
        <v>440</v>
      </c>
      <c r="I220" s="20">
        <f>'755'!C155</f>
        <v>1085210065</v>
      </c>
      <c r="J220" s="20">
        <f>'755'!D155</f>
        <v>109756034.03</v>
      </c>
      <c r="K220" s="20">
        <f>+I220-J220</f>
        <v>975454030.97000003</v>
      </c>
      <c r="L220" s="143">
        <f t="shared" si="44"/>
        <v>0.10113805388452604</v>
      </c>
    </row>
    <row r="221" spans="2:15" x14ac:dyDescent="0.25">
      <c r="B221" s="30" t="s">
        <v>441</v>
      </c>
      <c r="C221" s="20">
        <f>'758'!C128</f>
        <v>13818718239</v>
      </c>
      <c r="D221" s="20">
        <f>'758'!D128</f>
        <v>3204603105.9899998</v>
      </c>
      <c r="E221" s="20">
        <f>+C221-D221</f>
        <v>10614115133.01</v>
      </c>
      <c r="F221" s="141">
        <f t="shared" si="43"/>
        <v>0.2319030644206769</v>
      </c>
      <c r="H221" s="30" t="s">
        <v>441</v>
      </c>
      <c r="I221" s="20">
        <f>'758'!C137</f>
        <v>10325822431</v>
      </c>
      <c r="J221" s="20">
        <f>'758'!D137</f>
        <v>2487065463.0599999</v>
      </c>
      <c r="K221" s="20">
        <f>+I221-J221</f>
        <v>7838756967.9400005</v>
      </c>
      <c r="L221" s="143">
        <f t="shared" si="44"/>
        <v>0.24085882550075394</v>
      </c>
    </row>
    <row r="222" spans="2:15" ht="16.5" thickBot="1" x14ac:dyDescent="0.3">
      <c r="B222" s="52" t="s">
        <v>10</v>
      </c>
      <c r="C222" s="52">
        <f>SUM(C217:C221)</f>
        <v>43869000000</v>
      </c>
      <c r="D222" s="52">
        <f>SUM(D217:D221)</f>
        <v>9059237040.6099987</v>
      </c>
      <c r="E222" s="52">
        <f>SUM(E217:E221)</f>
        <v>34809762959.389999</v>
      </c>
      <c r="F222" s="142">
        <f t="shared" si="43"/>
        <v>0.20650657732362257</v>
      </c>
      <c r="H222" s="55" t="s">
        <v>10</v>
      </c>
      <c r="I222" s="55">
        <f>SUM(I217:I221)</f>
        <v>25705417428</v>
      </c>
      <c r="J222" s="55">
        <f>SUM(J217:J221)</f>
        <v>5079099547.5900002</v>
      </c>
      <c r="K222" s="55">
        <f>SUM(K217:K221)</f>
        <v>20626317880.41</v>
      </c>
      <c r="L222" s="145">
        <f t="shared" si="44"/>
        <v>0.19758868191175596</v>
      </c>
    </row>
    <row r="223" spans="2:15" ht="16.5" thickTop="1" x14ac:dyDescent="0.25">
      <c r="B223" s="14"/>
      <c r="C223" s="78"/>
      <c r="D223" s="78"/>
      <c r="E223" s="3"/>
      <c r="J223" s="20"/>
      <c r="L223" s="17"/>
    </row>
    <row r="224" spans="2:15" ht="15.6" customHeight="1" x14ac:dyDescent="0.25">
      <c r="B224" s="3"/>
      <c r="C224" s="14"/>
      <c r="D224" s="35"/>
      <c r="E224" s="3"/>
      <c r="F224" s="3"/>
      <c r="J224" s="20"/>
      <c r="L224" s="17"/>
      <c r="O224" s="79"/>
    </row>
    <row r="225" spans="2:15" x14ac:dyDescent="0.25">
      <c r="B225" s="79"/>
      <c r="C225" s="79"/>
      <c r="D225" s="79"/>
      <c r="E225" s="79"/>
      <c r="F225" s="79"/>
      <c r="J225" s="20"/>
      <c r="O225" s="79"/>
    </row>
    <row r="226" spans="2:15" x14ac:dyDescent="0.25">
      <c r="B226" s="167" t="s">
        <v>442</v>
      </c>
      <c r="C226" s="167"/>
      <c r="D226" s="167"/>
      <c r="E226" s="167"/>
      <c r="F226" s="167"/>
      <c r="H226" s="168" t="s">
        <v>443</v>
      </c>
      <c r="I226" s="168"/>
      <c r="J226" s="168"/>
      <c r="K226" s="168"/>
      <c r="L226" s="168"/>
      <c r="O226" s="79"/>
    </row>
    <row r="227" spans="2:15" ht="16.5" thickBot="1" x14ac:dyDescent="0.3">
      <c r="B227" s="51" t="s">
        <v>6</v>
      </c>
      <c r="C227" s="51" t="s">
        <v>7</v>
      </c>
      <c r="D227" s="51" t="s">
        <v>8</v>
      </c>
      <c r="E227" s="51" t="s">
        <v>9</v>
      </c>
      <c r="F227" s="51" t="s">
        <v>21</v>
      </c>
      <c r="H227" s="130" t="s">
        <v>6</v>
      </c>
      <c r="I227" s="130" t="s">
        <v>7</v>
      </c>
      <c r="J227" s="130" t="s">
        <v>8</v>
      </c>
      <c r="K227" s="130" t="s">
        <v>9</v>
      </c>
      <c r="L227" s="130" t="s">
        <v>21</v>
      </c>
      <c r="O227" s="79"/>
    </row>
    <row r="228" spans="2:15" ht="16.5" thickTop="1" x14ac:dyDescent="0.25">
      <c r="B228" s="30" t="s">
        <v>22</v>
      </c>
      <c r="C228" s="27">
        <f>+E8</f>
        <v>12206577133</v>
      </c>
      <c r="D228" s="31">
        <f>+J8</f>
        <v>2798689165.6599998</v>
      </c>
      <c r="E228" s="20">
        <f t="shared" ref="E228:E233" si="45">+C228-D228</f>
        <v>9407887967.3400002</v>
      </c>
      <c r="F228" s="143">
        <f t="shared" ref="F228:F232" si="46">+D228/C228</f>
        <v>0.22927714585064587</v>
      </c>
      <c r="O228" s="79"/>
    </row>
    <row r="229" spans="2:15" x14ac:dyDescent="0.25">
      <c r="B229" s="30" t="s">
        <v>26</v>
      </c>
      <c r="C229" s="20">
        <f>+E48</f>
        <v>4968206193</v>
      </c>
      <c r="D229" s="24">
        <f>+J48</f>
        <v>336985146.29000002</v>
      </c>
      <c r="E229" s="20">
        <f t="shared" si="45"/>
        <v>4631221046.71</v>
      </c>
      <c r="F229" s="143">
        <f t="shared" si="46"/>
        <v>6.7828333446546235E-2</v>
      </c>
      <c r="H229" s="30" t="s">
        <v>26</v>
      </c>
      <c r="I229" s="20">
        <f>+O48</f>
        <v>4968206193</v>
      </c>
      <c r="J229" s="24">
        <f>+P48</f>
        <v>336985146.29000002</v>
      </c>
      <c r="K229" s="20">
        <f>+I229-J229</f>
        <v>4631221046.71</v>
      </c>
      <c r="L229" s="143">
        <f>+J229/I229</f>
        <v>6.7828333446546235E-2</v>
      </c>
      <c r="O229" s="79"/>
    </row>
    <row r="230" spans="2:15" x14ac:dyDescent="0.25">
      <c r="B230" s="30" t="s">
        <v>23</v>
      </c>
      <c r="C230" s="20">
        <f>+E103</f>
        <v>223335694</v>
      </c>
      <c r="D230" s="24">
        <f>+J103</f>
        <v>8584091.0999999996</v>
      </c>
      <c r="E230" s="20">
        <f t="shared" si="45"/>
        <v>214751602.90000001</v>
      </c>
      <c r="F230" s="143">
        <f t="shared" si="46"/>
        <v>3.8435822533589278E-2</v>
      </c>
      <c r="H230" s="30" t="s">
        <v>23</v>
      </c>
      <c r="I230" s="20">
        <f>+O104</f>
        <v>69999160.069999993</v>
      </c>
      <c r="J230" s="24">
        <f>+P103</f>
        <v>8584091.0999999996</v>
      </c>
      <c r="K230" s="20">
        <f>+I230-J230</f>
        <v>61415068.969999991</v>
      </c>
      <c r="L230" s="143">
        <f>+J230/I230</f>
        <v>0.12263134431064325</v>
      </c>
      <c r="O230" s="79"/>
    </row>
    <row r="231" spans="2:15" x14ac:dyDescent="0.25">
      <c r="B231" s="30" t="s">
        <v>24</v>
      </c>
      <c r="C231" s="20">
        <f>+E132</f>
        <v>1571263471</v>
      </c>
      <c r="D231" s="24">
        <f>+J132</f>
        <v>4376633.9000000004</v>
      </c>
      <c r="E231" s="20">
        <f t="shared" si="45"/>
        <v>1566886837.0999999</v>
      </c>
      <c r="F231" s="143">
        <f t="shared" si="46"/>
        <v>2.7854233110979009E-3</v>
      </c>
      <c r="H231" s="30" t="s">
        <v>24</v>
      </c>
      <c r="I231" s="20">
        <f>+O132</f>
        <v>1571263471</v>
      </c>
      <c r="J231" s="24">
        <f>+P132</f>
        <v>4376633.9000000004</v>
      </c>
      <c r="K231" s="20">
        <f>+I231-J231</f>
        <v>1566886837.0999999</v>
      </c>
      <c r="L231" s="143">
        <f>+J231/I231</f>
        <v>2.7854233110979009E-3</v>
      </c>
      <c r="O231" s="79"/>
    </row>
    <row r="232" spans="2:15" x14ac:dyDescent="0.25">
      <c r="B232" s="30" t="s">
        <v>25</v>
      </c>
      <c r="C232" s="20">
        <f>+E147</f>
        <v>24389617509</v>
      </c>
      <c r="D232" s="24">
        <f>+J147</f>
        <v>5910602003.6599998</v>
      </c>
      <c r="E232" s="20">
        <f t="shared" si="45"/>
        <v>18479015505.34</v>
      </c>
      <c r="F232" s="143">
        <f t="shared" si="46"/>
        <v>0.24234090598095406</v>
      </c>
      <c r="H232" s="30" t="s">
        <v>25</v>
      </c>
      <c r="I232" s="20">
        <f>+O147</f>
        <v>476300000</v>
      </c>
      <c r="J232" s="24">
        <f>+P147</f>
        <v>100820250</v>
      </c>
      <c r="K232" s="20">
        <f>+I232-J232</f>
        <v>375479750</v>
      </c>
      <c r="L232" s="143">
        <f>+J232/I232</f>
        <v>0.21167384001679615</v>
      </c>
      <c r="O232" s="79"/>
    </row>
    <row r="233" spans="2:15" x14ac:dyDescent="0.25">
      <c r="B233" s="73" t="s">
        <v>444</v>
      </c>
      <c r="E233" s="20">
        <f t="shared" si="45"/>
        <v>0</v>
      </c>
      <c r="F233" s="143">
        <v>0</v>
      </c>
      <c r="H233" s="73" t="s">
        <v>444</v>
      </c>
      <c r="I233" s="20">
        <v>0</v>
      </c>
      <c r="J233" s="24">
        <v>0</v>
      </c>
      <c r="K233" s="20">
        <f>+I233-J233</f>
        <v>0</v>
      </c>
      <c r="L233" s="143">
        <v>0</v>
      </c>
      <c r="O233" s="79"/>
    </row>
    <row r="234" spans="2:15" ht="16.5" thickBot="1" x14ac:dyDescent="0.3">
      <c r="B234" s="52" t="s">
        <v>10</v>
      </c>
      <c r="C234" s="52">
        <f>SUM(C228:C233)</f>
        <v>43359000000</v>
      </c>
      <c r="D234" s="52">
        <f t="shared" ref="D234:E234" si="47">SUM(D228:D233)</f>
        <v>9059237040.6100006</v>
      </c>
      <c r="E234" s="52">
        <f t="shared" si="47"/>
        <v>34299762959.389999</v>
      </c>
      <c r="F234" s="144">
        <f>+D234/C234</f>
        <v>0.20893556218109274</v>
      </c>
      <c r="H234" s="131" t="s">
        <v>10</v>
      </c>
      <c r="I234" s="131">
        <f>SUM(I229:I232)</f>
        <v>7085768824.0699997</v>
      </c>
      <c r="J234" s="131">
        <f>SUM(J229:J232)</f>
        <v>450766121.29000002</v>
      </c>
      <c r="K234" s="131">
        <f>SUM(K229:K232)</f>
        <v>6635002702.7800007</v>
      </c>
      <c r="L234" s="146">
        <f>+J234/I234</f>
        <v>6.3615696825836343E-2</v>
      </c>
      <c r="O234" s="79"/>
    </row>
    <row r="235" spans="2:15" ht="16.5" thickTop="1" x14ac:dyDescent="0.25">
      <c r="B235" s="79"/>
      <c r="C235" s="79"/>
      <c r="D235" s="79"/>
      <c r="E235" s="79"/>
      <c r="F235" s="79"/>
      <c r="J235" s="20"/>
      <c r="O235" s="79"/>
    </row>
    <row r="236" spans="2:15" x14ac:dyDescent="0.25">
      <c r="B236" s="79"/>
      <c r="C236" s="79"/>
      <c r="D236" s="79"/>
      <c r="E236" s="79"/>
      <c r="F236" s="79"/>
      <c r="J236" s="20"/>
      <c r="O236" s="79"/>
    </row>
    <row r="237" spans="2:15" x14ac:dyDescent="0.25">
      <c r="B237" s="80"/>
      <c r="C237" s="80"/>
      <c r="D237" s="80"/>
      <c r="E237" s="80"/>
      <c r="F237" s="80"/>
      <c r="J237" s="20"/>
      <c r="O237" s="79"/>
    </row>
    <row r="238" spans="2:15" x14ac:dyDescent="0.25">
      <c r="B238" s="80"/>
      <c r="C238" s="80"/>
      <c r="D238" s="80"/>
      <c r="E238" s="80"/>
      <c r="F238" s="80"/>
      <c r="J238" s="20"/>
      <c r="O238" s="79"/>
    </row>
    <row r="239" spans="2:15" x14ac:dyDescent="0.25">
      <c r="B239" s="81"/>
      <c r="C239" s="81"/>
      <c r="D239" s="81"/>
      <c r="E239" s="81"/>
      <c r="F239" s="81"/>
      <c r="J239" s="20"/>
      <c r="O239" s="79"/>
    </row>
    <row r="240" spans="2:15" x14ac:dyDescent="0.25">
      <c r="B240" s="135" t="s">
        <v>46</v>
      </c>
      <c r="C240" s="136" t="s">
        <v>47</v>
      </c>
      <c r="D240" s="136" t="s">
        <v>48</v>
      </c>
      <c r="E240" s="161" t="s">
        <v>7</v>
      </c>
      <c r="F240" s="161" t="s">
        <v>19</v>
      </c>
      <c r="J240" s="20"/>
      <c r="O240" s="79"/>
    </row>
    <row r="241" spans="2:15" x14ac:dyDescent="0.25">
      <c r="B241" s="137" t="s">
        <v>437</v>
      </c>
      <c r="C241" s="138">
        <f>+F241/E241</f>
        <v>0.17870378759713368</v>
      </c>
      <c r="D241" s="139">
        <f>+(100%/12)*3</f>
        <v>0.25</v>
      </c>
      <c r="E241" s="140">
        <f>C217</f>
        <v>12970624585</v>
      </c>
      <c r="F241" s="140">
        <f>D217</f>
        <v>2317899740.8400002</v>
      </c>
      <c r="J241" s="20"/>
      <c r="O241" s="79"/>
    </row>
    <row r="242" spans="2:15" x14ac:dyDescent="0.25">
      <c r="B242" s="137" t="s">
        <v>438</v>
      </c>
      <c r="C242" s="138">
        <f>+F242/E242</f>
        <v>0.21257394246927447</v>
      </c>
      <c r="D242" s="139">
        <f t="shared" ref="D242:D245" si="48">+(100%/12)*3</f>
        <v>0.25</v>
      </c>
      <c r="E242" s="140">
        <f t="shared" ref="E242:F242" si="49">C218</f>
        <v>10873914178</v>
      </c>
      <c r="F242" s="140">
        <f t="shared" si="49"/>
        <v>2311510806.8899999</v>
      </c>
      <c r="J242" s="20"/>
      <c r="O242" s="79"/>
    </row>
    <row r="243" spans="2:15" x14ac:dyDescent="0.25">
      <c r="B243" s="137" t="s">
        <v>439</v>
      </c>
      <c r="C243" s="138">
        <f>+F243/E243</f>
        <v>0.16316129274259031</v>
      </c>
      <c r="D243" s="139">
        <f t="shared" si="48"/>
        <v>0.25</v>
      </c>
      <c r="E243" s="140">
        <f t="shared" ref="E243:F243" si="50">C219</f>
        <v>1966800985</v>
      </c>
      <c r="F243" s="140">
        <f t="shared" si="50"/>
        <v>320905791.27999997</v>
      </c>
      <c r="J243" s="20"/>
      <c r="O243" s="79"/>
    </row>
    <row r="244" spans="2:15" x14ac:dyDescent="0.25">
      <c r="B244" s="137" t="s">
        <v>440</v>
      </c>
      <c r="C244" s="138">
        <f>+F244/E244</f>
        <v>0.21333568443178419</v>
      </c>
      <c r="D244" s="139">
        <f t="shared" si="48"/>
        <v>0.25</v>
      </c>
      <c r="E244" s="140">
        <f t="shared" ref="E244:F244" si="51">C220</f>
        <v>4238942013</v>
      </c>
      <c r="F244" s="140">
        <f t="shared" si="51"/>
        <v>904317595.61000001</v>
      </c>
      <c r="J244" s="20"/>
      <c r="O244" s="79"/>
    </row>
    <row r="245" spans="2:15" x14ac:dyDescent="0.25">
      <c r="B245" s="137" t="s">
        <v>441</v>
      </c>
      <c r="C245" s="138">
        <f>+F245/E245</f>
        <v>0.2319030644206769</v>
      </c>
      <c r="D245" s="139">
        <f t="shared" si="48"/>
        <v>0.25</v>
      </c>
      <c r="E245" s="140">
        <f t="shared" ref="E245:F245" si="52">C221</f>
        <v>13818718239</v>
      </c>
      <c r="F245" s="140">
        <f t="shared" si="52"/>
        <v>3204603105.9899998</v>
      </c>
      <c r="J245" s="20"/>
      <c r="O245" s="79"/>
    </row>
  </sheetData>
  <mergeCells count="8">
    <mergeCell ref="B226:F226"/>
    <mergeCell ref="H226:L226"/>
    <mergeCell ref="B1:O1"/>
    <mergeCell ref="B2:O2"/>
    <mergeCell ref="B3:O3"/>
    <mergeCell ref="B4:O4"/>
    <mergeCell ref="B215:F215"/>
    <mergeCell ref="H215:L215"/>
  </mergeCells>
  <pageMargins left="0.98425196850393704" right="0" top="0.74803149606299213" bottom="0.35433070866141736" header="0.31496062992125984" footer="0.31496062992125984"/>
  <pageSetup paperSize="5" scale="63" orientation="landscape" r:id="rId1"/>
  <headerFooter>
    <oddFooter>&amp;R&amp;P de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1:T833"/>
  <sheetViews>
    <sheetView showGridLines="0" zoomScaleNormal="100" zoomScalePageLayoutView="60" workbookViewId="0">
      <pane ySplit="6" topLeftCell="A113" activePane="bottomLeft" state="frozen"/>
      <selection pane="bottomLeft" activeCell="Q115" sqref="Q115"/>
    </sheetView>
  </sheetViews>
  <sheetFormatPr baseColWidth="10" defaultColWidth="16.42578125" defaultRowHeight="15.75" x14ac:dyDescent="0.25"/>
  <cols>
    <col min="1" max="1" width="15" style="20" customWidth="1"/>
    <col min="2" max="2" width="20.140625" style="20" customWidth="1"/>
    <col min="3" max="3" width="38.5703125" style="24" customWidth="1"/>
    <col min="4" max="4" width="19" style="20" customWidth="1"/>
    <col min="5" max="5" width="19.5703125" style="20" customWidth="1"/>
    <col min="6" max="6" width="17.85546875" style="20" bestFit="1" customWidth="1"/>
    <col min="7" max="7" width="15" style="20" customWidth="1"/>
    <col min="8" max="8" width="16.5703125" style="20" customWidth="1"/>
    <col min="9" max="9" width="16.5703125" style="24" customWidth="1"/>
    <col min="10" max="10" width="21.42578125" style="20" customWidth="1"/>
    <col min="11" max="11" width="20.5703125" style="20" customWidth="1"/>
    <col min="12" max="12" width="19.5703125" style="20" bestFit="1" customWidth="1"/>
    <col min="13" max="13" width="22.42578125" style="20" customWidth="1"/>
    <col min="14" max="14" width="14.42578125" style="20" customWidth="1"/>
    <col min="15" max="15" width="19.5703125" style="24" customWidth="1"/>
    <col min="16" max="16" width="21.42578125" style="20" customWidth="1"/>
    <col min="17" max="17" width="14.5703125" style="20" customWidth="1"/>
    <col min="18" max="16384" width="16.42578125" style="20"/>
  </cols>
  <sheetData>
    <row r="1" spans="1:17" s="14" customFormat="1" x14ac:dyDescent="0.25">
      <c r="A1" s="174" t="s">
        <v>0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  <c r="N1" s="174"/>
      <c r="O1" s="1"/>
    </row>
    <row r="2" spans="1:17" s="14" customFormat="1" x14ac:dyDescent="0.25">
      <c r="A2" s="174" t="s">
        <v>1</v>
      </c>
      <c r="B2" s="174"/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  <c r="N2" s="174"/>
      <c r="O2" s="1"/>
    </row>
    <row r="3" spans="1:17" s="14" customFormat="1" x14ac:dyDescent="0.25">
      <c r="A3" s="174" t="s">
        <v>5</v>
      </c>
      <c r="B3" s="174"/>
      <c r="C3" s="174"/>
      <c r="D3" s="174"/>
      <c r="E3" s="174"/>
      <c r="F3" s="174"/>
      <c r="G3" s="174"/>
      <c r="H3" s="174"/>
      <c r="I3" s="174"/>
      <c r="J3" s="174"/>
      <c r="K3" s="174"/>
      <c r="L3" s="174"/>
      <c r="M3" s="174"/>
      <c r="N3" s="174"/>
      <c r="O3" s="1"/>
    </row>
    <row r="4" spans="1:17" s="3" customFormat="1" x14ac:dyDescent="0.25">
      <c r="A4" s="170" t="s">
        <v>52</v>
      </c>
      <c r="B4" s="170"/>
      <c r="C4" s="170"/>
      <c r="D4" s="170"/>
      <c r="E4" s="170"/>
      <c r="F4" s="170"/>
      <c r="G4" s="170"/>
      <c r="H4" s="170"/>
      <c r="I4" s="170"/>
      <c r="J4" s="170"/>
      <c r="K4" s="170"/>
      <c r="L4" s="170"/>
      <c r="M4" s="170"/>
      <c r="N4" s="170"/>
      <c r="O4" s="2"/>
    </row>
    <row r="5" spans="1:17" s="14" customFormat="1" x14ac:dyDescent="0.25">
      <c r="B5" s="12"/>
      <c r="C5" s="68"/>
      <c r="D5" s="12"/>
      <c r="E5" s="12"/>
      <c r="F5" s="12"/>
      <c r="G5" s="12"/>
      <c r="H5" s="12"/>
      <c r="I5" s="68"/>
      <c r="J5" s="12"/>
      <c r="K5" s="12"/>
      <c r="L5" s="12"/>
      <c r="M5" s="12"/>
      <c r="O5" s="68"/>
      <c r="P5" s="12"/>
    </row>
    <row r="6" spans="1:17" s="9" customFormat="1" ht="38.25" customHeight="1" thickBot="1" x14ac:dyDescent="0.25">
      <c r="A6" s="85" t="s">
        <v>12</v>
      </c>
      <c r="B6" s="86" t="s">
        <v>42</v>
      </c>
      <c r="C6" s="87" t="s">
        <v>41</v>
      </c>
      <c r="D6" s="87" t="s">
        <v>13</v>
      </c>
      <c r="E6" s="87" t="s">
        <v>14</v>
      </c>
      <c r="F6" s="87" t="s">
        <v>15</v>
      </c>
      <c r="G6" s="87" t="s">
        <v>16</v>
      </c>
      <c r="H6" s="87" t="s">
        <v>17</v>
      </c>
      <c r="I6" s="87" t="s">
        <v>18</v>
      </c>
      <c r="J6" s="87" t="s">
        <v>19</v>
      </c>
      <c r="K6" s="87" t="s">
        <v>20</v>
      </c>
      <c r="L6" s="87" t="s">
        <v>43</v>
      </c>
      <c r="M6" s="87" t="s">
        <v>49</v>
      </c>
      <c r="N6" s="88" t="s">
        <v>35</v>
      </c>
      <c r="O6" s="8" t="s">
        <v>31</v>
      </c>
      <c r="P6" s="8" t="s">
        <v>29</v>
      </c>
      <c r="Q6" s="8" t="s">
        <v>30</v>
      </c>
    </row>
    <row r="7" spans="1:17" s="14" customFormat="1" ht="16.5" thickTop="1" x14ac:dyDescent="0.25">
      <c r="A7" s="3" t="s">
        <v>55</v>
      </c>
      <c r="B7" s="3" t="s">
        <v>54</v>
      </c>
      <c r="C7" s="3" t="s">
        <v>54</v>
      </c>
      <c r="D7" s="78">
        <v>12970624585</v>
      </c>
      <c r="E7" s="78">
        <v>12970624585</v>
      </c>
      <c r="F7" s="78">
        <v>8331451131.5600004</v>
      </c>
      <c r="G7" s="78">
        <v>125417240.56</v>
      </c>
      <c r="H7" s="78">
        <v>1458727016.4200001</v>
      </c>
      <c r="I7" s="78">
        <v>192523.5</v>
      </c>
      <c r="J7" s="78">
        <v>2317899740.8400002</v>
      </c>
      <c r="K7" s="78">
        <v>2206845641.8600001</v>
      </c>
      <c r="L7" s="78">
        <v>9068388063.6800003</v>
      </c>
      <c r="M7" s="78">
        <v>4429214610.2399998</v>
      </c>
      <c r="N7" s="13">
        <f>+J7/E7</f>
        <v>0.17870378759713368</v>
      </c>
      <c r="O7" s="12">
        <f>+O29+O79+O115+O105</f>
        <v>3260810368</v>
      </c>
      <c r="P7" s="12">
        <f>+P29+P79+P115+P105</f>
        <v>271529546.43000001</v>
      </c>
      <c r="Q7" s="13">
        <f>+P7/O7</f>
        <v>8.3270572583630839E-2</v>
      </c>
    </row>
    <row r="8" spans="1:17" s="3" customFormat="1" x14ac:dyDescent="0.25">
      <c r="A8" s="3" t="s">
        <v>55</v>
      </c>
      <c r="B8" s="3" t="s">
        <v>56</v>
      </c>
      <c r="C8" s="3" t="s">
        <v>22</v>
      </c>
      <c r="D8" s="78">
        <v>3764298778</v>
      </c>
      <c r="E8" s="78">
        <v>3764298778</v>
      </c>
      <c r="F8" s="78">
        <v>3749471883</v>
      </c>
      <c r="G8" s="78">
        <v>0</v>
      </c>
      <c r="H8" s="78">
        <v>456020584.55000001</v>
      </c>
      <c r="I8" s="78">
        <v>0</v>
      </c>
      <c r="J8" s="78">
        <v>911098379.04999995</v>
      </c>
      <c r="K8" s="78">
        <v>911098379.04999995</v>
      </c>
      <c r="L8" s="78">
        <v>2397179814.4000001</v>
      </c>
      <c r="M8" s="78">
        <v>2382352919.4000001</v>
      </c>
      <c r="N8" s="19">
        <f t="shared" ref="N8:N71" si="0">+J8/E8</f>
        <v>0.2420366800783208</v>
      </c>
      <c r="O8" s="12"/>
      <c r="P8" s="12"/>
      <c r="Q8" s="13"/>
    </row>
    <row r="9" spans="1:17" s="15" customFormat="1" x14ac:dyDescent="0.25">
      <c r="A9" s="15" t="s">
        <v>55</v>
      </c>
      <c r="B9" s="15" t="s">
        <v>57</v>
      </c>
      <c r="C9" s="15" t="s">
        <v>58</v>
      </c>
      <c r="D9" s="27">
        <v>1348049888</v>
      </c>
      <c r="E9" s="27">
        <v>1348049888</v>
      </c>
      <c r="F9" s="27">
        <v>1342331113</v>
      </c>
      <c r="G9" s="27">
        <v>0</v>
      </c>
      <c r="H9" s="27">
        <v>0</v>
      </c>
      <c r="I9" s="27">
        <v>0</v>
      </c>
      <c r="J9" s="27">
        <v>303521147.57999998</v>
      </c>
      <c r="K9" s="27">
        <v>303521147.57999998</v>
      </c>
      <c r="L9" s="27">
        <v>1044528740.42</v>
      </c>
      <c r="M9" s="27">
        <v>1038809965.42</v>
      </c>
      <c r="N9" s="19">
        <f t="shared" si="0"/>
        <v>0.22515572330213346</v>
      </c>
      <c r="O9" s="18"/>
      <c r="P9" s="18"/>
      <c r="Q9" s="19"/>
    </row>
    <row r="10" spans="1:17" s="15" customFormat="1" x14ac:dyDescent="0.25">
      <c r="A10" s="15" t="s">
        <v>55</v>
      </c>
      <c r="B10" s="15" t="s">
        <v>59</v>
      </c>
      <c r="C10" s="15" t="s">
        <v>60</v>
      </c>
      <c r="D10" s="27">
        <v>1330049888</v>
      </c>
      <c r="E10" s="27">
        <v>1330049888</v>
      </c>
      <c r="F10" s="27">
        <v>1324331113</v>
      </c>
      <c r="G10" s="27">
        <v>0</v>
      </c>
      <c r="H10" s="27">
        <v>0</v>
      </c>
      <c r="I10" s="27">
        <v>0</v>
      </c>
      <c r="J10" s="27">
        <v>300325630.92000002</v>
      </c>
      <c r="K10" s="27">
        <v>300325630.92000002</v>
      </c>
      <c r="L10" s="27">
        <v>1029724257.08</v>
      </c>
      <c r="M10" s="27">
        <v>1024005482.08</v>
      </c>
      <c r="N10" s="19">
        <f t="shared" si="0"/>
        <v>0.22580027533523617</v>
      </c>
      <c r="O10" s="18"/>
      <c r="P10" s="18"/>
      <c r="Q10" s="19"/>
    </row>
    <row r="11" spans="1:17" s="15" customFormat="1" x14ac:dyDescent="0.25">
      <c r="A11" s="15" t="s">
        <v>55</v>
      </c>
      <c r="B11" s="15" t="s">
        <v>61</v>
      </c>
      <c r="C11" s="15" t="s">
        <v>62</v>
      </c>
      <c r="D11" s="27">
        <v>18000000</v>
      </c>
      <c r="E11" s="27">
        <v>18000000</v>
      </c>
      <c r="F11" s="27">
        <v>18000000</v>
      </c>
      <c r="G11" s="27">
        <v>0</v>
      </c>
      <c r="H11" s="27">
        <v>0</v>
      </c>
      <c r="I11" s="27">
        <v>0</v>
      </c>
      <c r="J11" s="27">
        <v>3195516.66</v>
      </c>
      <c r="K11" s="27">
        <v>3195516.66</v>
      </c>
      <c r="L11" s="27">
        <v>14804483.34</v>
      </c>
      <c r="M11" s="27">
        <v>14804483.34</v>
      </c>
      <c r="N11" s="19">
        <f t="shared" si="0"/>
        <v>0.17752870333333334</v>
      </c>
      <c r="O11" s="18"/>
      <c r="P11" s="18"/>
      <c r="Q11" s="19"/>
    </row>
    <row r="12" spans="1:17" s="15" customFormat="1" x14ac:dyDescent="0.25">
      <c r="A12" s="15" t="s">
        <v>55</v>
      </c>
      <c r="B12" s="15" t="s">
        <v>63</v>
      </c>
      <c r="C12" s="15" t="s">
        <v>64</v>
      </c>
      <c r="D12" s="27">
        <v>45658458</v>
      </c>
      <c r="E12" s="27">
        <v>45658458</v>
      </c>
      <c r="F12" s="27">
        <v>45658458</v>
      </c>
      <c r="G12" s="27">
        <v>0</v>
      </c>
      <c r="H12" s="27">
        <v>0</v>
      </c>
      <c r="I12" s="27">
        <v>0</v>
      </c>
      <c r="J12" s="27">
        <v>5703095</v>
      </c>
      <c r="K12" s="27">
        <v>5703095</v>
      </c>
      <c r="L12" s="27">
        <v>39955363</v>
      </c>
      <c r="M12" s="27">
        <v>39955363</v>
      </c>
      <c r="N12" s="19">
        <f t="shared" si="0"/>
        <v>0.12490774436578651</v>
      </c>
      <c r="O12" s="18"/>
      <c r="P12" s="18"/>
      <c r="Q12" s="19"/>
    </row>
    <row r="13" spans="1:17" s="15" customFormat="1" x14ac:dyDescent="0.25">
      <c r="A13" s="15" t="s">
        <v>55</v>
      </c>
      <c r="B13" s="15" t="s">
        <v>65</v>
      </c>
      <c r="C13" s="15" t="s">
        <v>66</v>
      </c>
      <c r="D13" s="27">
        <v>45658458</v>
      </c>
      <c r="E13" s="27">
        <v>45658458</v>
      </c>
      <c r="F13" s="27">
        <v>45658458</v>
      </c>
      <c r="G13" s="27">
        <v>0</v>
      </c>
      <c r="H13" s="27">
        <v>0</v>
      </c>
      <c r="I13" s="27">
        <v>0</v>
      </c>
      <c r="J13" s="27">
        <v>5703095</v>
      </c>
      <c r="K13" s="27">
        <v>5703095</v>
      </c>
      <c r="L13" s="27">
        <v>39955363</v>
      </c>
      <c r="M13" s="27">
        <v>39955363</v>
      </c>
      <c r="N13" s="19">
        <f t="shared" si="0"/>
        <v>0.12490774436578651</v>
      </c>
      <c r="O13" s="18"/>
      <c r="P13" s="18"/>
      <c r="Q13" s="19"/>
    </row>
    <row r="14" spans="1:17" s="15" customFormat="1" x14ac:dyDescent="0.25">
      <c r="A14" s="15" t="s">
        <v>55</v>
      </c>
      <c r="B14" s="15" t="s">
        <v>67</v>
      </c>
      <c r="C14" s="15" t="s">
        <v>68</v>
      </c>
      <c r="D14" s="27">
        <v>1746687256</v>
      </c>
      <c r="E14" s="27">
        <v>1746687256</v>
      </c>
      <c r="F14" s="27">
        <v>1739824192</v>
      </c>
      <c r="G14" s="27">
        <v>0</v>
      </c>
      <c r="H14" s="27">
        <v>0</v>
      </c>
      <c r="I14" s="27">
        <v>0</v>
      </c>
      <c r="J14" s="27">
        <v>453319169.81999999</v>
      </c>
      <c r="K14" s="27">
        <v>453319169.81999999</v>
      </c>
      <c r="L14" s="27">
        <v>1293368086.1800001</v>
      </c>
      <c r="M14" s="27">
        <v>1286505022.1800001</v>
      </c>
      <c r="N14" s="19">
        <f t="shared" si="0"/>
        <v>0.25953081655735172</v>
      </c>
      <c r="O14" s="18"/>
      <c r="P14" s="18"/>
      <c r="Q14" s="19"/>
    </row>
    <row r="15" spans="1:17" s="15" customFormat="1" x14ac:dyDescent="0.25">
      <c r="A15" s="15" t="s">
        <v>55</v>
      </c>
      <c r="B15" s="15" t="s">
        <v>69</v>
      </c>
      <c r="C15" s="15" t="s">
        <v>70</v>
      </c>
      <c r="D15" s="27">
        <v>487721872</v>
      </c>
      <c r="E15" s="27">
        <v>487721872</v>
      </c>
      <c r="F15" s="27">
        <v>485095466</v>
      </c>
      <c r="G15" s="27">
        <v>0</v>
      </c>
      <c r="H15" s="27">
        <v>0</v>
      </c>
      <c r="I15" s="27">
        <v>0</v>
      </c>
      <c r="J15" s="27">
        <v>93552218.75</v>
      </c>
      <c r="K15" s="27">
        <v>93552218.75</v>
      </c>
      <c r="L15" s="27">
        <v>394169653.25</v>
      </c>
      <c r="M15" s="27">
        <v>391543247.25</v>
      </c>
      <c r="N15" s="19">
        <f t="shared" si="0"/>
        <v>0.19181468808517982</v>
      </c>
      <c r="O15" s="18"/>
      <c r="P15" s="18"/>
      <c r="Q15" s="19"/>
    </row>
    <row r="16" spans="1:17" s="15" customFormat="1" x14ac:dyDescent="0.25">
      <c r="A16" s="15" t="s">
        <v>55</v>
      </c>
      <c r="B16" s="15" t="s">
        <v>71</v>
      </c>
      <c r="C16" s="15" t="s">
        <v>72</v>
      </c>
      <c r="D16" s="27">
        <v>629925942</v>
      </c>
      <c r="E16" s="27">
        <v>629925942</v>
      </c>
      <c r="F16" s="27">
        <v>627431624</v>
      </c>
      <c r="G16" s="27">
        <v>0</v>
      </c>
      <c r="H16" s="27">
        <v>0</v>
      </c>
      <c r="I16" s="27">
        <v>0</v>
      </c>
      <c r="J16" s="27">
        <v>131573333.52</v>
      </c>
      <c r="K16" s="27">
        <v>131573333.52</v>
      </c>
      <c r="L16" s="27">
        <v>498352608.48000002</v>
      </c>
      <c r="M16" s="27">
        <v>495858290.48000002</v>
      </c>
      <c r="N16" s="19">
        <f t="shared" si="0"/>
        <v>0.20887111443967168</v>
      </c>
      <c r="O16" s="18"/>
      <c r="P16" s="18"/>
      <c r="Q16" s="19"/>
    </row>
    <row r="17" spans="1:17" s="15" customFormat="1" x14ac:dyDescent="0.25">
      <c r="A17" s="15" t="s">
        <v>55</v>
      </c>
      <c r="B17" s="15" t="s">
        <v>73</v>
      </c>
      <c r="C17" s="15" t="s">
        <v>74</v>
      </c>
      <c r="D17" s="27">
        <v>197546538</v>
      </c>
      <c r="E17" s="27">
        <v>197546538</v>
      </c>
      <c r="F17" s="27">
        <v>197546538</v>
      </c>
      <c r="G17" s="27">
        <v>0</v>
      </c>
      <c r="H17" s="27">
        <v>0</v>
      </c>
      <c r="I17" s="27">
        <v>0</v>
      </c>
      <c r="J17" s="27">
        <v>194309419.53999999</v>
      </c>
      <c r="K17" s="27">
        <v>194309419.53999999</v>
      </c>
      <c r="L17" s="27">
        <v>3237118.46</v>
      </c>
      <c r="M17" s="27">
        <v>3237118.46</v>
      </c>
      <c r="N17" s="19">
        <f t="shared" si="0"/>
        <v>0.98361338805137644</v>
      </c>
      <c r="O17" s="18"/>
      <c r="P17" s="18"/>
      <c r="Q17" s="19"/>
    </row>
    <row r="18" spans="1:17" s="15" customFormat="1" x14ac:dyDescent="0.25">
      <c r="A18" s="15" t="s">
        <v>55</v>
      </c>
      <c r="B18" s="15" t="s">
        <v>75</v>
      </c>
      <c r="C18" s="15" t="s">
        <v>76</v>
      </c>
      <c r="D18" s="27">
        <v>192870000</v>
      </c>
      <c r="E18" s="27">
        <v>192870000</v>
      </c>
      <c r="F18" s="27">
        <v>192095136</v>
      </c>
      <c r="G18" s="27">
        <v>0</v>
      </c>
      <c r="H18" s="27">
        <v>0</v>
      </c>
      <c r="I18" s="27">
        <v>0</v>
      </c>
      <c r="J18" s="27">
        <v>33884198.009999998</v>
      </c>
      <c r="K18" s="27">
        <v>33884198.009999998</v>
      </c>
      <c r="L18" s="27">
        <v>158985801.99000001</v>
      </c>
      <c r="M18" s="27">
        <v>158210937.99000001</v>
      </c>
      <c r="N18" s="19">
        <f t="shared" si="0"/>
        <v>0.17568412925804947</v>
      </c>
      <c r="O18" s="18"/>
      <c r="P18" s="18"/>
      <c r="Q18" s="19"/>
    </row>
    <row r="19" spans="1:17" s="15" customFormat="1" ht="14.1" customHeight="1" x14ac:dyDescent="0.25">
      <c r="A19" s="15" t="s">
        <v>55</v>
      </c>
      <c r="B19" s="15" t="s">
        <v>77</v>
      </c>
      <c r="C19" s="15" t="s">
        <v>78</v>
      </c>
      <c r="D19" s="27">
        <v>238622904</v>
      </c>
      <c r="E19" s="27">
        <v>238622904</v>
      </c>
      <c r="F19" s="27">
        <v>237655428</v>
      </c>
      <c r="G19" s="27">
        <v>0</v>
      </c>
      <c r="H19" s="27">
        <v>0</v>
      </c>
      <c r="I19" s="27">
        <v>0</v>
      </c>
      <c r="J19" s="27">
        <v>0</v>
      </c>
      <c r="K19" s="27">
        <v>0</v>
      </c>
      <c r="L19" s="27">
        <v>238622904</v>
      </c>
      <c r="M19" s="27">
        <v>237655428</v>
      </c>
      <c r="N19" s="19">
        <f t="shared" si="0"/>
        <v>0</v>
      </c>
      <c r="O19" s="18"/>
      <c r="P19" s="18"/>
      <c r="Q19" s="19"/>
    </row>
    <row r="20" spans="1:17" s="15" customFormat="1" x14ac:dyDescent="0.25">
      <c r="A20" s="15" t="s">
        <v>55</v>
      </c>
      <c r="B20" s="15" t="s">
        <v>79</v>
      </c>
      <c r="C20" s="15" t="s">
        <v>80</v>
      </c>
      <c r="D20" s="27">
        <v>284431245</v>
      </c>
      <c r="E20" s="27">
        <v>284431245</v>
      </c>
      <c r="F20" s="27">
        <v>283298844</v>
      </c>
      <c r="G20" s="27">
        <v>0</v>
      </c>
      <c r="H20" s="27">
        <v>208074536.06999999</v>
      </c>
      <c r="I20" s="27">
        <v>0</v>
      </c>
      <c r="J20" s="27">
        <v>75224307.930000007</v>
      </c>
      <c r="K20" s="27">
        <v>75224307.930000007</v>
      </c>
      <c r="L20" s="27">
        <v>1132401</v>
      </c>
      <c r="M20" s="27">
        <v>0</v>
      </c>
      <c r="N20" s="19">
        <f t="shared" si="0"/>
        <v>0.26447273023749557</v>
      </c>
      <c r="O20" s="18"/>
      <c r="P20" s="18"/>
      <c r="Q20" s="19"/>
    </row>
    <row r="21" spans="1:17" s="15" customFormat="1" x14ac:dyDescent="0.25">
      <c r="A21" s="15" t="s">
        <v>55</v>
      </c>
      <c r="B21" s="15" t="s">
        <v>81</v>
      </c>
      <c r="C21" s="15" t="s">
        <v>82</v>
      </c>
      <c r="D21" s="27">
        <v>269845027</v>
      </c>
      <c r="E21" s="27">
        <v>269845027</v>
      </c>
      <c r="F21" s="27">
        <v>268770698</v>
      </c>
      <c r="G21" s="27">
        <v>0</v>
      </c>
      <c r="H21" s="27">
        <v>197403534.22999999</v>
      </c>
      <c r="I21" s="27">
        <v>0</v>
      </c>
      <c r="J21" s="27">
        <v>71367163.769999996</v>
      </c>
      <c r="K21" s="27">
        <v>71367163.769999996</v>
      </c>
      <c r="L21" s="27">
        <v>1074329</v>
      </c>
      <c r="M21" s="27">
        <v>0</v>
      </c>
      <c r="N21" s="19">
        <f t="shared" si="0"/>
        <v>0.26447463035885405</v>
      </c>
      <c r="O21" s="18"/>
      <c r="P21" s="18"/>
      <c r="Q21" s="19"/>
    </row>
    <row r="22" spans="1:17" s="15" customFormat="1" x14ac:dyDescent="0.25">
      <c r="A22" s="15" t="s">
        <v>55</v>
      </c>
      <c r="B22" s="15" t="s">
        <v>83</v>
      </c>
      <c r="C22" s="15" t="s">
        <v>84</v>
      </c>
      <c r="D22" s="27">
        <v>14586218</v>
      </c>
      <c r="E22" s="27">
        <v>14586218</v>
      </c>
      <c r="F22" s="27">
        <v>14528146</v>
      </c>
      <c r="G22" s="27">
        <v>0</v>
      </c>
      <c r="H22" s="27">
        <v>10671001.84</v>
      </c>
      <c r="I22" s="27">
        <v>0</v>
      </c>
      <c r="J22" s="27">
        <v>3857144.16</v>
      </c>
      <c r="K22" s="27">
        <v>3857144.16</v>
      </c>
      <c r="L22" s="27">
        <v>58072</v>
      </c>
      <c r="M22" s="27">
        <v>0</v>
      </c>
      <c r="N22" s="19">
        <f t="shared" si="0"/>
        <v>0.26443757799314394</v>
      </c>
      <c r="O22" s="18"/>
      <c r="P22" s="18"/>
      <c r="Q22" s="19"/>
    </row>
    <row r="23" spans="1:17" s="15" customFormat="1" x14ac:dyDescent="0.25">
      <c r="A23" s="15" t="s">
        <v>55</v>
      </c>
      <c r="B23" s="15" t="s">
        <v>85</v>
      </c>
      <c r="C23" s="15" t="s">
        <v>86</v>
      </c>
      <c r="D23" s="27">
        <v>339471931</v>
      </c>
      <c r="E23" s="27">
        <v>339471931</v>
      </c>
      <c r="F23" s="27">
        <v>338359276</v>
      </c>
      <c r="G23" s="27">
        <v>0</v>
      </c>
      <c r="H23" s="27">
        <v>247946048.47999999</v>
      </c>
      <c r="I23" s="27">
        <v>0</v>
      </c>
      <c r="J23" s="27">
        <v>73330658.719999999</v>
      </c>
      <c r="K23" s="27">
        <v>73330658.719999999</v>
      </c>
      <c r="L23" s="27">
        <v>18195223.800000001</v>
      </c>
      <c r="M23" s="27">
        <v>17082568.800000001</v>
      </c>
      <c r="N23" s="19">
        <f t="shared" si="0"/>
        <v>0.21601390873167656</v>
      </c>
      <c r="O23" s="18"/>
      <c r="P23" s="18"/>
      <c r="Q23" s="19"/>
    </row>
    <row r="24" spans="1:17" s="15" customFormat="1" x14ac:dyDescent="0.25">
      <c r="A24" s="15" t="s">
        <v>55</v>
      </c>
      <c r="B24" s="15" t="s">
        <v>87</v>
      </c>
      <c r="C24" s="15" t="s">
        <v>88</v>
      </c>
      <c r="D24" s="27">
        <v>148195972</v>
      </c>
      <c r="E24" s="27">
        <v>148195972</v>
      </c>
      <c r="F24" s="27">
        <v>147605962</v>
      </c>
      <c r="G24" s="27">
        <v>0</v>
      </c>
      <c r="H24" s="27">
        <v>108989472.17</v>
      </c>
      <c r="I24" s="27">
        <v>0</v>
      </c>
      <c r="J24" s="27">
        <v>38616489.829999998</v>
      </c>
      <c r="K24" s="27">
        <v>38616489.829999998</v>
      </c>
      <c r="L24" s="27">
        <v>590010</v>
      </c>
      <c r="M24" s="27">
        <v>0</v>
      </c>
      <c r="N24" s="19">
        <f t="shared" si="0"/>
        <v>0.26057718916948702</v>
      </c>
      <c r="O24" s="18"/>
      <c r="P24" s="18"/>
      <c r="Q24" s="19"/>
    </row>
    <row r="25" spans="1:17" s="15" customFormat="1" x14ac:dyDescent="0.25">
      <c r="A25" s="15" t="s">
        <v>55</v>
      </c>
      <c r="B25" s="15" t="s">
        <v>89</v>
      </c>
      <c r="C25" s="15" t="s">
        <v>90</v>
      </c>
      <c r="D25" s="27">
        <v>43758653</v>
      </c>
      <c r="E25" s="27">
        <v>43758653</v>
      </c>
      <c r="F25" s="27">
        <v>43584438</v>
      </c>
      <c r="G25" s="27">
        <v>0</v>
      </c>
      <c r="H25" s="27">
        <v>32013066.489999998</v>
      </c>
      <c r="I25" s="27">
        <v>0</v>
      </c>
      <c r="J25" s="27">
        <v>11571371.51</v>
      </c>
      <c r="K25" s="27">
        <v>11571371.51</v>
      </c>
      <c r="L25" s="27">
        <v>174215</v>
      </c>
      <c r="M25" s="27">
        <v>0</v>
      </c>
      <c r="N25" s="19">
        <f t="shared" si="0"/>
        <v>0.2644361907118119</v>
      </c>
      <c r="O25" s="18"/>
      <c r="P25" s="18"/>
      <c r="Q25" s="19"/>
    </row>
    <row r="26" spans="1:17" s="15" customFormat="1" x14ac:dyDescent="0.25">
      <c r="A26" s="15" t="s">
        <v>55</v>
      </c>
      <c r="B26" s="15" t="s">
        <v>91</v>
      </c>
      <c r="C26" s="15" t="s">
        <v>92</v>
      </c>
      <c r="D26" s="27">
        <v>87517306</v>
      </c>
      <c r="E26" s="27">
        <v>87517306</v>
      </c>
      <c r="F26" s="27">
        <v>87168876</v>
      </c>
      <c r="G26" s="27">
        <v>0</v>
      </c>
      <c r="H26" s="27">
        <v>64026078.619999997</v>
      </c>
      <c r="I26" s="27">
        <v>0</v>
      </c>
      <c r="J26" s="27">
        <v>23142797.379999999</v>
      </c>
      <c r="K26" s="27">
        <v>23142797.379999999</v>
      </c>
      <c r="L26" s="27">
        <v>348430</v>
      </c>
      <c r="M26" s="27">
        <v>0</v>
      </c>
      <c r="N26" s="19">
        <f t="shared" si="0"/>
        <v>0.26443681184610501</v>
      </c>
      <c r="O26" s="18"/>
      <c r="P26" s="18"/>
      <c r="Q26" s="19"/>
    </row>
    <row r="27" spans="1:17" s="15" customFormat="1" x14ac:dyDescent="0.25">
      <c r="A27" s="15" t="s">
        <v>55</v>
      </c>
      <c r="B27" s="15" t="s">
        <v>93</v>
      </c>
      <c r="C27" s="15" t="s">
        <v>94</v>
      </c>
      <c r="D27" s="27">
        <v>60000000</v>
      </c>
      <c r="E27" s="27">
        <v>60000000</v>
      </c>
      <c r="F27" s="27">
        <v>60000000</v>
      </c>
      <c r="G27" s="27">
        <v>0</v>
      </c>
      <c r="H27" s="27">
        <v>42917431.200000003</v>
      </c>
      <c r="I27" s="27">
        <v>0</v>
      </c>
      <c r="J27" s="27">
        <v>0</v>
      </c>
      <c r="K27" s="27">
        <v>0</v>
      </c>
      <c r="L27" s="27">
        <v>17082568.800000001</v>
      </c>
      <c r="M27" s="27">
        <v>17082568.800000001</v>
      </c>
      <c r="N27" s="19">
        <f t="shared" si="0"/>
        <v>0</v>
      </c>
      <c r="O27" s="18"/>
      <c r="P27" s="18"/>
      <c r="Q27" s="19"/>
    </row>
    <row r="28" spans="1:17" s="15" customFormat="1" x14ac:dyDescent="0.25">
      <c r="A28" s="15" t="s">
        <v>55</v>
      </c>
      <c r="B28" s="15" t="s">
        <v>93</v>
      </c>
      <c r="C28" s="15" t="s">
        <v>94</v>
      </c>
      <c r="D28" s="27">
        <v>0</v>
      </c>
      <c r="E28" s="27">
        <v>0</v>
      </c>
      <c r="F28" s="27">
        <v>0</v>
      </c>
      <c r="G28" s="27">
        <v>0</v>
      </c>
      <c r="H28" s="27">
        <v>0</v>
      </c>
      <c r="I28" s="27">
        <v>0</v>
      </c>
      <c r="J28" s="27">
        <v>0</v>
      </c>
      <c r="K28" s="27">
        <v>0</v>
      </c>
      <c r="L28" s="27">
        <v>0</v>
      </c>
      <c r="M28" s="27">
        <v>0</v>
      </c>
      <c r="N28" s="19">
        <v>0</v>
      </c>
      <c r="O28" s="18"/>
      <c r="P28" s="18"/>
      <c r="Q28" s="19"/>
    </row>
    <row r="29" spans="1:17" s="3" customFormat="1" x14ac:dyDescent="0.25">
      <c r="A29" s="3" t="s">
        <v>55</v>
      </c>
      <c r="B29" s="3" t="s">
        <v>95</v>
      </c>
      <c r="C29" s="3" t="s">
        <v>96</v>
      </c>
      <c r="D29" s="78">
        <v>2895557440</v>
      </c>
      <c r="E29" s="78">
        <v>2895557440</v>
      </c>
      <c r="F29" s="78">
        <v>1856603254.26</v>
      </c>
      <c r="G29" s="78">
        <v>124880140.56</v>
      </c>
      <c r="H29" s="78">
        <v>895926156.25</v>
      </c>
      <c r="I29" s="78">
        <v>137923.5</v>
      </c>
      <c r="J29" s="78">
        <v>217991364.71000001</v>
      </c>
      <c r="K29" s="78">
        <v>127679265.73</v>
      </c>
      <c r="L29" s="78">
        <v>1656621854.98</v>
      </c>
      <c r="M29" s="78">
        <v>617667669.24000001</v>
      </c>
      <c r="N29" s="13">
        <f t="shared" si="0"/>
        <v>7.5284766138156808E-2</v>
      </c>
      <c r="O29" s="12">
        <f t="shared" ref="O29:O59" si="1">+E29</f>
        <v>2895557440</v>
      </c>
      <c r="P29" s="12">
        <f t="shared" ref="P29:P59" si="2">+J29</f>
        <v>217991364.71000001</v>
      </c>
      <c r="Q29" s="13">
        <f>+P29/O29</f>
        <v>7.5284766138156808E-2</v>
      </c>
    </row>
    <row r="30" spans="1:17" s="15" customFormat="1" x14ac:dyDescent="0.25">
      <c r="A30" s="15" t="s">
        <v>55</v>
      </c>
      <c r="B30" s="15" t="s">
        <v>97</v>
      </c>
      <c r="C30" s="15" t="s">
        <v>98</v>
      </c>
      <c r="D30" s="27">
        <v>383163851</v>
      </c>
      <c r="E30" s="27">
        <v>383163851</v>
      </c>
      <c r="F30" s="27">
        <v>297975000</v>
      </c>
      <c r="G30" s="27">
        <v>71379000</v>
      </c>
      <c r="H30" s="27">
        <v>168142360</v>
      </c>
      <c r="I30" s="27">
        <v>0</v>
      </c>
      <c r="J30" s="27">
        <v>3016889.01</v>
      </c>
      <c r="K30" s="27">
        <v>3016889.01</v>
      </c>
      <c r="L30" s="27">
        <v>140625601.99000001</v>
      </c>
      <c r="M30" s="27">
        <v>55436750.990000002</v>
      </c>
      <c r="N30" s="19">
        <f t="shared" si="0"/>
        <v>7.8736263927987292E-3</v>
      </c>
      <c r="O30" s="18">
        <f t="shared" si="1"/>
        <v>383163851</v>
      </c>
      <c r="P30" s="18">
        <f t="shared" si="2"/>
        <v>3016889.01</v>
      </c>
      <c r="Q30" s="19">
        <f t="shared" ref="Q30:Q44" si="3">+P30/O30</f>
        <v>7.8736263927987292E-3</v>
      </c>
    </row>
    <row r="31" spans="1:17" s="15" customFormat="1" x14ac:dyDescent="0.25">
      <c r="A31" s="15" t="s">
        <v>55</v>
      </c>
      <c r="B31" s="15" t="s">
        <v>99</v>
      </c>
      <c r="C31" s="15" t="s">
        <v>100</v>
      </c>
      <c r="D31" s="27">
        <v>195406033</v>
      </c>
      <c r="E31" s="27">
        <v>195406033</v>
      </c>
      <c r="F31" s="27">
        <v>160000000</v>
      </c>
      <c r="G31" s="27">
        <v>11379000</v>
      </c>
      <c r="H31" s="27">
        <v>112017360</v>
      </c>
      <c r="I31" s="27">
        <v>0</v>
      </c>
      <c r="J31" s="27">
        <v>0</v>
      </c>
      <c r="K31" s="27">
        <v>0</v>
      </c>
      <c r="L31" s="27">
        <v>72009673</v>
      </c>
      <c r="M31" s="27">
        <v>36603640</v>
      </c>
      <c r="N31" s="19">
        <f t="shared" si="0"/>
        <v>0</v>
      </c>
      <c r="O31" s="18">
        <f t="shared" si="1"/>
        <v>195406033</v>
      </c>
      <c r="P31" s="18">
        <f t="shared" si="2"/>
        <v>0</v>
      </c>
      <c r="Q31" s="19">
        <f t="shared" si="3"/>
        <v>0</v>
      </c>
    </row>
    <row r="32" spans="1:17" s="15" customFormat="1" x14ac:dyDescent="0.25">
      <c r="A32" s="15" t="s">
        <v>55</v>
      </c>
      <c r="B32" s="15" t="s">
        <v>101</v>
      </c>
      <c r="C32" s="15" t="s">
        <v>102</v>
      </c>
      <c r="D32" s="27">
        <v>10000000</v>
      </c>
      <c r="E32" s="27">
        <v>10000000</v>
      </c>
      <c r="F32" s="27">
        <v>0</v>
      </c>
      <c r="G32" s="27">
        <v>0</v>
      </c>
      <c r="H32" s="27">
        <v>0</v>
      </c>
      <c r="I32" s="27">
        <v>0</v>
      </c>
      <c r="J32" s="27">
        <v>0</v>
      </c>
      <c r="K32" s="27">
        <v>0</v>
      </c>
      <c r="L32" s="27">
        <v>10000000</v>
      </c>
      <c r="M32" s="27">
        <v>0</v>
      </c>
      <c r="N32" s="19">
        <f t="shared" si="0"/>
        <v>0</v>
      </c>
      <c r="O32" s="18">
        <f t="shared" si="1"/>
        <v>10000000</v>
      </c>
      <c r="P32" s="18">
        <f t="shared" si="2"/>
        <v>0</v>
      </c>
      <c r="Q32" s="19">
        <f t="shared" si="3"/>
        <v>0</v>
      </c>
    </row>
    <row r="33" spans="1:17" s="15" customFormat="1" x14ac:dyDescent="0.25">
      <c r="A33" s="15" t="s">
        <v>55</v>
      </c>
      <c r="B33" s="15" t="s">
        <v>103</v>
      </c>
      <c r="C33" s="15" t="s">
        <v>104</v>
      </c>
      <c r="D33" s="27">
        <v>49850000</v>
      </c>
      <c r="E33" s="27">
        <v>49850000</v>
      </c>
      <c r="F33" s="27">
        <v>18462500</v>
      </c>
      <c r="G33" s="27">
        <v>0</v>
      </c>
      <c r="H33" s="27">
        <v>0</v>
      </c>
      <c r="I33" s="27">
        <v>0</v>
      </c>
      <c r="J33" s="27">
        <v>0</v>
      </c>
      <c r="K33" s="27">
        <v>0</v>
      </c>
      <c r="L33" s="27">
        <v>49850000</v>
      </c>
      <c r="M33" s="27">
        <v>18462500</v>
      </c>
      <c r="N33" s="19">
        <f t="shared" si="0"/>
        <v>0</v>
      </c>
      <c r="O33" s="18">
        <f t="shared" si="1"/>
        <v>49850000</v>
      </c>
      <c r="P33" s="18">
        <f t="shared" si="2"/>
        <v>0</v>
      </c>
      <c r="Q33" s="19">
        <f t="shared" si="3"/>
        <v>0</v>
      </c>
    </row>
    <row r="34" spans="1:17" s="15" customFormat="1" x14ac:dyDescent="0.25">
      <c r="A34" s="15" t="s">
        <v>55</v>
      </c>
      <c r="B34" s="15" t="s">
        <v>105</v>
      </c>
      <c r="C34" s="15" t="s">
        <v>106</v>
      </c>
      <c r="D34" s="27">
        <v>127907818</v>
      </c>
      <c r="E34" s="27">
        <v>127907818</v>
      </c>
      <c r="F34" s="27">
        <v>119512500</v>
      </c>
      <c r="G34" s="27">
        <v>60000000</v>
      </c>
      <c r="H34" s="27">
        <v>56125000</v>
      </c>
      <c r="I34" s="27">
        <v>0</v>
      </c>
      <c r="J34" s="27">
        <v>3016889.01</v>
      </c>
      <c r="K34" s="27">
        <v>3016889.01</v>
      </c>
      <c r="L34" s="27">
        <v>8765928.9900000002</v>
      </c>
      <c r="M34" s="27">
        <v>370610.99</v>
      </c>
      <c r="N34" s="19">
        <f t="shared" si="0"/>
        <v>2.3586431675349195E-2</v>
      </c>
      <c r="O34" s="18">
        <f t="shared" si="1"/>
        <v>127907818</v>
      </c>
      <c r="P34" s="18">
        <f t="shared" si="2"/>
        <v>3016889.01</v>
      </c>
      <c r="Q34" s="19">
        <f t="shared" si="3"/>
        <v>2.3586431675349195E-2</v>
      </c>
    </row>
    <row r="35" spans="1:17" s="15" customFormat="1" x14ac:dyDescent="0.25">
      <c r="A35" s="15" t="s">
        <v>55</v>
      </c>
      <c r="B35" s="15" t="s">
        <v>107</v>
      </c>
      <c r="C35" s="15" t="s">
        <v>108</v>
      </c>
      <c r="D35" s="27">
        <v>175885096</v>
      </c>
      <c r="E35" s="27">
        <v>175885096</v>
      </c>
      <c r="F35" s="27">
        <v>95865539</v>
      </c>
      <c r="G35" s="27">
        <v>0</v>
      </c>
      <c r="H35" s="27">
        <v>14491587.98</v>
      </c>
      <c r="I35" s="27">
        <v>0</v>
      </c>
      <c r="J35" s="27">
        <v>33947662.170000002</v>
      </c>
      <c r="K35" s="27">
        <v>33701607.170000002</v>
      </c>
      <c r="L35" s="27">
        <v>127445845.84999999</v>
      </c>
      <c r="M35" s="27">
        <v>47426288.850000001</v>
      </c>
      <c r="N35" s="19">
        <f t="shared" si="0"/>
        <v>0.19301045365435626</v>
      </c>
      <c r="O35" s="18">
        <f t="shared" si="1"/>
        <v>175885096</v>
      </c>
      <c r="P35" s="18">
        <f t="shared" si="2"/>
        <v>33947662.170000002</v>
      </c>
      <c r="Q35" s="19">
        <f t="shared" si="3"/>
        <v>0.19301045365435626</v>
      </c>
    </row>
    <row r="36" spans="1:17" s="15" customFormat="1" x14ac:dyDescent="0.25">
      <c r="A36" s="15" t="s">
        <v>55</v>
      </c>
      <c r="B36" s="15" t="s">
        <v>109</v>
      </c>
      <c r="C36" s="15" t="s">
        <v>110</v>
      </c>
      <c r="D36" s="27">
        <v>64560460</v>
      </c>
      <c r="E36" s="27">
        <v>64560460</v>
      </c>
      <c r="F36" s="27">
        <v>32640115</v>
      </c>
      <c r="G36" s="27">
        <v>0</v>
      </c>
      <c r="H36" s="27">
        <v>4904442</v>
      </c>
      <c r="I36" s="27">
        <v>0</v>
      </c>
      <c r="J36" s="27">
        <v>11476334</v>
      </c>
      <c r="K36" s="27">
        <v>11476334</v>
      </c>
      <c r="L36" s="27">
        <v>48179684</v>
      </c>
      <c r="M36" s="27">
        <v>16259339</v>
      </c>
      <c r="N36" s="19">
        <f t="shared" si="0"/>
        <v>0.17776103206203922</v>
      </c>
      <c r="O36" s="18">
        <f t="shared" si="1"/>
        <v>64560460</v>
      </c>
      <c r="P36" s="18">
        <f t="shared" si="2"/>
        <v>11476334</v>
      </c>
      <c r="Q36" s="19">
        <f t="shared" si="3"/>
        <v>0.17776103206203922</v>
      </c>
    </row>
    <row r="37" spans="1:17" s="15" customFormat="1" x14ac:dyDescent="0.25">
      <c r="A37" s="15" t="s">
        <v>55</v>
      </c>
      <c r="B37" s="15" t="s">
        <v>111</v>
      </c>
      <c r="C37" s="15" t="s">
        <v>112</v>
      </c>
      <c r="D37" s="27">
        <v>28484388</v>
      </c>
      <c r="E37" s="27">
        <v>28484388</v>
      </c>
      <c r="F37" s="27">
        <v>16121097</v>
      </c>
      <c r="G37" s="27">
        <v>0</v>
      </c>
      <c r="H37" s="27">
        <v>2503540</v>
      </c>
      <c r="I37" s="27">
        <v>0</v>
      </c>
      <c r="J37" s="27">
        <v>6496460</v>
      </c>
      <c r="K37" s="27">
        <v>6250405</v>
      </c>
      <c r="L37" s="27">
        <v>19484388</v>
      </c>
      <c r="M37" s="27">
        <v>7121097</v>
      </c>
      <c r="N37" s="19">
        <f t="shared" si="0"/>
        <v>0.22807089975041767</v>
      </c>
      <c r="O37" s="18">
        <f t="shared" si="1"/>
        <v>28484388</v>
      </c>
      <c r="P37" s="18">
        <f t="shared" si="2"/>
        <v>6496460</v>
      </c>
      <c r="Q37" s="19">
        <f t="shared" si="3"/>
        <v>0.22807089975041767</v>
      </c>
    </row>
    <row r="38" spans="1:17" s="21" customFormat="1" x14ac:dyDescent="0.25">
      <c r="A38" s="15" t="s">
        <v>55</v>
      </c>
      <c r="B38" s="15" t="s">
        <v>113</v>
      </c>
      <c r="C38" s="15" t="s">
        <v>114</v>
      </c>
      <c r="D38" s="27">
        <v>65040</v>
      </c>
      <c r="E38" s="27">
        <v>65040</v>
      </c>
      <c r="F38" s="27">
        <v>0</v>
      </c>
      <c r="G38" s="27">
        <v>0</v>
      </c>
      <c r="H38" s="27">
        <v>0</v>
      </c>
      <c r="I38" s="27">
        <v>0</v>
      </c>
      <c r="J38" s="27">
        <v>0</v>
      </c>
      <c r="K38" s="27">
        <v>0</v>
      </c>
      <c r="L38" s="27">
        <v>65040</v>
      </c>
      <c r="M38" s="27">
        <v>0</v>
      </c>
      <c r="N38" s="19">
        <f t="shared" si="0"/>
        <v>0</v>
      </c>
      <c r="O38" s="18">
        <f t="shared" si="1"/>
        <v>65040</v>
      </c>
      <c r="P38" s="18">
        <f t="shared" si="2"/>
        <v>0</v>
      </c>
      <c r="Q38" s="23">
        <f t="shared" si="3"/>
        <v>0</v>
      </c>
    </row>
    <row r="39" spans="1:17" s="21" customFormat="1" x14ac:dyDescent="0.25">
      <c r="A39" s="15" t="s">
        <v>55</v>
      </c>
      <c r="B39" s="15" t="s">
        <v>115</v>
      </c>
      <c r="C39" s="15" t="s">
        <v>116</v>
      </c>
      <c r="D39" s="27">
        <v>71133102</v>
      </c>
      <c r="E39" s="27">
        <v>71133102</v>
      </c>
      <c r="F39" s="27">
        <v>37283275</v>
      </c>
      <c r="G39" s="27">
        <v>0</v>
      </c>
      <c r="H39" s="27">
        <v>3934156.63</v>
      </c>
      <c r="I39" s="27">
        <v>0</v>
      </c>
      <c r="J39" s="27">
        <v>12308677.52</v>
      </c>
      <c r="K39" s="27">
        <v>12308677.52</v>
      </c>
      <c r="L39" s="27">
        <v>54890267.850000001</v>
      </c>
      <c r="M39" s="27">
        <v>21040440.850000001</v>
      </c>
      <c r="N39" s="19">
        <f t="shared" si="0"/>
        <v>0.17303726639111</v>
      </c>
      <c r="O39" s="18">
        <f t="shared" si="1"/>
        <v>71133102</v>
      </c>
      <c r="P39" s="18">
        <f t="shared" si="2"/>
        <v>12308677.52</v>
      </c>
      <c r="Q39" s="23">
        <f t="shared" si="3"/>
        <v>0.17303726639111</v>
      </c>
    </row>
    <row r="40" spans="1:17" s="21" customFormat="1" x14ac:dyDescent="0.25">
      <c r="A40" s="15" t="s">
        <v>55</v>
      </c>
      <c r="B40" s="15" t="s">
        <v>117</v>
      </c>
      <c r="C40" s="15" t="s">
        <v>118</v>
      </c>
      <c r="D40" s="27">
        <v>11642106</v>
      </c>
      <c r="E40" s="27">
        <v>11642106</v>
      </c>
      <c r="F40" s="27">
        <v>9821052</v>
      </c>
      <c r="G40" s="27">
        <v>0</v>
      </c>
      <c r="H40" s="27">
        <v>3149449.35</v>
      </c>
      <c r="I40" s="27">
        <v>0</v>
      </c>
      <c r="J40" s="27">
        <v>3666190.65</v>
      </c>
      <c r="K40" s="27">
        <v>3666190.65</v>
      </c>
      <c r="L40" s="27">
        <v>4826466</v>
      </c>
      <c r="M40" s="27">
        <v>3005412</v>
      </c>
      <c r="N40" s="19">
        <f t="shared" si="0"/>
        <v>0.31490785687744122</v>
      </c>
      <c r="O40" s="18">
        <f t="shared" si="1"/>
        <v>11642106</v>
      </c>
      <c r="P40" s="18">
        <f t="shared" si="2"/>
        <v>3666190.65</v>
      </c>
      <c r="Q40" s="23">
        <f t="shared" si="3"/>
        <v>0.31490785687744122</v>
      </c>
    </row>
    <row r="41" spans="1:17" s="21" customFormat="1" x14ac:dyDescent="0.25">
      <c r="A41" s="15" t="s">
        <v>55</v>
      </c>
      <c r="B41" s="15" t="s">
        <v>119</v>
      </c>
      <c r="C41" s="15" t="s">
        <v>120</v>
      </c>
      <c r="D41" s="27">
        <v>99668242</v>
      </c>
      <c r="E41" s="27">
        <v>99668242</v>
      </c>
      <c r="F41" s="27">
        <v>79886766</v>
      </c>
      <c r="G41" s="27">
        <v>42445905.329999998</v>
      </c>
      <c r="H41" s="27">
        <v>2894800</v>
      </c>
      <c r="I41" s="27">
        <v>0</v>
      </c>
      <c r="J41" s="27">
        <v>305200</v>
      </c>
      <c r="K41" s="27">
        <v>305200</v>
      </c>
      <c r="L41" s="27">
        <v>54022336.670000002</v>
      </c>
      <c r="M41" s="27">
        <v>34240860.670000002</v>
      </c>
      <c r="N41" s="19">
        <f t="shared" si="0"/>
        <v>3.0621589573136044E-3</v>
      </c>
      <c r="O41" s="18">
        <f t="shared" si="1"/>
        <v>99668242</v>
      </c>
      <c r="P41" s="18">
        <f t="shared" si="2"/>
        <v>305200</v>
      </c>
      <c r="Q41" s="23">
        <f t="shared" si="3"/>
        <v>3.0621589573136044E-3</v>
      </c>
    </row>
    <row r="42" spans="1:17" s="21" customFormat="1" x14ac:dyDescent="0.25">
      <c r="A42" s="15" t="s">
        <v>55</v>
      </c>
      <c r="B42" s="15" t="s">
        <v>121</v>
      </c>
      <c r="C42" s="15" t="s">
        <v>122</v>
      </c>
      <c r="D42" s="27">
        <v>73918000</v>
      </c>
      <c r="E42" s="27">
        <v>73918000</v>
      </c>
      <c r="F42" s="27">
        <v>73918000</v>
      </c>
      <c r="G42" s="27">
        <v>42445905.329999998</v>
      </c>
      <c r="H42" s="27">
        <v>2702210</v>
      </c>
      <c r="I42" s="27">
        <v>0</v>
      </c>
      <c r="J42" s="27">
        <v>297790</v>
      </c>
      <c r="K42" s="27">
        <v>297790</v>
      </c>
      <c r="L42" s="27">
        <v>28472094.670000002</v>
      </c>
      <c r="M42" s="27">
        <v>28472094.670000002</v>
      </c>
      <c r="N42" s="19">
        <f t="shared" si="0"/>
        <v>4.0286533726561864E-3</v>
      </c>
      <c r="O42" s="18">
        <f t="shared" si="1"/>
        <v>73918000</v>
      </c>
      <c r="P42" s="18">
        <f t="shared" si="2"/>
        <v>297790</v>
      </c>
      <c r="Q42" s="23">
        <f t="shared" si="3"/>
        <v>4.0286533726561864E-3</v>
      </c>
    </row>
    <row r="43" spans="1:17" s="21" customFormat="1" x14ac:dyDescent="0.25">
      <c r="A43" s="15" t="s">
        <v>55</v>
      </c>
      <c r="B43" s="15" t="s">
        <v>123</v>
      </c>
      <c r="C43" s="15" t="s">
        <v>124</v>
      </c>
      <c r="D43" s="27">
        <v>0</v>
      </c>
      <c r="E43" s="27">
        <v>0</v>
      </c>
      <c r="F43" s="27">
        <v>0</v>
      </c>
      <c r="G43" s="27">
        <v>0</v>
      </c>
      <c r="H43" s="27">
        <v>0</v>
      </c>
      <c r="I43" s="27">
        <v>0</v>
      </c>
      <c r="J43" s="27">
        <v>0</v>
      </c>
      <c r="K43" s="27">
        <v>0</v>
      </c>
      <c r="L43" s="27">
        <v>0</v>
      </c>
      <c r="M43" s="27">
        <v>0</v>
      </c>
      <c r="N43" s="19">
        <v>0</v>
      </c>
      <c r="O43" s="18">
        <f t="shared" si="1"/>
        <v>0</v>
      </c>
      <c r="P43" s="18">
        <f t="shared" si="2"/>
        <v>0</v>
      </c>
      <c r="Q43" s="23">
        <v>0</v>
      </c>
    </row>
    <row r="44" spans="1:17" s="21" customFormat="1" x14ac:dyDescent="0.25">
      <c r="A44" s="15" t="s">
        <v>55</v>
      </c>
      <c r="B44" s="15" t="s">
        <v>125</v>
      </c>
      <c r="C44" s="15" t="s">
        <v>126</v>
      </c>
      <c r="D44" s="27">
        <v>12216105</v>
      </c>
      <c r="E44" s="27">
        <v>12216105</v>
      </c>
      <c r="F44" s="27">
        <v>5758052</v>
      </c>
      <c r="G44" s="27">
        <v>0</v>
      </c>
      <c r="H44" s="27">
        <v>150000</v>
      </c>
      <c r="I44" s="27">
        <v>0</v>
      </c>
      <c r="J44" s="27">
        <v>0</v>
      </c>
      <c r="K44" s="27">
        <v>0</v>
      </c>
      <c r="L44" s="27">
        <v>12066105</v>
      </c>
      <c r="M44" s="27">
        <v>5608052</v>
      </c>
      <c r="N44" s="19">
        <f t="shared" si="0"/>
        <v>0</v>
      </c>
      <c r="O44" s="18">
        <f t="shared" si="1"/>
        <v>12216105</v>
      </c>
      <c r="P44" s="18">
        <f t="shared" si="2"/>
        <v>0</v>
      </c>
      <c r="Q44" s="23">
        <f t="shared" si="3"/>
        <v>0</v>
      </c>
    </row>
    <row r="45" spans="1:17" s="21" customFormat="1" x14ac:dyDescent="0.25">
      <c r="A45" s="15" t="s">
        <v>55</v>
      </c>
      <c r="B45" s="15" t="s">
        <v>127</v>
      </c>
      <c r="C45" s="15" t="s">
        <v>128</v>
      </c>
      <c r="D45" s="27">
        <v>11691279</v>
      </c>
      <c r="E45" s="27">
        <v>11691279</v>
      </c>
      <c r="F45" s="27">
        <v>0</v>
      </c>
      <c r="G45" s="27">
        <v>0</v>
      </c>
      <c r="H45" s="27">
        <v>0</v>
      </c>
      <c r="I45" s="27">
        <v>0</v>
      </c>
      <c r="J45" s="27">
        <v>0</v>
      </c>
      <c r="K45" s="27">
        <v>0</v>
      </c>
      <c r="L45" s="27">
        <v>11691279</v>
      </c>
      <c r="M45" s="27">
        <v>0</v>
      </c>
      <c r="N45" s="19">
        <f t="shared" si="0"/>
        <v>0</v>
      </c>
      <c r="O45" s="18">
        <f t="shared" si="1"/>
        <v>11691279</v>
      </c>
      <c r="P45" s="18">
        <f t="shared" si="2"/>
        <v>0</v>
      </c>
      <c r="Q45" s="23">
        <v>0</v>
      </c>
    </row>
    <row r="46" spans="1:17" s="21" customFormat="1" x14ac:dyDescent="0.25">
      <c r="A46" s="15" t="s">
        <v>55</v>
      </c>
      <c r="B46" s="15" t="s">
        <v>129</v>
      </c>
      <c r="C46" s="15" t="s">
        <v>130</v>
      </c>
      <c r="D46" s="27">
        <v>1000000</v>
      </c>
      <c r="E46" s="27">
        <v>1000000</v>
      </c>
      <c r="F46" s="27">
        <v>0</v>
      </c>
      <c r="G46" s="27">
        <v>0</v>
      </c>
      <c r="H46" s="27">
        <v>0</v>
      </c>
      <c r="I46" s="27">
        <v>0</v>
      </c>
      <c r="J46" s="27">
        <v>0</v>
      </c>
      <c r="K46" s="27">
        <v>0</v>
      </c>
      <c r="L46" s="27">
        <v>1000000</v>
      </c>
      <c r="M46" s="27">
        <v>0</v>
      </c>
      <c r="N46" s="19">
        <f t="shared" si="0"/>
        <v>0</v>
      </c>
      <c r="O46" s="18">
        <f t="shared" si="1"/>
        <v>1000000</v>
      </c>
      <c r="P46" s="18">
        <f t="shared" si="2"/>
        <v>0</v>
      </c>
      <c r="Q46" s="23">
        <f>+P46/O46</f>
        <v>0</v>
      </c>
    </row>
    <row r="47" spans="1:17" s="21" customFormat="1" x14ac:dyDescent="0.25">
      <c r="A47" s="15" t="s">
        <v>55</v>
      </c>
      <c r="B47" s="15" t="s">
        <v>131</v>
      </c>
      <c r="C47" s="15" t="s">
        <v>132</v>
      </c>
      <c r="D47" s="27">
        <v>842858</v>
      </c>
      <c r="E47" s="27">
        <v>842858</v>
      </c>
      <c r="F47" s="27">
        <v>210714</v>
      </c>
      <c r="G47" s="27">
        <v>0</v>
      </c>
      <c r="H47" s="27">
        <v>42590</v>
      </c>
      <c r="I47" s="27">
        <v>0</v>
      </c>
      <c r="J47" s="27">
        <v>7410</v>
      </c>
      <c r="K47" s="27">
        <v>7410</v>
      </c>
      <c r="L47" s="27">
        <v>792858</v>
      </c>
      <c r="M47" s="27">
        <v>160714</v>
      </c>
      <c r="N47" s="19">
        <f t="shared" si="0"/>
        <v>8.7915164832035771E-3</v>
      </c>
      <c r="O47" s="18">
        <f t="shared" si="1"/>
        <v>842858</v>
      </c>
      <c r="P47" s="18">
        <f t="shared" si="2"/>
        <v>7410</v>
      </c>
      <c r="Q47" s="23">
        <f>+P47/O47</f>
        <v>8.7915164832035771E-3</v>
      </c>
    </row>
    <row r="48" spans="1:17" s="21" customFormat="1" x14ac:dyDescent="0.25">
      <c r="A48" s="15" t="s">
        <v>55</v>
      </c>
      <c r="B48" s="15" t="s">
        <v>133</v>
      </c>
      <c r="C48" s="15" t="s">
        <v>134</v>
      </c>
      <c r="D48" s="27">
        <v>1707006977</v>
      </c>
      <c r="E48" s="27">
        <v>1707006977</v>
      </c>
      <c r="F48" s="27">
        <v>1145118686.26</v>
      </c>
      <c r="G48" s="27">
        <v>6669160</v>
      </c>
      <c r="H48" s="27">
        <v>601656378.88999999</v>
      </c>
      <c r="I48" s="27">
        <v>137923.5</v>
      </c>
      <c r="J48" s="27">
        <v>161374071.05000001</v>
      </c>
      <c r="K48" s="27">
        <v>71772704.680000007</v>
      </c>
      <c r="L48" s="27">
        <v>937169443.55999994</v>
      </c>
      <c r="M48" s="27">
        <v>375281152.81999999</v>
      </c>
      <c r="N48" s="19">
        <f t="shared" si="0"/>
        <v>9.453626916839486E-2</v>
      </c>
      <c r="O48" s="18">
        <f t="shared" si="1"/>
        <v>1707006977</v>
      </c>
      <c r="P48" s="18">
        <f t="shared" si="2"/>
        <v>161374071.05000001</v>
      </c>
      <c r="Q48" s="23">
        <v>0</v>
      </c>
    </row>
    <row r="49" spans="1:20" s="21" customFormat="1" x14ac:dyDescent="0.25">
      <c r="A49" s="15" t="s">
        <v>55</v>
      </c>
      <c r="B49" s="15" t="s">
        <v>135</v>
      </c>
      <c r="C49" s="15" t="s">
        <v>136</v>
      </c>
      <c r="D49" s="27">
        <v>44459460</v>
      </c>
      <c r="E49" s="27">
        <v>44459460</v>
      </c>
      <c r="F49" s="27">
        <v>23114865</v>
      </c>
      <c r="G49" s="27">
        <v>0</v>
      </c>
      <c r="H49" s="27">
        <v>0</v>
      </c>
      <c r="I49" s="27">
        <v>0</v>
      </c>
      <c r="J49" s="27">
        <v>7767891</v>
      </c>
      <c r="K49" s="27">
        <v>5940000</v>
      </c>
      <c r="L49" s="27">
        <v>36691569</v>
      </c>
      <c r="M49" s="27">
        <v>15346974</v>
      </c>
      <c r="N49" s="19">
        <f t="shared" si="0"/>
        <v>0.17471851884840706</v>
      </c>
      <c r="O49" s="18">
        <f t="shared" si="1"/>
        <v>44459460</v>
      </c>
      <c r="P49" s="18">
        <f t="shared" si="2"/>
        <v>7767891</v>
      </c>
      <c r="Q49" s="23">
        <f t="shared" ref="Q49:Q69" si="4">+P49/O49</f>
        <v>0.17471851884840706</v>
      </c>
    </row>
    <row r="50" spans="1:20" s="21" customFormat="1" x14ac:dyDescent="0.25">
      <c r="A50" s="15" t="s">
        <v>55</v>
      </c>
      <c r="B50" s="15" t="s">
        <v>137</v>
      </c>
      <c r="C50" s="15" t="s">
        <v>138</v>
      </c>
      <c r="D50" s="27">
        <v>183347480</v>
      </c>
      <c r="E50" s="27">
        <v>183347480</v>
      </c>
      <c r="F50" s="27">
        <v>106972475</v>
      </c>
      <c r="G50" s="27">
        <v>3361160</v>
      </c>
      <c r="H50" s="27">
        <v>43424445</v>
      </c>
      <c r="I50" s="27">
        <v>0</v>
      </c>
      <c r="J50" s="27">
        <v>14350000</v>
      </c>
      <c r="K50" s="27">
        <v>0</v>
      </c>
      <c r="L50" s="27">
        <v>122211875</v>
      </c>
      <c r="M50" s="27">
        <v>45836870</v>
      </c>
      <c r="N50" s="19">
        <f t="shared" si="0"/>
        <v>7.8266687930480416E-2</v>
      </c>
      <c r="O50" s="18">
        <f t="shared" si="1"/>
        <v>183347480</v>
      </c>
      <c r="P50" s="18">
        <f t="shared" si="2"/>
        <v>14350000</v>
      </c>
      <c r="Q50" s="23">
        <f t="shared" si="4"/>
        <v>7.8266687930480416E-2</v>
      </c>
    </row>
    <row r="51" spans="1:20" s="21" customFormat="1" ht="14.25" customHeight="1" x14ac:dyDescent="0.25">
      <c r="A51" s="15" t="s">
        <v>55</v>
      </c>
      <c r="B51" s="15" t="s">
        <v>139</v>
      </c>
      <c r="C51" s="15" t="s">
        <v>140</v>
      </c>
      <c r="D51" s="27">
        <v>44809735</v>
      </c>
      <c r="E51" s="27">
        <v>44809735</v>
      </c>
      <c r="F51" s="27">
        <v>22404866</v>
      </c>
      <c r="G51" s="27">
        <v>0</v>
      </c>
      <c r="H51" s="27">
        <v>4809735</v>
      </c>
      <c r="I51" s="27">
        <v>0</v>
      </c>
      <c r="J51" s="27">
        <v>4392500</v>
      </c>
      <c r="K51" s="27">
        <v>4392500</v>
      </c>
      <c r="L51" s="27">
        <v>35607500</v>
      </c>
      <c r="M51" s="27">
        <v>13202631</v>
      </c>
      <c r="N51" s="19">
        <f t="shared" si="0"/>
        <v>9.8025574130264331E-2</v>
      </c>
      <c r="O51" s="18">
        <f t="shared" si="1"/>
        <v>44809735</v>
      </c>
      <c r="P51" s="18">
        <f t="shared" si="2"/>
        <v>4392500</v>
      </c>
      <c r="Q51" s="23">
        <f t="shared" si="4"/>
        <v>9.8025574130264331E-2</v>
      </c>
    </row>
    <row r="52" spans="1:20" s="21" customFormat="1" ht="14.25" customHeight="1" x14ac:dyDescent="0.25">
      <c r="A52" s="15" t="s">
        <v>55</v>
      </c>
      <c r="B52" s="15" t="s">
        <v>141</v>
      </c>
      <c r="C52" s="15" t="s">
        <v>142</v>
      </c>
      <c r="D52" s="27">
        <v>608933096</v>
      </c>
      <c r="E52" s="27">
        <v>608933096</v>
      </c>
      <c r="F52" s="27">
        <v>444041274</v>
      </c>
      <c r="G52" s="27">
        <v>198000</v>
      </c>
      <c r="H52" s="27">
        <v>243551908.25999999</v>
      </c>
      <c r="I52" s="27">
        <v>137923.5</v>
      </c>
      <c r="J52" s="27">
        <v>49258764.420000002</v>
      </c>
      <c r="K52" s="27">
        <v>47205264.420000002</v>
      </c>
      <c r="L52" s="27">
        <v>315786499.81999999</v>
      </c>
      <c r="M52" s="27">
        <v>150894677.81999999</v>
      </c>
      <c r="N52" s="19">
        <f t="shared" si="0"/>
        <v>8.0893557508327649E-2</v>
      </c>
      <c r="O52" s="18">
        <f t="shared" si="1"/>
        <v>608933096</v>
      </c>
      <c r="P52" s="18">
        <f t="shared" si="2"/>
        <v>49258764.420000002</v>
      </c>
      <c r="Q52" s="23">
        <f t="shared" si="4"/>
        <v>8.0893557508327649E-2</v>
      </c>
    </row>
    <row r="53" spans="1:20" s="24" customFormat="1" x14ac:dyDescent="0.25">
      <c r="A53" s="15" t="s">
        <v>55</v>
      </c>
      <c r="B53" s="15" t="s">
        <v>143</v>
      </c>
      <c r="C53" s="15" t="s">
        <v>144</v>
      </c>
      <c r="D53" s="27">
        <v>825457206</v>
      </c>
      <c r="E53" s="27">
        <v>825457206</v>
      </c>
      <c r="F53" s="27">
        <v>548585206.25999999</v>
      </c>
      <c r="G53" s="27">
        <v>3110000</v>
      </c>
      <c r="H53" s="27">
        <v>309870290.63</v>
      </c>
      <c r="I53" s="27">
        <v>0</v>
      </c>
      <c r="J53" s="27">
        <v>85604915.629999995</v>
      </c>
      <c r="K53" s="27">
        <v>14234940.26</v>
      </c>
      <c r="L53" s="27">
        <v>426871999.74000001</v>
      </c>
      <c r="M53" s="27">
        <v>150000000</v>
      </c>
      <c r="N53" s="19">
        <f t="shared" si="0"/>
        <v>0.10370606132911994</v>
      </c>
      <c r="O53" s="18">
        <f t="shared" si="1"/>
        <v>825457206</v>
      </c>
      <c r="P53" s="18">
        <f t="shared" si="2"/>
        <v>85604915.629999995</v>
      </c>
      <c r="Q53" s="23">
        <f t="shared" si="4"/>
        <v>0.10370606132911994</v>
      </c>
      <c r="R53" s="21"/>
      <c r="S53" s="21"/>
      <c r="T53" s="21"/>
    </row>
    <row r="54" spans="1:20" s="24" customFormat="1" x14ac:dyDescent="0.25">
      <c r="A54" s="15" t="s">
        <v>55</v>
      </c>
      <c r="B54" s="15" t="s">
        <v>145</v>
      </c>
      <c r="C54" s="15" t="s">
        <v>146</v>
      </c>
      <c r="D54" s="27">
        <v>130689590</v>
      </c>
      <c r="E54" s="27">
        <v>130689590</v>
      </c>
      <c r="F54" s="27">
        <v>104862451</v>
      </c>
      <c r="G54" s="27">
        <v>4246075.2300000004</v>
      </c>
      <c r="H54" s="27">
        <v>59930802.060000002</v>
      </c>
      <c r="I54" s="27">
        <v>0</v>
      </c>
      <c r="J54" s="27">
        <v>4120199.37</v>
      </c>
      <c r="K54" s="27">
        <v>4085849.37</v>
      </c>
      <c r="L54" s="27">
        <v>62392513.340000004</v>
      </c>
      <c r="M54" s="27">
        <v>36565374.340000004</v>
      </c>
      <c r="N54" s="19">
        <f t="shared" si="0"/>
        <v>3.1526607207199901E-2</v>
      </c>
      <c r="O54" s="18">
        <f t="shared" si="1"/>
        <v>130689590</v>
      </c>
      <c r="P54" s="18">
        <f t="shared" si="2"/>
        <v>4120199.37</v>
      </c>
      <c r="Q54" s="23">
        <f t="shared" si="4"/>
        <v>3.1526607207199901E-2</v>
      </c>
    </row>
    <row r="55" spans="1:20" s="24" customFormat="1" x14ac:dyDescent="0.25">
      <c r="A55" s="15" t="s">
        <v>55</v>
      </c>
      <c r="B55" s="15" t="s">
        <v>147</v>
      </c>
      <c r="C55" s="15" t="s">
        <v>148</v>
      </c>
      <c r="D55" s="27">
        <v>35139490</v>
      </c>
      <c r="E55" s="27">
        <v>35139490</v>
      </c>
      <c r="F55" s="27">
        <v>35139490</v>
      </c>
      <c r="G55" s="27">
        <v>4000000</v>
      </c>
      <c r="H55" s="27">
        <v>19594289.780000001</v>
      </c>
      <c r="I55" s="27">
        <v>0</v>
      </c>
      <c r="J55" s="27">
        <v>177710.22</v>
      </c>
      <c r="K55" s="27">
        <v>177710.22</v>
      </c>
      <c r="L55" s="27">
        <v>11367490</v>
      </c>
      <c r="M55" s="27">
        <v>11367490</v>
      </c>
      <c r="N55" s="19">
        <f t="shared" si="0"/>
        <v>5.0572794312040382E-3</v>
      </c>
      <c r="O55" s="18">
        <f t="shared" si="1"/>
        <v>35139490</v>
      </c>
      <c r="P55" s="18">
        <f t="shared" si="2"/>
        <v>177710.22</v>
      </c>
      <c r="Q55" s="23">
        <f t="shared" si="4"/>
        <v>5.0572794312040382E-3</v>
      </c>
    </row>
    <row r="56" spans="1:20" s="24" customFormat="1" x14ac:dyDescent="0.25">
      <c r="A56" s="15" t="s">
        <v>55</v>
      </c>
      <c r="B56" s="15" t="s">
        <v>149</v>
      </c>
      <c r="C56" s="15" t="s">
        <v>150</v>
      </c>
      <c r="D56" s="27">
        <v>48208350</v>
      </c>
      <c r="E56" s="27">
        <v>48208350</v>
      </c>
      <c r="F56" s="27">
        <v>48052087</v>
      </c>
      <c r="G56" s="27">
        <v>246075.23</v>
      </c>
      <c r="H56" s="27">
        <v>33709135</v>
      </c>
      <c r="I56" s="27">
        <v>0</v>
      </c>
      <c r="J56" s="27">
        <v>1872950</v>
      </c>
      <c r="K56" s="27">
        <v>1838600</v>
      </c>
      <c r="L56" s="27">
        <v>12380189.77</v>
      </c>
      <c r="M56" s="27">
        <v>12223926.77</v>
      </c>
      <c r="N56" s="19">
        <f t="shared" si="0"/>
        <v>3.8851153379030813E-2</v>
      </c>
      <c r="O56" s="18">
        <f t="shared" si="1"/>
        <v>48208350</v>
      </c>
      <c r="P56" s="18">
        <f t="shared" si="2"/>
        <v>1872950</v>
      </c>
      <c r="Q56" s="23">
        <f t="shared" si="4"/>
        <v>3.8851153379030813E-2</v>
      </c>
    </row>
    <row r="57" spans="1:20" s="24" customFormat="1" x14ac:dyDescent="0.25">
      <c r="A57" s="15" t="s">
        <v>55</v>
      </c>
      <c r="B57" s="15" t="s">
        <v>151</v>
      </c>
      <c r="C57" s="15" t="s">
        <v>152</v>
      </c>
      <c r="D57" s="27">
        <v>31000000</v>
      </c>
      <c r="E57" s="27">
        <v>31000000</v>
      </c>
      <c r="F57" s="27">
        <v>13500000</v>
      </c>
      <c r="G57" s="27">
        <v>0</v>
      </c>
      <c r="H57" s="27">
        <v>4633544.42</v>
      </c>
      <c r="I57" s="27">
        <v>0</v>
      </c>
      <c r="J57" s="27">
        <v>1066455.58</v>
      </c>
      <c r="K57" s="27">
        <v>1066455.58</v>
      </c>
      <c r="L57" s="27">
        <v>25300000</v>
      </c>
      <c r="M57" s="27">
        <v>7800000</v>
      </c>
      <c r="N57" s="19">
        <f t="shared" si="0"/>
        <v>3.4401792903225807E-2</v>
      </c>
      <c r="O57" s="18">
        <f t="shared" si="1"/>
        <v>31000000</v>
      </c>
      <c r="P57" s="18">
        <f t="shared" si="2"/>
        <v>1066455.58</v>
      </c>
      <c r="Q57" s="23">
        <f t="shared" si="4"/>
        <v>3.4401792903225807E-2</v>
      </c>
    </row>
    <row r="58" spans="1:20" s="24" customFormat="1" x14ac:dyDescent="0.25">
      <c r="A58" s="15" t="s">
        <v>55</v>
      </c>
      <c r="B58" s="15" t="s">
        <v>153</v>
      </c>
      <c r="C58" s="15" t="s">
        <v>154</v>
      </c>
      <c r="D58" s="27">
        <v>16341750</v>
      </c>
      <c r="E58" s="27">
        <v>16341750</v>
      </c>
      <c r="F58" s="27">
        <v>8170874</v>
      </c>
      <c r="G58" s="27">
        <v>0</v>
      </c>
      <c r="H58" s="27">
        <v>1993832.86</v>
      </c>
      <c r="I58" s="27">
        <v>0</v>
      </c>
      <c r="J58" s="27">
        <v>1003083.57</v>
      </c>
      <c r="K58" s="27">
        <v>1003083.57</v>
      </c>
      <c r="L58" s="27">
        <v>13344833.57</v>
      </c>
      <c r="M58" s="27">
        <v>5173957.57</v>
      </c>
      <c r="N58" s="19">
        <f t="shared" si="0"/>
        <v>6.1381649456147595E-2</v>
      </c>
      <c r="O58" s="18">
        <f t="shared" si="1"/>
        <v>16341750</v>
      </c>
      <c r="P58" s="18">
        <f t="shared" si="2"/>
        <v>1003083.57</v>
      </c>
      <c r="Q58" s="23">
        <f t="shared" si="4"/>
        <v>6.1381649456147595E-2</v>
      </c>
    </row>
    <row r="59" spans="1:20" s="24" customFormat="1" x14ac:dyDescent="0.25">
      <c r="A59" s="15" t="s">
        <v>55</v>
      </c>
      <c r="B59" s="15" t="s">
        <v>155</v>
      </c>
      <c r="C59" s="15" t="s">
        <v>156</v>
      </c>
      <c r="D59" s="27">
        <v>70148572</v>
      </c>
      <c r="E59" s="27">
        <v>70148572</v>
      </c>
      <c r="F59" s="27">
        <v>29267545</v>
      </c>
      <c r="G59" s="27">
        <v>0</v>
      </c>
      <c r="H59" s="27">
        <v>42620</v>
      </c>
      <c r="I59" s="27">
        <v>0</v>
      </c>
      <c r="J59" s="27">
        <v>9100533</v>
      </c>
      <c r="K59" s="27">
        <v>9100533</v>
      </c>
      <c r="L59" s="27">
        <v>61005419</v>
      </c>
      <c r="M59" s="27">
        <v>20124392</v>
      </c>
      <c r="N59" s="19">
        <f t="shared" si="0"/>
        <v>0.12973226311720215</v>
      </c>
      <c r="O59" s="18">
        <f t="shared" si="1"/>
        <v>70148572</v>
      </c>
      <c r="P59" s="18">
        <f t="shared" si="2"/>
        <v>9100533</v>
      </c>
      <c r="Q59" s="23">
        <f t="shared" si="4"/>
        <v>0.12973226311720215</v>
      </c>
    </row>
    <row r="60" spans="1:20" s="24" customFormat="1" x14ac:dyDescent="0.25">
      <c r="A60" s="15" t="s">
        <v>55</v>
      </c>
      <c r="B60" s="15" t="s">
        <v>157</v>
      </c>
      <c r="C60" s="15" t="s">
        <v>158</v>
      </c>
      <c r="D60" s="27">
        <v>70148572</v>
      </c>
      <c r="E60" s="27">
        <v>70148572</v>
      </c>
      <c r="F60" s="27">
        <v>29267545</v>
      </c>
      <c r="G60" s="27">
        <v>0</v>
      </c>
      <c r="H60" s="27">
        <v>42620</v>
      </c>
      <c r="I60" s="27">
        <v>0</v>
      </c>
      <c r="J60" s="27">
        <v>9100533</v>
      </c>
      <c r="K60" s="27">
        <v>9100533</v>
      </c>
      <c r="L60" s="27">
        <v>61005419</v>
      </c>
      <c r="M60" s="27">
        <v>20124392</v>
      </c>
      <c r="N60" s="19">
        <f t="shared" si="0"/>
        <v>0.12973226311720215</v>
      </c>
      <c r="O60" s="18">
        <f t="shared" ref="O60:O91" si="5">+E60</f>
        <v>70148572</v>
      </c>
      <c r="P60" s="18">
        <f t="shared" ref="P60:P91" si="6">+J60</f>
        <v>9100533</v>
      </c>
      <c r="Q60" s="23">
        <f t="shared" si="4"/>
        <v>0.12973226311720215</v>
      </c>
    </row>
    <row r="61" spans="1:20" s="24" customFormat="1" x14ac:dyDescent="0.25">
      <c r="A61" s="15" t="s">
        <v>55</v>
      </c>
      <c r="B61" s="15" t="s">
        <v>159</v>
      </c>
      <c r="C61" s="15" t="s">
        <v>160</v>
      </c>
      <c r="D61" s="27">
        <v>30559356</v>
      </c>
      <c r="E61" s="27">
        <v>30559356</v>
      </c>
      <c r="F61" s="27">
        <v>19868330</v>
      </c>
      <c r="G61" s="27">
        <v>0</v>
      </c>
      <c r="H61" s="27">
        <v>5622639.9000000004</v>
      </c>
      <c r="I61" s="27">
        <v>0</v>
      </c>
      <c r="J61" s="27">
        <v>434393.1</v>
      </c>
      <c r="K61" s="27">
        <v>209393.1</v>
      </c>
      <c r="L61" s="27">
        <v>24502323</v>
      </c>
      <c r="M61" s="27">
        <v>13811297</v>
      </c>
      <c r="N61" s="19">
        <f t="shared" si="0"/>
        <v>1.4214733451843684E-2</v>
      </c>
      <c r="O61" s="18">
        <f t="shared" si="5"/>
        <v>30559356</v>
      </c>
      <c r="P61" s="18">
        <f t="shared" si="6"/>
        <v>434393.1</v>
      </c>
      <c r="Q61" s="23">
        <f t="shared" si="4"/>
        <v>1.4214733451843684E-2</v>
      </c>
    </row>
    <row r="62" spans="1:20" s="24" customFormat="1" x14ac:dyDescent="0.25">
      <c r="A62" s="15" t="s">
        <v>55</v>
      </c>
      <c r="B62" s="15" t="s">
        <v>161</v>
      </c>
      <c r="C62" s="15" t="s">
        <v>162</v>
      </c>
      <c r="D62" s="27">
        <v>20921368</v>
      </c>
      <c r="E62" s="27">
        <v>20921368</v>
      </c>
      <c r="F62" s="27">
        <v>10230342</v>
      </c>
      <c r="G62" s="27">
        <v>0</v>
      </c>
      <c r="H62" s="27">
        <v>1074760</v>
      </c>
      <c r="I62" s="27">
        <v>0</v>
      </c>
      <c r="J62" s="27">
        <v>0</v>
      </c>
      <c r="K62" s="27">
        <v>0</v>
      </c>
      <c r="L62" s="27">
        <v>19846608</v>
      </c>
      <c r="M62" s="27">
        <v>9155582</v>
      </c>
      <c r="N62" s="19">
        <f t="shared" si="0"/>
        <v>0</v>
      </c>
      <c r="O62" s="18">
        <f t="shared" si="5"/>
        <v>20921368</v>
      </c>
      <c r="P62" s="18">
        <f t="shared" si="6"/>
        <v>0</v>
      </c>
      <c r="Q62" s="23">
        <f t="shared" si="4"/>
        <v>0</v>
      </c>
    </row>
    <row r="63" spans="1:20" s="24" customFormat="1" x14ac:dyDescent="0.25">
      <c r="A63" s="15" t="s">
        <v>55</v>
      </c>
      <c r="B63" s="15" t="s">
        <v>163</v>
      </c>
      <c r="C63" s="15" t="s">
        <v>164</v>
      </c>
      <c r="D63" s="27">
        <v>8610715</v>
      </c>
      <c r="E63" s="27">
        <v>8610715</v>
      </c>
      <c r="F63" s="27">
        <v>8610715</v>
      </c>
      <c r="G63" s="27">
        <v>0</v>
      </c>
      <c r="H63" s="27">
        <v>3955000</v>
      </c>
      <c r="I63" s="27">
        <v>0</v>
      </c>
      <c r="J63" s="27">
        <v>0</v>
      </c>
      <c r="K63" s="27">
        <v>0</v>
      </c>
      <c r="L63" s="27">
        <v>4655715</v>
      </c>
      <c r="M63" s="27">
        <v>4655715</v>
      </c>
      <c r="N63" s="19">
        <f t="shared" si="0"/>
        <v>0</v>
      </c>
      <c r="O63" s="18">
        <f t="shared" si="5"/>
        <v>8610715</v>
      </c>
      <c r="P63" s="18">
        <f t="shared" si="6"/>
        <v>0</v>
      </c>
      <c r="Q63" s="23">
        <f t="shared" si="4"/>
        <v>0</v>
      </c>
    </row>
    <row r="64" spans="1:20" s="24" customFormat="1" x14ac:dyDescent="0.25">
      <c r="A64" s="15" t="s">
        <v>55</v>
      </c>
      <c r="B64" s="15" t="s">
        <v>165</v>
      </c>
      <c r="C64" s="15" t="s">
        <v>166</v>
      </c>
      <c r="D64" s="27">
        <v>1027273</v>
      </c>
      <c r="E64" s="27">
        <v>1027273</v>
      </c>
      <c r="F64" s="27">
        <v>1027273</v>
      </c>
      <c r="G64" s="27">
        <v>0</v>
      </c>
      <c r="H64" s="27">
        <v>592879.9</v>
      </c>
      <c r="I64" s="27">
        <v>0</v>
      </c>
      <c r="J64" s="27">
        <v>434393.1</v>
      </c>
      <c r="K64" s="27">
        <v>209393.1</v>
      </c>
      <c r="L64" s="27">
        <v>0</v>
      </c>
      <c r="M64" s="27">
        <v>0</v>
      </c>
      <c r="N64" s="19">
        <f t="shared" si="0"/>
        <v>0.42286042755917852</v>
      </c>
      <c r="O64" s="18">
        <f t="shared" si="5"/>
        <v>1027273</v>
      </c>
      <c r="P64" s="18">
        <f t="shared" si="6"/>
        <v>434393.1</v>
      </c>
      <c r="Q64" s="23">
        <f t="shared" si="4"/>
        <v>0.42286042755917852</v>
      </c>
    </row>
    <row r="65" spans="1:17" s="24" customFormat="1" x14ac:dyDescent="0.25">
      <c r="A65" s="15" t="s">
        <v>55</v>
      </c>
      <c r="B65" s="15" t="s">
        <v>167</v>
      </c>
      <c r="C65" s="15" t="s">
        <v>168</v>
      </c>
      <c r="D65" s="27">
        <v>296475756</v>
      </c>
      <c r="E65" s="27">
        <v>296475756</v>
      </c>
      <c r="F65" s="27">
        <v>83118937</v>
      </c>
      <c r="G65" s="27">
        <v>140000</v>
      </c>
      <c r="H65" s="27">
        <v>43144967.420000002</v>
      </c>
      <c r="I65" s="27">
        <v>0</v>
      </c>
      <c r="J65" s="27">
        <v>5542417.0099999998</v>
      </c>
      <c r="K65" s="27">
        <v>5337089.4000000004</v>
      </c>
      <c r="L65" s="27">
        <v>247648371.56999999</v>
      </c>
      <c r="M65" s="27">
        <v>34291552.57</v>
      </c>
      <c r="N65" s="19">
        <f t="shared" si="0"/>
        <v>1.8694334689545407E-2</v>
      </c>
      <c r="O65" s="18">
        <f t="shared" si="5"/>
        <v>296475756</v>
      </c>
      <c r="P65" s="18">
        <f t="shared" si="6"/>
        <v>5542417.0099999998</v>
      </c>
      <c r="Q65" s="23">
        <f t="shared" si="4"/>
        <v>1.8694334689545407E-2</v>
      </c>
    </row>
    <row r="66" spans="1:17" s="24" customFormat="1" x14ac:dyDescent="0.25">
      <c r="A66" s="15" t="s">
        <v>55</v>
      </c>
      <c r="B66" s="15" t="s">
        <v>169</v>
      </c>
      <c r="C66" s="15" t="s">
        <v>170</v>
      </c>
      <c r="D66" s="27">
        <v>200000000</v>
      </c>
      <c r="E66" s="27">
        <v>195834763</v>
      </c>
      <c r="F66" s="27">
        <v>34000000</v>
      </c>
      <c r="G66" s="27">
        <v>0</v>
      </c>
      <c r="H66" s="27">
        <v>2941308.5</v>
      </c>
      <c r="I66" s="27">
        <v>0</v>
      </c>
      <c r="J66" s="27">
        <v>294327.61</v>
      </c>
      <c r="K66" s="27">
        <v>89000</v>
      </c>
      <c r="L66" s="27">
        <v>192599126.88999999</v>
      </c>
      <c r="M66" s="27">
        <v>30764363.890000001</v>
      </c>
      <c r="N66" s="19">
        <f t="shared" si="0"/>
        <v>1.5029385257815538E-3</v>
      </c>
      <c r="O66" s="18">
        <f t="shared" si="5"/>
        <v>195834763</v>
      </c>
      <c r="P66" s="18">
        <f t="shared" si="6"/>
        <v>294327.61</v>
      </c>
      <c r="Q66" s="23">
        <f t="shared" si="4"/>
        <v>1.5029385257815538E-3</v>
      </c>
    </row>
    <row r="67" spans="1:17" s="24" customFormat="1" x14ac:dyDescent="0.25">
      <c r="A67" s="15" t="s">
        <v>55</v>
      </c>
      <c r="B67" s="15" t="s">
        <v>171</v>
      </c>
      <c r="C67" s="15" t="s">
        <v>172</v>
      </c>
      <c r="D67" s="27">
        <v>20833334</v>
      </c>
      <c r="E67" s="27">
        <v>24998571</v>
      </c>
      <c r="F67" s="27">
        <v>7208333</v>
      </c>
      <c r="G67" s="27">
        <v>0</v>
      </c>
      <c r="H67" s="27">
        <v>24998571</v>
      </c>
      <c r="I67" s="27">
        <v>0</v>
      </c>
      <c r="J67" s="27">
        <v>0</v>
      </c>
      <c r="K67" s="27">
        <v>0</v>
      </c>
      <c r="L67" s="27">
        <v>0</v>
      </c>
      <c r="M67" s="27">
        <v>-17790238</v>
      </c>
      <c r="N67" s="19">
        <f t="shared" si="0"/>
        <v>0</v>
      </c>
      <c r="O67" s="18">
        <f t="shared" si="5"/>
        <v>24998571</v>
      </c>
      <c r="P67" s="18">
        <f t="shared" si="6"/>
        <v>0</v>
      </c>
      <c r="Q67" s="23">
        <f t="shared" si="4"/>
        <v>0</v>
      </c>
    </row>
    <row r="68" spans="1:17" s="24" customFormat="1" x14ac:dyDescent="0.25">
      <c r="A68" s="15" t="s">
        <v>55</v>
      </c>
      <c r="B68" s="15" t="s">
        <v>173</v>
      </c>
      <c r="C68" s="15" t="s">
        <v>174</v>
      </c>
      <c r="D68" s="27">
        <v>14976471</v>
      </c>
      <c r="E68" s="27">
        <v>14976471</v>
      </c>
      <c r="F68" s="27">
        <v>6744117</v>
      </c>
      <c r="G68" s="27">
        <v>0</v>
      </c>
      <c r="H68" s="27">
        <v>3547500</v>
      </c>
      <c r="I68" s="27">
        <v>0</v>
      </c>
      <c r="J68" s="27">
        <v>2500</v>
      </c>
      <c r="K68" s="27">
        <v>2500</v>
      </c>
      <c r="L68" s="27">
        <v>11426471</v>
      </c>
      <c r="M68" s="27">
        <v>3194117</v>
      </c>
      <c r="N68" s="19">
        <f t="shared" si="0"/>
        <v>1.6692851072859554E-4</v>
      </c>
      <c r="O68" s="18">
        <f t="shared" si="5"/>
        <v>14976471</v>
      </c>
      <c r="P68" s="18">
        <f t="shared" si="6"/>
        <v>2500</v>
      </c>
      <c r="Q68" s="23">
        <f t="shared" si="4"/>
        <v>1.6692851072859554E-4</v>
      </c>
    </row>
    <row r="69" spans="1:17" s="24" customFormat="1" x14ac:dyDescent="0.25">
      <c r="A69" s="15" t="s">
        <v>55</v>
      </c>
      <c r="B69" s="15" t="s">
        <v>175</v>
      </c>
      <c r="C69" s="15" t="s">
        <v>176</v>
      </c>
      <c r="D69" s="27">
        <v>25380000</v>
      </c>
      <c r="E69" s="27">
        <v>25380000</v>
      </c>
      <c r="F69" s="27">
        <v>11345000</v>
      </c>
      <c r="G69" s="27">
        <v>0</v>
      </c>
      <c r="H69" s="27">
        <v>0</v>
      </c>
      <c r="I69" s="27">
        <v>0</v>
      </c>
      <c r="J69" s="27">
        <v>0</v>
      </c>
      <c r="K69" s="27">
        <v>0</v>
      </c>
      <c r="L69" s="27">
        <v>25380000</v>
      </c>
      <c r="M69" s="27">
        <v>11345000</v>
      </c>
      <c r="N69" s="19">
        <f t="shared" si="0"/>
        <v>0</v>
      </c>
      <c r="O69" s="18">
        <f t="shared" si="5"/>
        <v>25380000</v>
      </c>
      <c r="P69" s="18">
        <f t="shared" si="6"/>
        <v>0</v>
      </c>
      <c r="Q69" s="23">
        <f t="shared" si="4"/>
        <v>0</v>
      </c>
    </row>
    <row r="70" spans="1:17" s="24" customFormat="1" x14ac:dyDescent="0.25">
      <c r="A70" s="15" t="s">
        <v>55</v>
      </c>
      <c r="B70" s="15" t="s">
        <v>177</v>
      </c>
      <c r="C70" s="15" t="s">
        <v>178</v>
      </c>
      <c r="D70" s="27">
        <v>8000000</v>
      </c>
      <c r="E70" s="27">
        <v>8000000</v>
      </c>
      <c r="F70" s="27">
        <v>2000000</v>
      </c>
      <c r="G70" s="27">
        <v>140000</v>
      </c>
      <c r="H70" s="27">
        <v>608000</v>
      </c>
      <c r="I70" s="27">
        <v>0</v>
      </c>
      <c r="J70" s="27">
        <v>0</v>
      </c>
      <c r="K70" s="27">
        <v>0</v>
      </c>
      <c r="L70" s="27">
        <v>7252000</v>
      </c>
      <c r="M70" s="27">
        <v>1252000</v>
      </c>
      <c r="N70" s="19">
        <f t="shared" si="0"/>
        <v>0</v>
      </c>
      <c r="O70" s="18">
        <f t="shared" si="5"/>
        <v>8000000</v>
      </c>
      <c r="P70" s="18">
        <f t="shared" si="6"/>
        <v>0</v>
      </c>
      <c r="Q70" s="23">
        <f t="shared" ref="Q70:Q115" si="7">+P70/O70</f>
        <v>0</v>
      </c>
    </row>
    <row r="71" spans="1:17" s="24" customFormat="1" x14ac:dyDescent="0.25">
      <c r="A71" s="15" t="s">
        <v>55</v>
      </c>
      <c r="B71" s="15" t="s">
        <v>179</v>
      </c>
      <c r="C71" s="15" t="s">
        <v>180</v>
      </c>
      <c r="D71" s="27">
        <v>26285951</v>
      </c>
      <c r="E71" s="27">
        <v>26285951</v>
      </c>
      <c r="F71" s="27">
        <v>21571487</v>
      </c>
      <c r="G71" s="27">
        <v>0</v>
      </c>
      <c r="H71" s="27">
        <v>11049587.92</v>
      </c>
      <c r="I71" s="27">
        <v>0</v>
      </c>
      <c r="J71" s="27">
        <v>5245589.4000000004</v>
      </c>
      <c r="K71" s="27">
        <v>5245589.4000000004</v>
      </c>
      <c r="L71" s="27">
        <v>9990773.6799999997</v>
      </c>
      <c r="M71" s="27">
        <v>5276309.68</v>
      </c>
      <c r="N71" s="19">
        <f t="shared" si="0"/>
        <v>0.19955866919176712</v>
      </c>
      <c r="O71" s="18">
        <f t="shared" si="5"/>
        <v>26285951</v>
      </c>
      <c r="P71" s="18">
        <f t="shared" si="6"/>
        <v>5245589.4000000004</v>
      </c>
      <c r="Q71" s="23">
        <f t="shared" si="7"/>
        <v>0.19955866919176712</v>
      </c>
    </row>
    <row r="72" spans="1:17" s="24" customFormat="1" x14ac:dyDescent="0.25">
      <c r="A72" s="15" t="s">
        <v>55</v>
      </c>
      <c r="B72" s="15" t="s">
        <v>181</v>
      </c>
      <c r="C72" s="15" t="s">
        <v>182</v>
      </c>
      <c r="D72" s="27">
        <v>1000000</v>
      </c>
      <c r="E72" s="27">
        <v>1000000</v>
      </c>
      <c r="F72" s="27">
        <v>250000</v>
      </c>
      <c r="G72" s="27">
        <v>0</v>
      </c>
      <c r="H72" s="27">
        <v>0</v>
      </c>
      <c r="I72" s="27">
        <v>0</v>
      </c>
      <c r="J72" s="27">
        <v>0</v>
      </c>
      <c r="K72" s="27">
        <v>0</v>
      </c>
      <c r="L72" s="27">
        <v>1000000</v>
      </c>
      <c r="M72" s="27">
        <v>250000</v>
      </c>
      <c r="N72" s="19">
        <f t="shared" ref="N72:N138" si="8">+J72/E72</f>
        <v>0</v>
      </c>
      <c r="O72" s="18">
        <f t="shared" si="5"/>
        <v>1000000</v>
      </c>
      <c r="P72" s="18">
        <f t="shared" si="6"/>
        <v>0</v>
      </c>
      <c r="Q72" s="23">
        <f t="shared" si="7"/>
        <v>0</v>
      </c>
    </row>
    <row r="73" spans="1:17" s="24" customFormat="1" x14ac:dyDescent="0.25">
      <c r="A73" s="15" t="s">
        <v>55</v>
      </c>
      <c r="B73" s="15" t="s">
        <v>183</v>
      </c>
      <c r="C73" s="15" t="s">
        <v>184</v>
      </c>
      <c r="D73" s="27">
        <v>60000</v>
      </c>
      <c r="E73" s="27">
        <v>60000</v>
      </c>
      <c r="F73" s="27">
        <v>15000</v>
      </c>
      <c r="G73" s="27">
        <v>0</v>
      </c>
      <c r="H73" s="27">
        <v>0</v>
      </c>
      <c r="I73" s="27">
        <v>0</v>
      </c>
      <c r="J73" s="27">
        <v>0</v>
      </c>
      <c r="K73" s="27">
        <v>0</v>
      </c>
      <c r="L73" s="27">
        <v>60000</v>
      </c>
      <c r="M73" s="27">
        <v>15000</v>
      </c>
      <c r="N73" s="19">
        <f t="shared" si="8"/>
        <v>0</v>
      </c>
      <c r="O73" s="18">
        <f t="shared" si="5"/>
        <v>60000</v>
      </c>
      <c r="P73" s="18">
        <f t="shared" si="6"/>
        <v>0</v>
      </c>
      <c r="Q73" s="23">
        <f t="shared" si="7"/>
        <v>0</v>
      </c>
    </row>
    <row r="74" spans="1:17" s="24" customFormat="1" x14ac:dyDescent="0.25">
      <c r="A74" s="15" t="s">
        <v>55</v>
      </c>
      <c r="B74" s="15" t="s">
        <v>185</v>
      </c>
      <c r="C74" s="15" t="s">
        <v>186</v>
      </c>
      <c r="D74" s="27">
        <v>60000</v>
      </c>
      <c r="E74" s="27">
        <v>60000</v>
      </c>
      <c r="F74" s="27">
        <v>15000</v>
      </c>
      <c r="G74" s="27">
        <v>0</v>
      </c>
      <c r="H74" s="27">
        <v>0</v>
      </c>
      <c r="I74" s="27">
        <v>0</v>
      </c>
      <c r="J74" s="27">
        <v>0</v>
      </c>
      <c r="K74" s="27">
        <v>0</v>
      </c>
      <c r="L74" s="27">
        <v>60000</v>
      </c>
      <c r="M74" s="27">
        <v>15000</v>
      </c>
      <c r="N74" s="19">
        <f t="shared" si="8"/>
        <v>0</v>
      </c>
      <c r="O74" s="18">
        <f t="shared" si="5"/>
        <v>60000</v>
      </c>
      <c r="P74" s="18">
        <f t="shared" si="6"/>
        <v>0</v>
      </c>
      <c r="Q74" s="23">
        <f t="shared" si="7"/>
        <v>0</v>
      </c>
    </row>
    <row r="75" spans="1:17" s="24" customFormat="1" x14ac:dyDescent="0.25">
      <c r="A75" s="15" t="s">
        <v>55</v>
      </c>
      <c r="B75" s="15" t="s">
        <v>187</v>
      </c>
      <c r="C75" s="15" t="s">
        <v>188</v>
      </c>
      <c r="D75" s="27">
        <v>1900000</v>
      </c>
      <c r="E75" s="27">
        <v>1900000</v>
      </c>
      <c r="F75" s="27">
        <v>625000</v>
      </c>
      <c r="G75" s="27">
        <v>0</v>
      </c>
      <c r="H75" s="27">
        <v>0</v>
      </c>
      <c r="I75" s="27">
        <v>0</v>
      </c>
      <c r="J75" s="27">
        <v>150000</v>
      </c>
      <c r="K75" s="27">
        <v>150000</v>
      </c>
      <c r="L75" s="27">
        <v>1750000</v>
      </c>
      <c r="M75" s="27">
        <v>475000</v>
      </c>
      <c r="N75" s="19">
        <f t="shared" si="8"/>
        <v>7.8947368421052627E-2</v>
      </c>
      <c r="O75" s="18">
        <f t="shared" si="5"/>
        <v>1900000</v>
      </c>
      <c r="P75" s="18">
        <f t="shared" si="6"/>
        <v>150000</v>
      </c>
      <c r="Q75" s="23">
        <f t="shared" si="7"/>
        <v>7.8947368421052627E-2</v>
      </c>
    </row>
    <row r="76" spans="1:17" s="24" customFormat="1" x14ac:dyDescent="0.25">
      <c r="A76" s="15" t="s">
        <v>55</v>
      </c>
      <c r="B76" s="15" t="s">
        <v>189</v>
      </c>
      <c r="C76" s="15" t="s">
        <v>190</v>
      </c>
      <c r="D76" s="27">
        <v>1000000</v>
      </c>
      <c r="E76" s="27">
        <v>1000000</v>
      </c>
      <c r="F76" s="27">
        <v>250000</v>
      </c>
      <c r="G76" s="27">
        <v>0</v>
      </c>
      <c r="H76" s="27">
        <v>0</v>
      </c>
      <c r="I76" s="27">
        <v>0</v>
      </c>
      <c r="J76" s="27">
        <v>0</v>
      </c>
      <c r="K76" s="27">
        <v>0</v>
      </c>
      <c r="L76" s="27">
        <v>1000000</v>
      </c>
      <c r="M76" s="27">
        <v>250000</v>
      </c>
      <c r="N76" s="19">
        <f t="shared" si="8"/>
        <v>0</v>
      </c>
      <c r="O76" s="18">
        <f t="shared" si="5"/>
        <v>1000000</v>
      </c>
      <c r="P76" s="18">
        <f t="shared" si="6"/>
        <v>0</v>
      </c>
      <c r="Q76" s="23">
        <f t="shared" si="7"/>
        <v>0</v>
      </c>
    </row>
    <row r="77" spans="1:17" s="24" customFormat="1" x14ac:dyDescent="0.25">
      <c r="A77" s="15" t="s">
        <v>55</v>
      </c>
      <c r="B77" s="15" t="s">
        <v>191</v>
      </c>
      <c r="C77" s="15" t="s">
        <v>192</v>
      </c>
      <c r="D77" s="27">
        <v>600000</v>
      </c>
      <c r="E77" s="27">
        <v>600000</v>
      </c>
      <c r="F77" s="27">
        <v>300000</v>
      </c>
      <c r="G77" s="27">
        <v>0</v>
      </c>
      <c r="H77" s="27">
        <v>0</v>
      </c>
      <c r="I77" s="27">
        <v>0</v>
      </c>
      <c r="J77" s="27">
        <v>150000</v>
      </c>
      <c r="K77" s="27">
        <v>150000</v>
      </c>
      <c r="L77" s="27">
        <v>450000</v>
      </c>
      <c r="M77" s="27">
        <v>150000</v>
      </c>
      <c r="N77" s="19">
        <f t="shared" si="8"/>
        <v>0.25</v>
      </c>
      <c r="O77" s="18">
        <f t="shared" si="5"/>
        <v>600000</v>
      </c>
      <c r="P77" s="18">
        <f t="shared" si="6"/>
        <v>150000</v>
      </c>
      <c r="Q77" s="23">
        <f t="shared" si="7"/>
        <v>0.25</v>
      </c>
    </row>
    <row r="78" spans="1:17" s="24" customFormat="1" x14ac:dyDescent="0.25">
      <c r="A78" s="15" t="s">
        <v>55</v>
      </c>
      <c r="B78" s="15" t="s">
        <v>193</v>
      </c>
      <c r="C78" s="15" t="s">
        <v>194</v>
      </c>
      <c r="D78" s="27">
        <v>300000</v>
      </c>
      <c r="E78" s="27">
        <v>300000</v>
      </c>
      <c r="F78" s="27">
        <v>75000</v>
      </c>
      <c r="G78" s="27">
        <v>0</v>
      </c>
      <c r="H78" s="27">
        <v>0</v>
      </c>
      <c r="I78" s="27">
        <v>0</v>
      </c>
      <c r="J78" s="27">
        <v>0</v>
      </c>
      <c r="K78" s="27">
        <v>0</v>
      </c>
      <c r="L78" s="27">
        <v>300000</v>
      </c>
      <c r="M78" s="27">
        <v>75000</v>
      </c>
      <c r="N78" s="19">
        <f t="shared" si="8"/>
        <v>0</v>
      </c>
      <c r="O78" s="18">
        <f t="shared" si="5"/>
        <v>300000</v>
      </c>
      <c r="P78" s="18">
        <f t="shared" si="6"/>
        <v>0</v>
      </c>
      <c r="Q78" s="23">
        <f t="shared" si="7"/>
        <v>0</v>
      </c>
    </row>
    <row r="79" spans="1:17" s="72" customFormat="1" x14ac:dyDescent="0.25">
      <c r="A79" s="3" t="s">
        <v>55</v>
      </c>
      <c r="B79" s="3" t="s">
        <v>195</v>
      </c>
      <c r="C79" s="3" t="s">
        <v>196</v>
      </c>
      <c r="D79" s="78">
        <v>98222170</v>
      </c>
      <c r="E79" s="78">
        <v>98222170</v>
      </c>
      <c r="F79" s="78">
        <v>46861151</v>
      </c>
      <c r="G79" s="78">
        <v>537100</v>
      </c>
      <c r="H79" s="78">
        <v>3605490.98</v>
      </c>
      <c r="I79" s="78">
        <v>54600</v>
      </c>
      <c r="J79" s="78">
        <v>2985035.82</v>
      </c>
      <c r="K79" s="78">
        <v>2985035.82</v>
      </c>
      <c r="L79" s="78">
        <v>91039943.200000003</v>
      </c>
      <c r="M79" s="78">
        <v>39678924.200000003</v>
      </c>
      <c r="N79" s="13">
        <f t="shared" si="8"/>
        <v>3.0390652334396601E-2</v>
      </c>
      <c r="O79" s="12">
        <f t="shared" si="5"/>
        <v>98222170</v>
      </c>
      <c r="P79" s="12">
        <f t="shared" si="6"/>
        <v>2985035.82</v>
      </c>
      <c r="Q79" s="69">
        <f t="shared" si="7"/>
        <v>3.0390652334396601E-2</v>
      </c>
    </row>
    <row r="80" spans="1:17" s="24" customFormat="1" x14ac:dyDescent="0.25">
      <c r="A80" s="15" t="s">
        <v>55</v>
      </c>
      <c r="B80" s="15" t="s">
        <v>197</v>
      </c>
      <c r="C80" s="15" t="s">
        <v>198</v>
      </c>
      <c r="D80" s="27">
        <v>37845586</v>
      </c>
      <c r="E80" s="27">
        <v>37845586</v>
      </c>
      <c r="F80" s="27">
        <v>23961396</v>
      </c>
      <c r="G80" s="27">
        <v>14500</v>
      </c>
      <c r="H80" s="27">
        <v>2975631</v>
      </c>
      <c r="I80" s="27">
        <v>0</v>
      </c>
      <c r="J80" s="27">
        <v>2392643.6</v>
      </c>
      <c r="K80" s="27">
        <v>2392643.6</v>
      </c>
      <c r="L80" s="27">
        <v>32462811.399999999</v>
      </c>
      <c r="M80" s="27">
        <v>18578621.399999999</v>
      </c>
      <c r="N80" s="19">
        <f t="shared" si="8"/>
        <v>6.3221206298668495E-2</v>
      </c>
      <c r="O80" s="18">
        <f t="shared" si="5"/>
        <v>37845586</v>
      </c>
      <c r="P80" s="18">
        <f t="shared" si="6"/>
        <v>2392643.6</v>
      </c>
      <c r="Q80" s="23">
        <f t="shared" si="7"/>
        <v>6.3221206298668495E-2</v>
      </c>
    </row>
    <row r="81" spans="1:17" s="24" customFormat="1" x14ac:dyDescent="0.25">
      <c r="A81" s="15" t="s">
        <v>55</v>
      </c>
      <c r="B81" s="15" t="s">
        <v>199</v>
      </c>
      <c r="C81" s="15" t="s">
        <v>200</v>
      </c>
      <c r="D81" s="27">
        <v>18970030</v>
      </c>
      <c r="E81" s="27">
        <v>18970030</v>
      </c>
      <c r="F81" s="27">
        <v>9742507</v>
      </c>
      <c r="G81" s="27">
        <v>0</v>
      </c>
      <c r="H81" s="27">
        <v>2875631</v>
      </c>
      <c r="I81" s="27">
        <v>0</v>
      </c>
      <c r="J81" s="27">
        <v>1746789</v>
      </c>
      <c r="K81" s="27">
        <v>1746789</v>
      </c>
      <c r="L81" s="27">
        <v>14347610</v>
      </c>
      <c r="M81" s="27">
        <v>5120087</v>
      </c>
      <c r="N81" s="19">
        <f t="shared" si="8"/>
        <v>9.2081509623337443E-2</v>
      </c>
      <c r="O81" s="18">
        <f t="shared" si="5"/>
        <v>18970030</v>
      </c>
      <c r="P81" s="18">
        <f t="shared" si="6"/>
        <v>1746789</v>
      </c>
      <c r="Q81" s="23">
        <f t="shared" si="7"/>
        <v>9.2081509623337443E-2</v>
      </c>
    </row>
    <row r="82" spans="1:17" s="24" customFormat="1" x14ac:dyDescent="0.25">
      <c r="A82" s="15" t="s">
        <v>55</v>
      </c>
      <c r="B82" s="15" t="s">
        <v>201</v>
      </c>
      <c r="C82" s="15" t="s">
        <v>202</v>
      </c>
      <c r="D82" s="27">
        <v>800000</v>
      </c>
      <c r="E82" s="27">
        <v>800000</v>
      </c>
      <c r="F82" s="27">
        <v>200000</v>
      </c>
      <c r="G82" s="27">
        <v>14500</v>
      </c>
      <c r="H82" s="27">
        <v>0</v>
      </c>
      <c r="I82" s="27">
        <v>0</v>
      </c>
      <c r="J82" s="27">
        <v>104549</v>
      </c>
      <c r="K82" s="27">
        <v>104549</v>
      </c>
      <c r="L82" s="27">
        <v>680951</v>
      </c>
      <c r="M82" s="27">
        <v>80951</v>
      </c>
      <c r="N82" s="19">
        <f t="shared" si="8"/>
        <v>0.13068625</v>
      </c>
      <c r="O82" s="18">
        <f t="shared" si="5"/>
        <v>800000</v>
      </c>
      <c r="P82" s="18">
        <f t="shared" si="6"/>
        <v>104549</v>
      </c>
      <c r="Q82" s="23">
        <f t="shared" si="7"/>
        <v>0.13068625</v>
      </c>
    </row>
    <row r="83" spans="1:17" s="24" customFormat="1" x14ac:dyDescent="0.25">
      <c r="A83" s="15" t="s">
        <v>55</v>
      </c>
      <c r="B83" s="15" t="s">
        <v>203</v>
      </c>
      <c r="C83" s="15" t="s">
        <v>204</v>
      </c>
      <c r="D83" s="27">
        <v>17575556</v>
      </c>
      <c r="E83" s="27">
        <v>17575556</v>
      </c>
      <c r="F83" s="27">
        <v>13893889</v>
      </c>
      <c r="G83" s="27">
        <v>0</v>
      </c>
      <c r="H83" s="27">
        <v>50000</v>
      </c>
      <c r="I83" s="27">
        <v>0</v>
      </c>
      <c r="J83" s="27">
        <v>541305.59999999998</v>
      </c>
      <c r="K83" s="27">
        <v>541305.59999999998</v>
      </c>
      <c r="L83" s="27">
        <v>16984250.399999999</v>
      </c>
      <c r="M83" s="27">
        <v>13302583.4</v>
      </c>
      <c r="N83" s="19">
        <f t="shared" si="8"/>
        <v>3.0798775299057394E-2</v>
      </c>
      <c r="O83" s="18">
        <f t="shared" si="5"/>
        <v>17575556</v>
      </c>
      <c r="P83" s="18">
        <f t="shared" si="6"/>
        <v>541305.59999999998</v>
      </c>
      <c r="Q83" s="23">
        <f t="shared" si="7"/>
        <v>3.0798775299057394E-2</v>
      </c>
    </row>
    <row r="84" spans="1:17" s="24" customFormat="1" x14ac:dyDescent="0.25">
      <c r="A84" s="15" t="s">
        <v>55</v>
      </c>
      <c r="B84" s="15" t="s">
        <v>205</v>
      </c>
      <c r="C84" s="15" t="s">
        <v>206</v>
      </c>
      <c r="D84" s="27">
        <v>500000</v>
      </c>
      <c r="E84" s="27">
        <v>500000</v>
      </c>
      <c r="F84" s="27">
        <v>125000</v>
      </c>
      <c r="G84" s="27">
        <v>0</v>
      </c>
      <c r="H84" s="27">
        <v>50000</v>
      </c>
      <c r="I84" s="27">
        <v>0</v>
      </c>
      <c r="J84" s="27">
        <v>0</v>
      </c>
      <c r="K84" s="27">
        <v>0</v>
      </c>
      <c r="L84" s="27">
        <v>450000</v>
      </c>
      <c r="M84" s="27">
        <v>75000</v>
      </c>
      <c r="N84" s="19">
        <f t="shared" si="8"/>
        <v>0</v>
      </c>
      <c r="O84" s="18">
        <f t="shared" si="5"/>
        <v>500000</v>
      </c>
      <c r="P84" s="18">
        <f t="shared" si="6"/>
        <v>0</v>
      </c>
      <c r="Q84" s="23">
        <f t="shared" si="7"/>
        <v>0</v>
      </c>
    </row>
    <row r="85" spans="1:17" s="24" customFormat="1" x14ac:dyDescent="0.25">
      <c r="A85" s="15" t="s">
        <v>55</v>
      </c>
      <c r="B85" s="15" t="s">
        <v>207</v>
      </c>
      <c r="C85" s="15" t="s">
        <v>208</v>
      </c>
      <c r="D85" s="27">
        <v>1025000</v>
      </c>
      <c r="E85" s="27">
        <v>1025000</v>
      </c>
      <c r="F85" s="27">
        <v>425000</v>
      </c>
      <c r="G85" s="27">
        <v>0</v>
      </c>
      <c r="H85" s="27">
        <v>50000</v>
      </c>
      <c r="I85" s="27">
        <v>0</v>
      </c>
      <c r="J85" s="27">
        <v>0</v>
      </c>
      <c r="K85" s="27">
        <v>0</v>
      </c>
      <c r="L85" s="27">
        <v>975000</v>
      </c>
      <c r="M85" s="27">
        <v>375000</v>
      </c>
      <c r="N85" s="19">
        <f t="shared" si="8"/>
        <v>0</v>
      </c>
      <c r="O85" s="18">
        <f t="shared" si="5"/>
        <v>1025000</v>
      </c>
      <c r="P85" s="18">
        <f t="shared" si="6"/>
        <v>0</v>
      </c>
      <c r="Q85" s="23">
        <f t="shared" si="7"/>
        <v>0</v>
      </c>
    </row>
    <row r="86" spans="1:17" s="24" customFormat="1" x14ac:dyDescent="0.25">
      <c r="A86" s="15" t="s">
        <v>55</v>
      </c>
      <c r="B86" s="15" t="s">
        <v>209</v>
      </c>
      <c r="C86" s="15" t="s">
        <v>210</v>
      </c>
      <c r="D86" s="27">
        <v>350000</v>
      </c>
      <c r="E86" s="27">
        <v>350000</v>
      </c>
      <c r="F86" s="27">
        <v>87500</v>
      </c>
      <c r="G86" s="27">
        <v>0</v>
      </c>
      <c r="H86" s="27">
        <v>0</v>
      </c>
      <c r="I86" s="27">
        <v>0</v>
      </c>
      <c r="J86" s="27">
        <v>0</v>
      </c>
      <c r="K86" s="27">
        <v>0</v>
      </c>
      <c r="L86" s="27">
        <v>350000</v>
      </c>
      <c r="M86" s="27">
        <v>87500</v>
      </c>
      <c r="N86" s="19">
        <f t="shared" si="8"/>
        <v>0</v>
      </c>
      <c r="O86" s="18">
        <f t="shared" si="5"/>
        <v>350000</v>
      </c>
      <c r="P86" s="18">
        <f t="shared" si="6"/>
        <v>0</v>
      </c>
      <c r="Q86" s="23">
        <f t="shared" si="7"/>
        <v>0</v>
      </c>
    </row>
    <row r="87" spans="1:17" s="24" customFormat="1" x14ac:dyDescent="0.25">
      <c r="A87" s="15" t="s">
        <v>55</v>
      </c>
      <c r="B87" s="15" t="s">
        <v>211</v>
      </c>
      <c r="C87" s="15" t="s">
        <v>212</v>
      </c>
      <c r="D87" s="27">
        <v>675000</v>
      </c>
      <c r="E87" s="27">
        <v>675000</v>
      </c>
      <c r="F87" s="27">
        <v>337500</v>
      </c>
      <c r="G87" s="27">
        <v>0</v>
      </c>
      <c r="H87" s="27">
        <v>50000</v>
      </c>
      <c r="I87" s="27">
        <v>0</v>
      </c>
      <c r="J87" s="27">
        <v>0</v>
      </c>
      <c r="K87" s="27">
        <v>0</v>
      </c>
      <c r="L87" s="27">
        <v>625000</v>
      </c>
      <c r="M87" s="27">
        <v>287500</v>
      </c>
      <c r="N87" s="19">
        <f t="shared" si="8"/>
        <v>0</v>
      </c>
      <c r="O87" s="18">
        <f t="shared" si="5"/>
        <v>675000</v>
      </c>
      <c r="P87" s="18">
        <f t="shared" si="6"/>
        <v>0</v>
      </c>
      <c r="Q87" s="23">
        <f t="shared" si="7"/>
        <v>0</v>
      </c>
    </row>
    <row r="88" spans="1:17" s="24" customFormat="1" x14ac:dyDescent="0.25">
      <c r="A88" s="15" t="s">
        <v>55</v>
      </c>
      <c r="B88" s="15" t="s">
        <v>213</v>
      </c>
      <c r="C88" s="15" t="s">
        <v>214</v>
      </c>
      <c r="D88" s="27">
        <v>17018422</v>
      </c>
      <c r="E88" s="27">
        <v>17018422</v>
      </c>
      <c r="F88" s="27">
        <v>3492105</v>
      </c>
      <c r="G88" s="27">
        <v>522600</v>
      </c>
      <c r="H88" s="27">
        <v>205695</v>
      </c>
      <c r="I88" s="27">
        <v>0</v>
      </c>
      <c r="J88" s="27">
        <v>44305</v>
      </c>
      <c r="K88" s="27">
        <v>44305</v>
      </c>
      <c r="L88" s="27">
        <v>16245822</v>
      </c>
      <c r="M88" s="27">
        <v>2719505</v>
      </c>
      <c r="N88" s="19">
        <f t="shared" si="8"/>
        <v>2.6033553522177319E-3</v>
      </c>
      <c r="O88" s="18">
        <f t="shared" si="5"/>
        <v>17018422</v>
      </c>
      <c r="P88" s="18">
        <f t="shared" si="6"/>
        <v>44305</v>
      </c>
      <c r="Q88" s="23">
        <f t="shared" si="7"/>
        <v>2.6033553522177319E-3</v>
      </c>
    </row>
    <row r="89" spans="1:17" s="24" customFormat="1" x14ac:dyDescent="0.25">
      <c r="A89" s="15" t="s">
        <v>55</v>
      </c>
      <c r="B89" s="15" t="s">
        <v>215</v>
      </c>
      <c r="C89" s="15" t="s">
        <v>216</v>
      </c>
      <c r="D89" s="27">
        <v>2500000</v>
      </c>
      <c r="E89" s="27">
        <v>2500000</v>
      </c>
      <c r="F89" s="27">
        <v>625000</v>
      </c>
      <c r="G89" s="27">
        <v>522600</v>
      </c>
      <c r="H89" s="27">
        <v>49135</v>
      </c>
      <c r="I89" s="27">
        <v>0</v>
      </c>
      <c r="J89" s="27">
        <v>865</v>
      </c>
      <c r="K89" s="27">
        <v>865</v>
      </c>
      <c r="L89" s="27">
        <v>1927400</v>
      </c>
      <c r="M89" s="27">
        <v>52400</v>
      </c>
      <c r="N89" s="19">
        <f t="shared" si="8"/>
        <v>3.4600000000000001E-4</v>
      </c>
      <c r="O89" s="18">
        <f t="shared" si="5"/>
        <v>2500000</v>
      </c>
      <c r="P89" s="18">
        <f t="shared" si="6"/>
        <v>865</v>
      </c>
      <c r="Q89" s="23">
        <f t="shared" si="7"/>
        <v>3.4600000000000001E-4</v>
      </c>
    </row>
    <row r="90" spans="1:17" s="24" customFormat="1" x14ac:dyDescent="0.25">
      <c r="A90" s="15" t="s">
        <v>55</v>
      </c>
      <c r="B90" s="15" t="s">
        <v>217</v>
      </c>
      <c r="C90" s="15" t="s">
        <v>218</v>
      </c>
      <c r="D90" s="27">
        <v>200000</v>
      </c>
      <c r="E90" s="27">
        <v>200000</v>
      </c>
      <c r="F90" s="27">
        <v>50000</v>
      </c>
      <c r="G90" s="27">
        <v>0</v>
      </c>
      <c r="H90" s="27">
        <v>0</v>
      </c>
      <c r="I90" s="27">
        <v>0</v>
      </c>
      <c r="J90" s="27">
        <v>0</v>
      </c>
      <c r="K90" s="27">
        <v>0</v>
      </c>
      <c r="L90" s="27">
        <v>200000</v>
      </c>
      <c r="M90" s="27">
        <v>50000</v>
      </c>
      <c r="N90" s="19">
        <f t="shared" si="8"/>
        <v>0</v>
      </c>
      <c r="O90" s="18">
        <f t="shared" si="5"/>
        <v>200000</v>
      </c>
      <c r="P90" s="18">
        <f t="shared" si="6"/>
        <v>0</v>
      </c>
      <c r="Q90" s="23">
        <f t="shared" si="7"/>
        <v>0</v>
      </c>
    </row>
    <row r="91" spans="1:17" s="24" customFormat="1" x14ac:dyDescent="0.25">
      <c r="A91" s="15" t="s">
        <v>55</v>
      </c>
      <c r="B91" s="15" t="s">
        <v>219</v>
      </c>
      <c r="C91" s="15" t="s">
        <v>220</v>
      </c>
      <c r="D91" s="27">
        <v>5650000</v>
      </c>
      <c r="E91" s="27">
        <v>5650000</v>
      </c>
      <c r="F91" s="27">
        <v>650000</v>
      </c>
      <c r="G91" s="27">
        <v>0</v>
      </c>
      <c r="H91" s="27">
        <v>0</v>
      </c>
      <c r="I91" s="27">
        <v>0</v>
      </c>
      <c r="J91" s="27">
        <v>0</v>
      </c>
      <c r="K91" s="27">
        <v>0</v>
      </c>
      <c r="L91" s="27">
        <v>5650000</v>
      </c>
      <c r="M91" s="27">
        <v>650000</v>
      </c>
      <c r="N91" s="19">
        <f t="shared" si="8"/>
        <v>0</v>
      </c>
      <c r="O91" s="18">
        <f t="shared" si="5"/>
        <v>5650000</v>
      </c>
      <c r="P91" s="18">
        <f t="shared" si="6"/>
        <v>0</v>
      </c>
      <c r="Q91" s="23">
        <f t="shared" si="7"/>
        <v>0</v>
      </c>
    </row>
    <row r="92" spans="1:17" s="24" customFormat="1" x14ac:dyDescent="0.25">
      <c r="A92" s="15" t="s">
        <v>55</v>
      </c>
      <c r="B92" s="15" t="s">
        <v>221</v>
      </c>
      <c r="C92" s="15" t="s">
        <v>222</v>
      </c>
      <c r="D92" s="27">
        <v>3368422</v>
      </c>
      <c r="E92" s="27">
        <v>3368422</v>
      </c>
      <c r="F92" s="27">
        <v>842105</v>
      </c>
      <c r="G92" s="27">
        <v>0</v>
      </c>
      <c r="H92" s="27">
        <v>56560</v>
      </c>
      <c r="I92" s="27">
        <v>0</v>
      </c>
      <c r="J92" s="27">
        <v>43440</v>
      </c>
      <c r="K92" s="27">
        <v>43440</v>
      </c>
      <c r="L92" s="27">
        <v>3268422</v>
      </c>
      <c r="M92" s="27">
        <v>742105</v>
      </c>
      <c r="N92" s="19">
        <f t="shared" si="8"/>
        <v>1.2896246372930707E-2</v>
      </c>
      <c r="O92" s="18">
        <f t="shared" ref="O92:O104" si="9">+E92</f>
        <v>3368422</v>
      </c>
      <c r="P92" s="18">
        <f t="shared" ref="P92:P104" si="10">+J92</f>
        <v>43440</v>
      </c>
      <c r="Q92" s="23">
        <f t="shared" si="7"/>
        <v>1.2896246372930707E-2</v>
      </c>
    </row>
    <row r="93" spans="1:17" s="24" customFormat="1" x14ac:dyDescent="0.25">
      <c r="A93" s="15" t="s">
        <v>55</v>
      </c>
      <c r="B93" s="15" t="s">
        <v>223</v>
      </c>
      <c r="C93" s="15" t="s">
        <v>224</v>
      </c>
      <c r="D93" s="27">
        <v>3000000</v>
      </c>
      <c r="E93" s="27">
        <v>3000000</v>
      </c>
      <c r="F93" s="27">
        <v>750000</v>
      </c>
      <c r="G93" s="27">
        <v>0</v>
      </c>
      <c r="H93" s="27">
        <v>50000</v>
      </c>
      <c r="I93" s="27">
        <v>0</v>
      </c>
      <c r="J93" s="27">
        <v>0</v>
      </c>
      <c r="K93" s="27">
        <v>0</v>
      </c>
      <c r="L93" s="27">
        <v>2950000</v>
      </c>
      <c r="M93" s="27">
        <v>700000</v>
      </c>
      <c r="N93" s="19">
        <f t="shared" si="8"/>
        <v>0</v>
      </c>
      <c r="O93" s="18">
        <f t="shared" si="9"/>
        <v>3000000</v>
      </c>
      <c r="P93" s="18">
        <f t="shared" si="10"/>
        <v>0</v>
      </c>
      <c r="Q93" s="23">
        <f t="shared" si="7"/>
        <v>0</v>
      </c>
    </row>
    <row r="94" spans="1:17" s="24" customFormat="1" x14ac:dyDescent="0.25">
      <c r="A94" s="15" t="s">
        <v>55</v>
      </c>
      <c r="B94" s="15" t="s">
        <v>225</v>
      </c>
      <c r="C94" s="15" t="s">
        <v>226</v>
      </c>
      <c r="D94" s="27">
        <v>2300000</v>
      </c>
      <c r="E94" s="27">
        <v>2300000</v>
      </c>
      <c r="F94" s="27">
        <v>575000</v>
      </c>
      <c r="G94" s="27">
        <v>0</v>
      </c>
      <c r="H94" s="27">
        <v>50000</v>
      </c>
      <c r="I94" s="27">
        <v>0</v>
      </c>
      <c r="J94" s="27">
        <v>0</v>
      </c>
      <c r="K94" s="27">
        <v>0</v>
      </c>
      <c r="L94" s="27">
        <v>2250000</v>
      </c>
      <c r="M94" s="27">
        <v>525000</v>
      </c>
      <c r="N94" s="19">
        <f t="shared" si="8"/>
        <v>0</v>
      </c>
      <c r="O94" s="18">
        <f t="shared" si="9"/>
        <v>2300000</v>
      </c>
      <c r="P94" s="18">
        <f t="shared" si="10"/>
        <v>0</v>
      </c>
      <c r="Q94" s="23">
        <f t="shared" si="7"/>
        <v>0</v>
      </c>
    </row>
    <row r="95" spans="1:17" s="24" customFormat="1" x14ac:dyDescent="0.25">
      <c r="A95" s="15" t="s">
        <v>55</v>
      </c>
      <c r="B95" s="15" t="s">
        <v>227</v>
      </c>
      <c r="C95" s="15" t="s">
        <v>228</v>
      </c>
      <c r="D95" s="27">
        <v>18982500</v>
      </c>
      <c r="E95" s="27">
        <v>18982500</v>
      </c>
      <c r="F95" s="27">
        <v>7491250</v>
      </c>
      <c r="G95" s="27">
        <v>0</v>
      </c>
      <c r="H95" s="27">
        <v>100000</v>
      </c>
      <c r="I95" s="27">
        <v>54600</v>
      </c>
      <c r="J95" s="27">
        <v>0</v>
      </c>
      <c r="K95" s="27">
        <v>0</v>
      </c>
      <c r="L95" s="27">
        <v>18827900</v>
      </c>
      <c r="M95" s="27">
        <v>7336650</v>
      </c>
      <c r="N95" s="19">
        <f t="shared" si="8"/>
        <v>0</v>
      </c>
      <c r="O95" s="18">
        <f t="shared" si="9"/>
        <v>18982500</v>
      </c>
      <c r="P95" s="18">
        <f t="shared" si="10"/>
        <v>0</v>
      </c>
      <c r="Q95" s="23">
        <f t="shared" si="7"/>
        <v>0</v>
      </c>
    </row>
    <row r="96" spans="1:17" s="24" customFormat="1" x14ac:dyDescent="0.25">
      <c r="A96" s="15" t="s">
        <v>55</v>
      </c>
      <c r="B96" s="15" t="s">
        <v>229</v>
      </c>
      <c r="C96" s="15" t="s">
        <v>230</v>
      </c>
      <c r="D96" s="27">
        <v>12000000</v>
      </c>
      <c r="E96" s="27">
        <v>12000000</v>
      </c>
      <c r="F96" s="27">
        <v>4000000</v>
      </c>
      <c r="G96" s="27">
        <v>0</v>
      </c>
      <c r="H96" s="27">
        <v>50000</v>
      </c>
      <c r="I96" s="27">
        <v>0</v>
      </c>
      <c r="J96" s="27">
        <v>0</v>
      </c>
      <c r="K96" s="27">
        <v>0</v>
      </c>
      <c r="L96" s="27">
        <v>11950000</v>
      </c>
      <c r="M96" s="27">
        <v>3950000</v>
      </c>
      <c r="N96" s="19">
        <f t="shared" si="8"/>
        <v>0</v>
      </c>
      <c r="O96" s="18">
        <f t="shared" si="9"/>
        <v>12000000</v>
      </c>
      <c r="P96" s="18">
        <f t="shared" si="10"/>
        <v>0</v>
      </c>
      <c r="Q96" s="23">
        <f t="shared" si="7"/>
        <v>0</v>
      </c>
    </row>
    <row r="97" spans="1:17" s="24" customFormat="1" x14ac:dyDescent="0.25">
      <c r="A97" s="15" t="s">
        <v>55</v>
      </c>
      <c r="B97" s="15" t="s">
        <v>231</v>
      </c>
      <c r="C97" s="15" t="s">
        <v>232</v>
      </c>
      <c r="D97" s="27">
        <v>6982500</v>
      </c>
      <c r="E97" s="27">
        <v>6982500</v>
      </c>
      <c r="F97" s="27">
        <v>3491250</v>
      </c>
      <c r="G97" s="27">
        <v>0</v>
      </c>
      <c r="H97" s="27">
        <v>50000</v>
      </c>
      <c r="I97" s="27">
        <v>54600</v>
      </c>
      <c r="J97" s="27">
        <v>0</v>
      </c>
      <c r="K97" s="27">
        <v>0</v>
      </c>
      <c r="L97" s="27">
        <v>6877900</v>
      </c>
      <c r="M97" s="27">
        <v>3386650</v>
      </c>
      <c r="N97" s="19">
        <f t="shared" si="8"/>
        <v>0</v>
      </c>
      <c r="O97" s="18">
        <f t="shared" si="9"/>
        <v>6982500</v>
      </c>
      <c r="P97" s="18">
        <f t="shared" si="10"/>
        <v>0</v>
      </c>
      <c r="Q97" s="23">
        <f t="shared" si="7"/>
        <v>0</v>
      </c>
    </row>
    <row r="98" spans="1:17" s="24" customFormat="1" x14ac:dyDescent="0.25">
      <c r="A98" s="15" t="s">
        <v>55</v>
      </c>
      <c r="B98" s="15" t="s">
        <v>233</v>
      </c>
      <c r="C98" s="15" t="s">
        <v>234</v>
      </c>
      <c r="D98" s="27">
        <v>23350662</v>
      </c>
      <c r="E98" s="27">
        <v>23350662</v>
      </c>
      <c r="F98" s="27">
        <v>11491400</v>
      </c>
      <c r="G98" s="27">
        <v>0</v>
      </c>
      <c r="H98" s="27">
        <v>274164.98</v>
      </c>
      <c r="I98" s="27">
        <v>0</v>
      </c>
      <c r="J98" s="27">
        <v>548087.22</v>
      </c>
      <c r="K98" s="27">
        <v>548087.22</v>
      </c>
      <c r="L98" s="27">
        <v>22528409.800000001</v>
      </c>
      <c r="M98" s="27">
        <v>10669147.800000001</v>
      </c>
      <c r="N98" s="19">
        <f t="shared" si="8"/>
        <v>2.3472020621942109E-2</v>
      </c>
      <c r="O98" s="18">
        <f t="shared" si="9"/>
        <v>23350662</v>
      </c>
      <c r="P98" s="18">
        <f t="shared" si="10"/>
        <v>548087.22</v>
      </c>
      <c r="Q98" s="23">
        <f t="shared" si="7"/>
        <v>2.3472020621942109E-2</v>
      </c>
    </row>
    <row r="99" spans="1:17" s="24" customFormat="1" x14ac:dyDescent="0.25">
      <c r="A99" s="15" t="s">
        <v>55</v>
      </c>
      <c r="B99" s="15" t="s">
        <v>235</v>
      </c>
      <c r="C99" s="15" t="s">
        <v>236</v>
      </c>
      <c r="D99" s="27">
        <v>2335715</v>
      </c>
      <c r="E99" s="27">
        <v>2335715</v>
      </c>
      <c r="F99" s="27">
        <v>1883928</v>
      </c>
      <c r="G99" s="27">
        <v>0</v>
      </c>
      <c r="H99" s="27">
        <v>24164.98</v>
      </c>
      <c r="I99" s="27">
        <v>0</v>
      </c>
      <c r="J99" s="27">
        <v>27200</v>
      </c>
      <c r="K99" s="27">
        <v>27200</v>
      </c>
      <c r="L99" s="27">
        <v>2284350.02</v>
      </c>
      <c r="M99" s="27">
        <v>1832563.02</v>
      </c>
      <c r="N99" s="19">
        <f t="shared" si="8"/>
        <v>1.1645256377597437E-2</v>
      </c>
      <c r="O99" s="18">
        <f t="shared" si="9"/>
        <v>2335715</v>
      </c>
      <c r="P99" s="18">
        <f t="shared" si="10"/>
        <v>27200</v>
      </c>
      <c r="Q99" s="23">
        <f t="shared" si="7"/>
        <v>1.1645256377597437E-2</v>
      </c>
    </row>
    <row r="100" spans="1:17" s="24" customFormat="1" x14ac:dyDescent="0.25">
      <c r="A100" s="15" t="s">
        <v>55</v>
      </c>
      <c r="B100" s="15" t="s">
        <v>237</v>
      </c>
      <c r="C100" s="15" t="s">
        <v>238</v>
      </c>
      <c r="D100" s="27">
        <v>3000000</v>
      </c>
      <c r="E100" s="27">
        <v>3000000</v>
      </c>
      <c r="F100" s="27">
        <v>750000</v>
      </c>
      <c r="G100" s="27">
        <v>0</v>
      </c>
      <c r="H100" s="27">
        <v>0</v>
      </c>
      <c r="I100" s="27">
        <v>0</v>
      </c>
      <c r="J100" s="27">
        <v>520887.22</v>
      </c>
      <c r="K100" s="27">
        <v>520887.22</v>
      </c>
      <c r="L100" s="27">
        <v>2479112.7799999998</v>
      </c>
      <c r="M100" s="27">
        <v>229112.78</v>
      </c>
      <c r="N100" s="19">
        <f t="shared" si="8"/>
        <v>0.17362907333333333</v>
      </c>
      <c r="O100" s="18">
        <f t="shared" si="9"/>
        <v>3000000</v>
      </c>
      <c r="P100" s="18">
        <f t="shared" si="10"/>
        <v>520887.22</v>
      </c>
      <c r="Q100" s="23">
        <f t="shared" si="7"/>
        <v>0.17362907333333333</v>
      </c>
    </row>
    <row r="101" spans="1:17" s="24" customFormat="1" x14ac:dyDescent="0.25">
      <c r="A101" s="15" t="s">
        <v>55</v>
      </c>
      <c r="B101" s="15" t="s">
        <v>239</v>
      </c>
      <c r="C101" s="15" t="s">
        <v>240</v>
      </c>
      <c r="D101" s="27">
        <v>13569492</v>
      </c>
      <c r="E101" s="27">
        <v>13569492</v>
      </c>
      <c r="F101" s="27">
        <v>6784746</v>
      </c>
      <c r="G101" s="27">
        <v>0</v>
      </c>
      <c r="H101" s="27">
        <v>50000</v>
      </c>
      <c r="I101" s="27">
        <v>0</v>
      </c>
      <c r="J101" s="27">
        <v>0</v>
      </c>
      <c r="K101" s="27">
        <v>0</v>
      </c>
      <c r="L101" s="27">
        <v>13519492</v>
      </c>
      <c r="M101" s="27">
        <v>6734746</v>
      </c>
      <c r="N101" s="19">
        <f t="shared" si="8"/>
        <v>0</v>
      </c>
      <c r="O101" s="18">
        <f t="shared" si="9"/>
        <v>13569492</v>
      </c>
      <c r="P101" s="18">
        <f t="shared" si="10"/>
        <v>0</v>
      </c>
      <c r="Q101" s="23">
        <f t="shared" si="7"/>
        <v>0</v>
      </c>
    </row>
    <row r="102" spans="1:17" s="24" customFormat="1" x14ac:dyDescent="0.25">
      <c r="A102" s="15" t="s">
        <v>55</v>
      </c>
      <c r="B102" s="15" t="s">
        <v>241</v>
      </c>
      <c r="C102" s="15" t="s">
        <v>242</v>
      </c>
      <c r="D102" s="27">
        <v>1645455</v>
      </c>
      <c r="E102" s="27">
        <v>1645455</v>
      </c>
      <c r="F102" s="27">
        <v>822726</v>
      </c>
      <c r="G102" s="27">
        <v>0</v>
      </c>
      <c r="H102" s="27">
        <v>50000</v>
      </c>
      <c r="I102" s="27">
        <v>0</v>
      </c>
      <c r="J102" s="27">
        <v>0</v>
      </c>
      <c r="K102" s="27">
        <v>0</v>
      </c>
      <c r="L102" s="27">
        <v>1595455</v>
      </c>
      <c r="M102" s="27">
        <v>772726</v>
      </c>
      <c r="N102" s="19">
        <f t="shared" si="8"/>
        <v>0</v>
      </c>
      <c r="O102" s="18">
        <f t="shared" si="9"/>
        <v>1645455</v>
      </c>
      <c r="P102" s="18">
        <f t="shared" si="10"/>
        <v>0</v>
      </c>
      <c r="Q102" s="23">
        <f t="shared" si="7"/>
        <v>0</v>
      </c>
    </row>
    <row r="103" spans="1:17" s="24" customFormat="1" x14ac:dyDescent="0.25">
      <c r="A103" s="15" t="s">
        <v>55</v>
      </c>
      <c r="B103" s="15" t="s">
        <v>243</v>
      </c>
      <c r="C103" s="15" t="s">
        <v>244</v>
      </c>
      <c r="D103" s="27">
        <v>2200000</v>
      </c>
      <c r="E103" s="27">
        <v>2200000</v>
      </c>
      <c r="F103" s="27">
        <v>1100000</v>
      </c>
      <c r="G103" s="27">
        <v>0</v>
      </c>
      <c r="H103" s="27">
        <v>100000</v>
      </c>
      <c r="I103" s="27">
        <v>0</v>
      </c>
      <c r="J103" s="27">
        <v>0</v>
      </c>
      <c r="K103" s="27">
        <v>0</v>
      </c>
      <c r="L103" s="27">
        <v>2100000</v>
      </c>
      <c r="M103" s="27">
        <v>1000000</v>
      </c>
      <c r="N103" s="19">
        <f t="shared" si="8"/>
        <v>0</v>
      </c>
      <c r="O103" s="18">
        <f t="shared" si="9"/>
        <v>2200000</v>
      </c>
      <c r="P103" s="18">
        <f t="shared" si="10"/>
        <v>0</v>
      </c>
      <c r="Q103" s="23">
        <f t="shared" si="7"/>
        <v>0</v>
      </c>
    </row>
    <row r="104" spans="1:17" s="24" customFormat="1" x14ac:dyDescent="0.25">
      <c r="A104" s="15" t="s">
        <v>55</v>
      </c>
      <c r="B104" s="15" t="s">
        <v>245</v>
      </c>
      <c r="C104" s="15" t="s">
        <v>246</v>
      </c>
      <c r="D104" s="27">
        <v>600000</v>
      </c>
      <c r="E104" s="27">
        <v>600000</v>
      </c>
      <c r="F104" s="27">
        <v>150000</v>
      </c>
      <c r="G104" s="27">
        <v>0</v>
      </c>
      <c r="H104" s="27">
        <v>50000</v>
      </c>
      <c r="I104" s="27">
        <v>0</v>
      </c>
      <c r="J104" s="27">
        <v>0</v>
      </c>
      <c r="K104" s="27">
        <v>0</v>
      </c>
      <c r="L104" s="27">
        <v>550000</v>
      </c>
      <c r="M104" s="27">
        <v>100000</v>
      </c>
      <c r="N104" s="19">
        <f t="shared" si="8"/>
        <v>0</v>
      </c>
      <c r="O104" s="18">
        <f t="shared" si="9"/>
        <v>600000</v>
      </c>
      <c r="P104" s="18">
        <f t="shared" si="10"/>
        <v>0</v>
      </c>
      <c r="Q104" s="23">
        <f t="shared" si="7"/>
        <v>0</v>
      </c>
    </row>
    <row r="105" spans="1:17" s="72" customFormat="1" x14ac:dyDescent="0.25">
      <c r="A105" s="63" t="s">
        <v>55</v>
      </c>
      <c r="B105" s="63" t="s">
        <v>295</v>
      </c>
      <c r="C105" s="63" t="s">
        <v>296</v>
      </c>
      <c r="D105" s="91">
        <v>101880758</v>
      </c>
      <c r="E105" s="91">
        <v>101880758</v>
      </c>
      <c r="F105" s="91">
        <v>18993462</v>
      </c>
      <c r="G105" s="91">
        <v>0</v>
      </c>
      <c r="H105" s="91">
        <v>343186</v>
      </c>
      <c r="I105" s="91">
        <v>0</v>
      </c>
      <c r="J105" s="91">
        <v>4376633.9000000004</v>
      </c>
      <c r="K105" s="91">
        <v>4376633.9000000004</v>
      </c>
      <c r="L105" s="91">
        <v>97160938.099999994</v>
      </c>
      <c r="M105" s="91">
        <v>14273642.1</v>
      </c>
      <c r="N105" s="69">
        <f t="shared" ref="N105:N114" si="11">+J105/E105</f>
        <v>4.2958395539224398E-2</v>
      </c>
      <c r="O105" s="68">
        <f>+E105</f>
        <v>101880758</v>
      </c>
      <c r="P105" s="68">
        <f>+J105</f>
        <v>4376633.9000000004</v>
      </c>
      <c r="Q105" s="69">
        <f>+P105/O105</f>
        <v>4.2958395539224398E-2</v>
      </c>
    </row>
    <row r="106" spans="1:17" s="24" customFormat="1" x14ac:dyDescent="0.25">
      <c r="A106" s="21" t="s">
        <v>55</v>
      </c>
      <c r="B106" s="21" t="s">
        <v>297</v>
      </c>
      <c r="C106" s="21" t="s">
        <v>298</v>
      </c>
      <c r="D106" s="31">
        <v>73207587</v>
      </c>
      <c r="E106" s="31">
        <v>73207587</v>
      </c>
      <c r="F106" s="31">
        <v>17993462</v>
      </c>
      <c r="G106" s="31">
        <v>0</v>
      </c>
      <c r="H106" s="31">
        <v>343186</v>
      </c>
      <c r="I106" s="31">
        <v>0</v>
      </c>
      <c r="J106" s="31">
        <v>4376633.9000000004</v>
      </c>
      <c r="K106" s="31">
        <v>4376633.9000000004</v>
      </c>
      <c r="L106" s="31">
        <v>68487767.099999994</v>
      </c>
      <c r="M106" s="31">
        <v>13273642.1</v>
      </c>
      <c r="N106" s="23">
        <f t="shared" si="11"/>
        <v>5.9783884148510456E-2</v>
      </c>
      <c r="O106" s="22">
        <f t="shared" ref="O106:O110" si="12">+E106</f>
        <v>73207587</v>
      </c>
      <c r="P106" s="22">
        <f t="shared" ref="P106:P110" si="13">+J106</f>
        <v>4376633.9000000004</v>
      </c>
      <c r="Q106" s="23">
        <f t="shared" ref="Q106:Q110" si="14">+P106/O106</f>
        <v>5.9783884148510456E-2</v>
      </c>
    </row>
    <row r="107" spans="1:17" s="24" customFormat="1" ht="15" customHeight="1" x14ac:dyDescent="0.25">
      <c r="A107" s="21" t="s">
        <v>55</v>
      </c>
      <c r="B107" s="21" t="s">
        <v>299</v>
      </c>
      <c r="C107" s="21" t="s">
        <v>300</v>
      </c>
      <c r="D107" s="31">
        <v>5000000</v>
      </c>
      <c r="E107" s="31">
        <v>5000000</v>
      </c>
      <c r="F107" s="31">
        <v>1250000</v>
      </c>
      <c r="G107" s="31">
        <v>0</v>
      </c>
      <c r="H107" s="31">
        <v>0</v>
      </c>
      <c r="I107" s="31">
        <v>0</v>
      </c>
      <c r="J107" s="31">
        <v>0</v>
      </c>
      <c r="K107" s="31">
        <v>0</v>
      </c>
      <c r="L107" s="31">
        <v>5000000</v>
      </c>
      <c r="M107" s="31">
        <v>1250000</v>
      </c>
      <c r="N107" s="23">
        <f t="shared" si="11"/>
        <v>0</v>
      </c>
      <c r="O107" s="22">
        <f t="shared" si="12"/>
        <v>5000000</v>
      </c>
      <c r="P107" s="22">
        <f t="shared" si="13"/>
        <v>0</v>
      </c>
      <c r="Q107" s="23">
        <f t="shared" si="14"/>
        <v>0</v>
      </c>
    </row>
    <row r="108" spans="1:17" s="24" customFormat="1" x14ac:dyDescent="0.25">
      <c r="A108" s="21" t="s">
        <v>55</v>
      </c>
      <c r="B108" s="21" t="s">
        <v>301</v>
      </c>
      <c r="C108" s="21" t="s">
        <v>302</v>
      </c>
      <c r="D108" s="31">
        <v>3136207</v>
      </c>
      <c r="E108" s="31">
        <v>3136207</v>
      </c>
      <c r="F108" s="31">
        <v>0</v>
      </c>
      <c r="G108" s="31">
        <v>0</v>
      </c>
      <c r="H108" s="31">
        <v>0</v>
      </c>
      <c r="I108" s="31">
        <v>0</v>
      </c>
      <c r="J108" s="31">
        <v>0</v>
      </c>
      <c r="K108" s="31">
        <v>0</v>
      </c>
      <c r="L108" s="31">
        <v>3136207</v>
      </c>
      <c r="M108" s="31">
        <v>0</v>
      </c>
      <c r="N108" s="23">
        <f t="shared" si="11"/>
        <v>0</v>
      </c>
      <c r="O108" s="22">
        <f t="shared" si="12"/>
        <v>3136207</v>
      </c>
      <c r="P108" s="22">
        <f t="shared" si="13"/>
        <v>0</v>
      </c>
      <c r="Q108" s="23">
        <f t="shared" si="14"/>
        <v>0</v>
      </c>
    </row>
    <row r="109" spans="1:17" s="24" customFormat="1" x14ac:dyDescent="0.25">
      <c r="A109" s="21" t="s">
        <v>55</v>
      </c>
      <c r="B109" s="21" t="s">
        <v>303</v>
      </c>
      <c r="C109" s="21" t="s">
        <v>304</v>
      </c>
      <c r="D109" s="31">
        <v>11913462</v>
      </c>
      <c r="E109" s="31">
        <v>11913462</v>
      </c>
      <c r="F109" s="31">
        <v>4830000</v>
      </c>
      <c r="G109" s="31">
        <v>0</v>
      </c>
      <c r="H109" s="31">
        <v>343186</v>
      </c>
      <c r="I109" s="31">
        <v>0</v>
      </c>
      <c r="J109" s="31">
        <v>972746</v>
      </c>
      <c r="K109" s="31">
        <v>972746</v>
      </c>
      <c r="L109" s="31">
        <v>10597530</v>
      </c>
      <c r="M109" s="31">
        <v>3514068</v>
      </c>
      <c r="N109" s="23">
        <f t="shared" si="11"/>
        <v>8.1650992801252903E-2</v>
      </c>
      <c r="O109" s="22">
        <f t="shared" si="12"/>
        <v>11913462</v>
      </c>
      <c r="P109" s="22">
        <f t="shared" si="13"/>
        <v>972746</v>
      </c>
      <c r="Q109" s="23">
        <f t="shared" si="14"/>
        <v>8.1650992801252903E-2</v>
      </c>
    </row>
    <row r="110" spans="1:17" s="24" customFormat="1" x14ac:dyDescent="0.25">
      <c r="A110" s="21" t="s">
        <v>55</v>
      </c>
      <c r="B110" s="21" t="s">
        <v>305</v>
      </c>
      <c r="C110" s="21" t="s">
        <v>306</v>
      </c>
      <c r="D110" s="31">
        <v>51306424</v>
      </c>
      <c r="E110" s="31">
        <v>51306424</v>
      </c>
      <c r="F110" s="31">
        <v>11913462</v>
      </c>
      <c r="G110" s="31">
        <v>0</v>
      </c>
      <c r="H110" s="31">
        <v>0</v>
      </c>
      <c r="I110" s="31">
        <v>0</v>
      </c>
      <c r="J110" s="31">
        <v>3403887.9</v>
      </c>
      <c r="K110" s="31">
        <v>3403887.9</v>
      </c>
      <c r="L110" s="31">
        <v>47902536.100000001</v>
      </c>
      <c r="M110" s="31">
        <v>8509574.0999999996</v>
      </c>
      <c r="N110" s="23">
        <f t="shared" si="11"/>
        <v>6.63442827354329E-2</v>
      </c>
      <c r="O110" s="22">
        <f t="shared" si="12"/>
        <v>51306424</v>
      </c>
      <c r="P110" s="22">
        <f t="shared" si="13"/>
        <v>3403887.9</v>
      </c>
      <c r="Q110" s="23">
        <f t="shared" si="14"/>
        <v>6.63442827354329E-2</v>
      </c>
    </row>
    <row r="111" spans="1:17" s="24" customFormat="1" x14ac:dyDescent="0.25">
      <c r="A111" s="21" t="s">
        <v>55</v>
      </c>
      <c r="B111" s="21" t="s">
        <v>307</v>
      </c>
      <c r="C111" s="21" t="s">
        <v>308</v>
      </c>
      <c r="D111" s="31">
        <v>1851494</v>
      </c>
      <c r="E111" s="31">
        <v>1851494</v>
      </c>
      <c r="F111" s="31">
        <v>0</v>
      </c>
      <c r="G111" s="31">
        <v>0</v>
      </c>
      <c r="H111" s="31">
        <v>0</v>
      </c>
      <c r="I111" s="31">
        <v>0</v>
      </c>
      <c r="J111" s="31">
        <v>0</v>
      </c>
      <c r="K111" s="31">
        <v>0</v>
      </c>
      <c r="L111" s="31">
        <v>1851494</v>
      </c>
      <c r="M111" s="31">
        <v>0</v>
      </c>
      <c r="N111" s="23">
        <f t="shared" si="11"/>
        <v>0</v>
      </c>
      <c r="O111" s="22">
        <f>+E111</f>
        <v>1851494</v>
      </c>
      <c r="P111" s="22">
        <f>+J111</f>
        <v>0</v>
      </c>
      <c r="Q111" s="23">
        <f>+P111/O111</f>
        <v>0</v>
      </c>
    </row>
    <row r="112" spans="1:17" s="24" customFormat="1" x14ac:dyDescent="0.25">
      <c r="A112" s="21" t="s">
        <v>55</v>
      </c>
      <c r="B112" s="21" t="s">
        <v>309</v>
      </c>
      <c r="C112" s="21" t="s">
        <v>310</v>
      </c>
      <c r="D112" s="31">
        <v>28673171</v>
      </c>
      <c r="E112" s="31">
        <v>28673171</v>
      </c>
      <c r="F112" s="31">
        <v>1000000</v>
      </c>
      <c r="G112" s="31">
        <v>0</v>
      </c>
      <c r="H112" s="31">
        <v>0</v>
      </c>
      <c r="I112" s="31">
        <v>0</v>
      </c>
      <c r="J112" s="31">
        <v>0</v>
      </c>
      <c r="K112" s="31">
        <v>0</v>
      </c>
      <c r="L112" s="31">
        <v>28673171</v>
      </c>
      <c r="M112" s="31">
        <v>1000000</v>
      </c>
      <c r="N112" s="23">
        <f t="shared" si="11"/>
        <v>0</v>
      </c>
      <c r="O112" s="22">
        <f>+E112</f>
        <v>28673171</v>
      </c>
      <c r="P112" s="22">
        <f>+J112</f>
        <v>0</v>
      </c>
      <c r="Q112" s="23">
        <f>+P112/O112</f>
        <v>0</v>
      </c>
    </row>
    <row r="113" spans="1:17" s="24" customFormat="1" x14ac:dyDescent="0.25">
      <c r="A113" s="21" t="s">
        <v>55</v>
      </c>
      <c r="B113" s="21" t="s">
        <v>311</v>
      </c>
      <c r="C113" s="21" t="s">
        <v>312</v>
      </c>
      <c r="D113" s="31">
        <v>3673171</v>
      </c>
      <c r="E113" s="31">
        <v>3673171</v>
      </c>
      <c r="F113" s="31">
        <v>1000000</v>
      </c>
      <c r="G113" s="31">
        <v>0</v>
      </c>
      <c r="H113" s="31">
        <v>0</v>
      </c>
      <c r="I113" s="31">
        <v>0</v>
      </c>
      <c r="J113" s="31">
        <v>0</v>
      </c>
      <c r="K113" s="31">
        <v>0</v>
      </c>
      <c r="L113" s="31">
        <v>3673171</v>
      </c>
      <c r="M113" s="31">
        <v>1000000</v>
      </c>
      <c r="N113" s="23">
        <f t="shared" si="11"/>
        <v>0</v>
      </c>
      <c r="O113" s="22">
        <f t="shared" ref="O113:O114" si="15">+E113</f>
        <v>3673171</v>
      </c>
      <c r="P113" s="22">
        <f t="shared" ref="P113:P114" si="16">+J113</f>
        <v>0</v>
      </c>
      <c r="Q113" s="23">
        <f t="shared" ref="Q113:Q114" si="17">+P113/O113</f>
        <v>0</v>
      </c>
    </row>
    <row r="114" spans="1:17" s="24" customFormat="1" x14ac:dyDescent="0.25">
      <c r="A114" s="21" t="s">
        <v>55</v>
      </c>
      <c r="B114" s="21" t="s">
        <v>313</v>
      </c>
      <c r="C114" s="21" t="s">
        <v>314</v>
      </c>
      <c r="D114" s="27">
        <v>25000000</v>
      </c>
      <c r="E114" s="27">
        <v>25000000</v>
      </c>
      <c r="F114" s="27">
        <v>0</v>
      </c>
      <c r="G114" s="27">
        <v>0</v>
      </c>
      <c r="H114" s="27">
        <v>0</v>
      </c>
      <c r="I114" s="27">
        <v>0</v>
      </c>
      <c r="J114" s="27">
        <v>0</v>
      </c>
      <c r="K114" s="27">
        <v>0</v>
      </c>
      <c r="L114" s="27">
        <v>25000000</v>
      </c>
      <c r="M114" s="27">
        <v>0</v>
      </c>
      <c r="N114" s="19">
        <f t="shared" si="11"/>
        <v>0</v>
      </c>
      <c r="O114" s="22">
        <f t="shared" si="15"/>
        <v>25000000</v>
      </c>
      <c r="P114" s="22">
        <f t="shared" si="16"/>
        <v>0</v>
      </c>
      <c r="Q114" s="23">
        <f t="shared" si="17"/>
        <v>0</v>
      </c>
    </row>
    <row r="115" spans="1:17" s="72" customFormat="1" x14ac:dyDescent="0.25">
      <c r="A115" s="3" t="s">
        <v>55</v>
      </c>
      <c r="B115" s="3" t="s">
        <v>247</v>
      </c>
      <c r="C115" s="3" t="s">
        <v>248</v>
      </c>
      <c r="D115" s="78">
        <v>5600665439</v>
      </c>
      <c r="E115" s="78">
        <v>5600665439</v>
      </c>
      <c r="F115" s="78">
        <v>2659521381.3000002</v>
      </c>
      <c r="G115" s="78">
        <v>0</v>
      </c>
      <c r="H115" s="78">
        <v>102831598.64</v>
      </c>
      <c r="I115" s="78">
        <v>0</v>
      </c>
      <c r="J115" s="78">
        <v>1181448327.3599999</v>
      </c>
      <c r="K115" s="78">
        <v>1160706327.3599999</v>
      </c>
      <c r="L115" s="78">
        <v>4316385513</v>
      </c>
      <c r="M115" s="89">
        <v>1375241455.3</v>
      </c>
      <c r="N115" s="13">
        <f t="shared" si="8"/>
        <v>0.21094784900612593</v>
      </c>
      <c r="O115" s="12">
        <f>+O123+O126</f>
        <v>165150000</v>
      </c>
      <c r="P115" s="12">
        <f>+P123+P126</f>
        <v>46176512</v>
      </c>
      <c r="Q115" s="69">
        <f t="shared" si="7"/>
        <v>0.27960346351801391</v>
      </c>
    </row>
    <row r="116" spans="1:17" s="24" customFormat="1" x14ac:dyDescent="0.25">
      <c r="A116" s="15" t="s">
        <v>55</v>
      </c>
      <c r="B116" s="15" t="s">
        <v>249</v>
      </c>
      <c r="C116" s="15" t="s">
        <v>250</v>
      </c>
      <c r="D116" s="27">
        <v>3341071469</v>
      </c>
      <c r="E116" s="27">
        <v>3341071469</v>
      </c>
      <c r="F116" s="27">
        <v>1526336730.3</v>
      </c>
      <c r="G116" s="27">
        <v>0</v>
      </c>
      <c r="H116" s="27">
        <v>37063982.640000001</v>
      </c>
      <c r="I116" s="27">
        <v>0</v>
      </c>
      <c r="J116" s="27">
        <v>676386780.36000001</v>
      </c>
      <c r="K116" s="27">
        <v>676386780.36000001</v>
      </c>
      <c r="L116" s="27">
        <v>2627620706</v>
      </c>
      <c r="M116" s="160">
        <v>812885967.29999995</v>
      </c>
      <c r="N116" s="19">
        <f t="shared" si="8"/>
        <v>0.20244606756719458</v>
      </c>
      <c r="O116" s="18"/>
      <c r="P116" s="18"/>
      <c r="Q116" s="23"/>
    </row>
    <row r="117" spans="1:17" s="24" customFormat="1" x14ac:dyDescent="0.25">
      <c r="A117" s="15" t="s">
        <v>55</v>
      </c>
      <c r="B117" s="15" t="s">
        <v>251</v>
      </c>
      <c r="C117" s="15" t="s">
        <v>252</v>
      </c>
      <c r="D117" s="27">
        <v>986241421</v>
      </c>
      <c r="E117" s="27">
        <v>986241421</v>
      </c>
      <c r="F117" s="27">
        <v>364617761</v>
      </c>
      <c r="G117" s="27">
        <v>0</v>
      </c>
      <c r="H117" s="27">
        <v>0</v>
      </c>
      <c r="I117" s="27">
        <v>0</v>
      </c>
      <c r="J117" s="27">
        <v>121928872</v>
      </c>
      <c r="K117" s="27">
        <v>121928872</v>
      </c>
      <c r="L117" s="27">
        <v>864312549</v>
      </c>
      <c r="M117" s="27">
        <v>242688889</v>
      </c>
      <c r="N117" s="19">
        <f t="shared" si="8"/>
        <v>0.12362984296113842</v>
      </c>
      <c r="O117" s="18"/>
      <c r="P117" s="18"/>
      <c r="Q117" s="23"/>
    </row>
    <row r="118" spans="1:17" s="24" customFormat="1" x14ac:dyDescent="0.25">
      <c r="A118" s="15" t="s">
        <v>55</v>
      </c>
      <c r="B118" s="15" t="s">
        <v>253</v>
      </c>
      <c r="C118" s="15" t="s">
        <v>254</v>
      </c>
      <c r="D118" s="27">
        <v>912718313</v>
      </c>
      <c r="E118" s="27">
        <v>912718313</v>
      </c>
      <c r="F118" s="27">
        <v>419217040.30000001</v>
      </c>
      <c r="G118" s="27">
        <v>0</v>
      </c>
      <c r="H118" s="27">
        <v>0</v>
      </c>
      <c r="I118" s="27">
        <v>0</v>
      </c>
      <c r="J118" s="27">
        <v>198537462</v>
      </c>
      <c r="K118" s="27">
        <v>198537462</v>
      </c>
      <c r="L118" s="27">
        <v>714180851</v>
      </c>
      <c r="M118" s="90">
        <v>220679578.30000001</v>
      </c>
      <c r="N118" s="19">
        <f t="shared" si="8"/>
        <v>0.217523259007952</v>
      </c>
      <c r="O118" s="18"/>
      <c r="P118" s="18"/>
      <c r="Q118" s="23"/>
    </row>
    <row r="119" spans="1:17" s="24" customFormat="1" x14ac:dyDescent="0.25">
      <c r="A119" s="15" t="s">
        <v>55</v>
      </c>
      <c r="B119" s="15" t="s">
        <v>255</v>
      </c>
      <c r="C119" s="15" t="s">
        <v>256</v>
      </c>
      <c r="D119" s="27">
        <v>574806</v>
      </c>
      <c r="E119" s="27">
        <v>574806</v>
      </c>
      <c r="F119" s="27">
        <v>0</v>
      </c>
      <c r="G119" s="27">
        <v>0</v>
      </c>
      <c r="H119" s="27">
        <v>0</v>
      </c>
      <c r="I119" s="27">
        <v>0</v>
      </c>
      <c r="J119" s="27">
        <v>0</v>
      </c>
      <c r="K119" s="27">
        <v>0</v>
      </c>
      <c r="L119" s="27">
        <v>574806</v>
      </c>
      <c r="M119" s="27">
        <v>0</v>
      </c>
      <c r="N119" s="19">
        <f t="shared" si="8"/>
        <v>0</v>
      </c>
      <c r="O119" s="18"/>
      <c r="P119" s="18"/>
      <c r="Q119" s="23"/>
    </row>
    <row r="120" spans="1:17" s="24" customFormat="1" x14ac:dyDescent="0.25">
      <c r="A120" s="15" t="s">
        <v>55</v>
      </c>
      <c r="B120" s="15" t="s">
        <v>257</v>
      </c>
      <c r="C120" s="15" t="s">
        <v>258</v>
      </c>
      <c r="D120" s="27">
        <v>36173820</v>
      </c>
      <c r="E120" s="27">
        <v>36173820</v>
      </c>
      <c r="F120" s="27">
        <v>36173820</v>
      </c>
      <c r="G120" s="27">
        <v>0</v>
      </c>
      <c r="H120" s="27">
        <v>31699471.25</v>
      </c>
      <c r="I120" s="27">
        <v>0</v>
      </c>
      <c r="J120" s="27">
        <v>4474348.75</v>
      </c>
      <c r="K120" s="27">
        <v>4474348.75</v>
      </c>
      <c r="L120" s="27">
        <v>0</v>
      </c>
      <c r="M120" s="27">
        <v>0</v>
      </c>
      <c r="N120" s="19">
        <f t="shared" si="8"/>
        <v>0.12369024753260784</v>
      </c>
      <c r="O120" s="18"/>
      <c r="P120" s="18"/>
      <c r="Q120" s="23"/>
    </row>
    <row r="121" spans="1:17" s="24" customFormat="1" x14ac:dyDescent="0.25">
      <c r="A121" s="15" t="s">
        <v>55</v>
      </c>
      <c r="B121" s="15" t="s">
        <v>259</v>
      </c>
      <c r="C121" s="15" t="s">
        <v>260</v>
      </c>
      <c r="D121" s="27">
        <v>7293109</v>
      </c>
      <c r="E121" s="27">
        <v>7293109</v>
      </c>
      <c r="F121" s="27">
        <v>7293109</v>
      </c>
      <c r="G121" s="27">
        <v>0</v>
      </c>
      <c r="H121" s="27">
        <v>5364510.3899999997</v>
      </c>
      <c r="I121" s="27">
        <v>0</v>
      </c>
      <c r="J121" s="27">
        <v>1928598.61</v>
      </c>
      <c r="K121" s="27">
        <v>1928598.61</v>
      </c>
      <c r="L121" s="27">
        <v>0</v>
      </c>
      <c r="M121" s="90">
        <v>0</v>
      </c>
      <c r="N121" s="19">
        <f t="shared" si="8"/>
        <v>0.26444121567358997</v>
      </c>
      <c r="O121" s="18"/>
      <c r="P121" s="18"/>
      <c r="Q121" s="23"/>
    </row>
    <row r="122" spans="1:17" s="24" customFormat="1" x14ac:dyDescent="0.25">
      <c r="A122" s="15" t="s">
        <v>55</v>
      </c>
      <c r="B122" s="15" t="s">
        <v>261</v>
      </c>
      <c r="C122" s="15" t="s">
        <v>262</v>
      </c>
      <c r="D122" s="27">
        <v>1398070000</v>
      </c>
      <c r="E122" s="27">
        <v>1398070000</v>
      </c>
      <c r="F122" s="27">
        <v>699035000</v>
      </c>
      <c r="G122" s="27">
        <v>0</v>
      </c>
      <c r="H122" s="27">
        <v>1</v>
      </c>
      <c r="I122" s="27">
        <v>0</v>
      </c>
      <c r="J122" s="27">
        <v>349517499</v>
      </c>
      <c r="K122" s="27">
        <v>349517499</v>
      </c>
      <c r="L122" s="27">
        <v>1048552500</v>
      </c>
      <c r="M122" s="27">
        <v>349517500</v>
      </c>
      <c r="N122" s="19">
        <f t="shared" si="8"/>
        <v>0.24999999928472824</v>
      </c>
      <c r="O122" s="18"/>
      <c r="P122" s="18"/>
      <c r="Q122" s="23"/>
    </row>
    <row r="123" spans="1:17" s="166" customFormat="1" x14ac:dyDescent="0.25">
      <c r="A123" s="162" t="s">
        <v>55</v>
      </c>
      <c r="B123" s="162" t="s">
        <v>263</v>
      </c>
      <c r="C123" s="162" t="s">
        <v>264</v>
      </c>
      <c r="D123" s="163">
        <v>68300000</v>
      </c>
      <c r="E123" s="163">
        <v>68300000</v>
      </c>
      <c r="F123" s="163">
        <v>56600000</v>
      </c>
      <c r="G123" s="163">
        <v>0</v>
      </c>
      <c r="H123" s="163">
        <v>758000</v>
      </c>
      <c r="I123" s="163">
        <v>0</v>
      </c>
      <c r="J123" s="163">
        <v>44142000</v>
      </c>
      <c r="K123" s="163">
        <v>23400000</v>
      </c>
      <c r="L123" s="163">
        <v>23400000</v>
      </c>
      <c r="M123" s="163">
        <v>11700000</v>
      </c>
      <c r="N123" s="164">
        <f t="shared" si="8"/>
        <v>0.64629575402635431</v>
      </c>
      <c r="O123" s="165">
        <f t="shared" ref="O123:O128" si="18">+E123</f>
        <v>68300000</v>
      </c>
      <c r="P123" s="165">
        <f t="shared" ref="P123:P128" si="19">+J123</f>
        <v>44142000</v>
      </c>
      <c r="Q123" s="164">
        <f t="shared" ref="Q123:Q128" si="20">+P123/O123</f>
        <v>0.64629575402635431</v>
      </c>
    </row>
    <row r="124" spans="1:17" s="166" customFormat="1" x14ac:dyDescent="0.25">
      <c r="A124" s="162" t="s">
        <v>55</v>
      </c>
      <c r="B124" s="162" t="s">
        <v>265</v>
      </c>
      <c r="C124" s="162" t="s">
        <v>266</v>
      </c>
      <c r="D124" s="163">
        <v>46800000</v>
      </c>
      <c r="E124" s="163">
        <v>46800000</v>
      </c>
      <c r="F124" s="163">
        <v>35100000</v>
      </c>
      <c r="G124" s="163">
        <v>0</v>
      </c>
      <c r="H124" s="163">
        <v>0</v>
      </c>
      <c r="I124" s="163">
        <v>0</v>
      </c>
      <c r="J124" s="163">
        <v>23400000</v>
      </c>
      <c r="K124" s="163">
        <v>23400000</v>
      </c>
      <c r="L124" s="163">
        <v>23400000</v>
      </c>
      <c r="M124" s="163">
        <v>11700000</v>
      </c>
      <c r="N124" s="164">
        <f t="shared" si="8"/>
        <v>0.5</v>
      </c>
      <c r="O124" s="165">
        <f t="shared" si="18"/>
        <v>46800000</v>
      </c>
      <c r="P124" s="165">
        <f t="shared" si="19"/>
        <v>23400000</v>
      </c>
      <c r="Q124" s="164">
        <f t="shared" si="20"/>
        <v>0.5</v>
      </c>
    </row>
    <row r="125" spans="1:17" s="166" customFormat="1" x14ac:dyDescent="0.25">
      <c r="A125" s="162" t="s">
        <v>55</v>
      </c>
      <c r="B125" s="162" t="s">
        <v>267</v>
      </c>
      <c r="C125" s="162" t="s">
        <v>268</v>
      </c>
      <c r="D125" s="163">
        <v>21500000</v>
      </c>
      <c r="E125" s="163">
        <v>21500000</v>
      </c>
      <c r="F125" s="163">
        <v>21500000</v>
      </c>
      <c r="G125" s="163">
        <v>0</v>
      </c>
      <c r="H125" s="163">
        <v>758000</v>
      </c>
      <c r="I125" s="163">
        <v>0</v>
      </c>
      <c r="J125" s="163">
        <v>20742000</v>
      </c>
      <c r="K125" s="163">
        <v>0</v>
      </c>
      <c r="L125" s="163">
        <v>0</v>
      </c>
      <c r="M125" s="163">
        <v>0</v>
      </c>
      <c r="N125" s="164">
        <f t="shared" si="8"/>
        <v>0.96474418604651158</v>
      </c>
      <c r="O125" s="165">
        <f t="shared" si="18"/>
        <v>21500000</v>
      </c>
      <c r="P125" s="165">
        <f t="shared" si="19"/>
        <v>20742000</v>
      </c>
      <c r="Q125" s="164">
        <f t="shared" si="20"/>
        <v>0.96474418604651158</v>
      </c>
    </row>
    <row r="126" spans="1:17" s="166" customFormat="1" x14ac:dyDescent="0.25">
      <c r="A126" s="162" t="s">
        <v>55</v>
      </c>
      <c r="B126" s="162" t="s">
        <v>269</v>
      </c>
      <c r="C126" s="162" t="s">
        <v>270</v>
      </c>
      <c r="D126" s="163">
        <v>96850000</v>
      </c>
      <c r="E126" s="163">
        <v>96850000</v>
      </c>
      <c r="F126" s="163">
        <v>53390000</v>
      </c>
      <c r="G126" s="163">
        <v>0</v>
      </c>
      <c r="H126" s="163">
        <v>0</v>
      </c>
      <c r="I126" s="163">
        <v>0</v>
      </c>
      <c r="J126" s="163">
        <v>2034512</v>
      </c>
      <c r="K126" s="163">
        <v>2034512</v>
      </c>
      <c r="L126" s="163">
        <v>94815488</v>
      </c>
      <c r="M126" s="163">
        <v>51355488</v>
      </c>
      <c r="N126" s="164">
        <f t="shared" si="8"/>
        <v>2.1006835312338667E-2</v>
      </c>
      <c r="O126" s="165">
        <f t="shared" si="18"/>
        <v>96850000</v>
      </c>
      <c r="P126" s="165">
        <f t="shared" si="19"/>
        <v>2034512</v>
      </c>
      <c r="Q126" s="164">
        <f t="shared" si="20"/>
        <v>2.1006835312338667E-2</v>
      </c>
    </row>
    <row r="127" spans="1:17" s="166" customFormat="1" x14ac:dyDescent="0.25">
      <c r="A127" s="162" t="s">
        <v>55</v>
      </c>
      <c r="B127" s="162" t="s">
        <v>271</v>
      </c>
      <c r="C127" s="162" t="s">
        <v>272</v>
      </c>
      <c r="D127" s="163">
        <v>74000000</v>
      </c>
      <c r="E127" s="163">
        <v>74000000</v>
      </c>
      <c r="F127" s="163">
        <v>32000000</v>
      </c>
      <c r="G127" s="163">
        <v>0</v>
      </c>
      <c r="H127" s="163">
        <v>0</v>
      </c>
      <c r="I127" s="163">
        <v>0</v>
      </c>
      <c r="J127" s="163">
        <v>0</v>
      </c>
      <c r="K127" s="163">
        <v>0</v>
      </c>
      <c r="L127" s="163">
        <v>74000000</v>
      </c>
      <c r="M127" s="163">
        <v>32000000</v>
      </c>
      <c r="N127" s="164">
        <f t="shared" si="8"/>
        <v>0</v>
      </c>
      <c r="O127" s="165">
        <f t="shared" si="18"/>
        <v>74000000</v>
      </c>
      <c r="P127" s="165">
        <f t="shared" si="19"/>
        <v>0</v>
      </c>
      <c r="Q127" s="164">
        <f t="shared" si="20"/>
        <v>0</v>
      </c>
    </row>
    <row r="128" spans="1:17" s="166" customFormat="1" x14ac:dyDescent="0.25">
      <c r="A128" s="162" t="s">
        <v>55</v>
      </c>
      <c r="B128" s="162" t="s">
        <v>273</v>
      </c>
      <c r="C128" s="162" t="s">
        <v>274</v>
      </c>
      <c r="D128" s="163">
        <v>22850000</v>
      </c>
      <c r="E128" s="163">
        <v>22850000</v>
      </c>
      <c r="F128" s="163">
        <v>21390000</v>
      </c>
      <c r="G128" s="163">
        <v>0</v>
      </c>
      <c r="H128" s="163">
        <v>0</v>
      </c>
      <c r="I128" s="163">
        <v>0</v>
      </c>
      <c r="J128" s="163">
        <v>2034512</v>
      </c>
      <c r="K128" s="163">
        <v>2034512</v>
      </c>
      <c r="L128" s="163">
        <v>20815488</v>
      </c>
      <c r="M128" s="163">
        <v>19355488</v>
      </c>
      <c r="N128" s="164">
        <f t="shared" si="8"/>
        <v>8.9037724288840256E-2</v>
      </c>
      <c r="O128" s="165">
        <f t="shared" si="18"/>
        <v>22850000</v>
      </c>
      <c r="P128" s="165">
        <f t="shared" si="19"/>
        <v>2034512</v>
      </c>
      <c r="Q128" s="164">
        <f t="shared" si="20"/>
        <v>8.9037724288840256E-2</v>
      </c>
    </row>
    <row r="129" spans="1:20" s="24" customFormat="1" x14ac:dyDescent="0.25">
      <c r="A129" s="21" t="s">
        <v>55</v>
      </c>
      <c r="B129" s="21" t="s">
        <v>275</v>
      </c>
      <c r="C129" s="21" t="s">
        <v>276</v>
      </c>
      <c r="D129" s="31">
        <v>1997200000</v>
      </c>
      <c r="E129" s="31">
        <v>1997200000</v>
      </c>
      <c r="F129" s="31">
        <v>925950681</v>
      </c>
      <c r="G129" s="31">
        <v>0</v>
      </c>
      <c r="H129" s="31">
        <v>334</v>
      </c>
      <c r="I129" s="31">
        <v>0</v>
      </c>
      <c r="J129" s="31">
        <v>426650347</v>
      </c>
      <c r="K129" s="31">
        <v>426650347</v>
      </c>
      <c r="L129" s="31">
        <v>1570549319</v>
      </c>
      <c r="M129" s="31">
        <v>499300000</v>
      </c>
      <c r="N129" s="19">
        <f t="shared" si="8"/>
        <v>0.213624247446425</v>
      </c>
      <c r="O129" s="22"/>
      <c r="P129" s="22"/>
      <c r="Q129" s="23"/>
    </row>
    <row r="130" spans="1:20" s="24" customFormat="1" x14ac:dyDescent="0.25">
      <c r="A130" s="21" t="s">
        <v>55</v>
      </c>
      <c r="B130" s="21" t="s">
        <v>277</v>
      </c>
      <c r="C130" s="21" t="s">
        <v>278</v>
      </c>
      <c r="D130" s="31">
        <v>100000000</v>
      </c>
      <c r="E130" s="31">
        <v>100000000</v>
      </c>
      <c r="F130" s="31">
        <v>50000000</v>
      </c>
      <c r="G130" s="31">
        <v>0</v>
      </c>
      <c r="H130" s="31">
        <v>334</v>
      </c>
      <c r="I130" s="31">
        <v>0</v>
      </c>
      <c r="J130" s="31">
        <v>24999666</v>
      </c>
      <c r="K130" s="31">
        <v>24999666</v>
      </c>
      <c r="L130" s="31">
        <v>75000000</v>
      </c>
      <c r="M130" s="31">
        <v>25000000</v>
      </c>
      <c r="N130" s="19">
        <f t="shared" si="8"/>
        <v>0.24999666000000001</v>
      </c>
      <c r="O130" s="22"/>
      <c r="P130" s="22"/>
      <c r="Q130" s="23"/>
    </row>
    <row r="131" spans="1:20" s="24" customFormat="1" x14ac:dyDescent="0.25">
      <c r="A131" s="21" t="s">
        <v>55</v>
      </c>
      <c r="B131" s="21" t="s">
        <v>279</v>
      </c>
      <c r="C131" s="21" t="s">
        <v>280</v>
      </c>
      <c r="D131" s="31">
        <v>847200000</v>
      </c>
      <c r="E131" s="31">
        <v>847200000</v>
      </c>
      <c r="F131" s="31">
        <v>350950681</v>
      </c>
      <c r="G131" s="31">
        <v>0</v>
      </c>
      <c r="H131" s="31">
        <v>0</v>
      </c>
      <c r="I131" s="31">
        <v>0</v>
      </c>
      <c r="J131" s="31">
        <v>139150681</v>
      </c>
      <c r="K131" s="31">
        <v>139150681</v>
      </c>
      <c r="L131" s="31">
        <v>708049319</v>
      </c>
      <c r="M131" s="31">
        <v>211800000</v>
      </c>
      <c r="N131" s="19">
        <f t="shared" si="8"/>
        <v>0.16424773489140698</v>
      </c>
      <c r="O131" s="22"/>
      <c r="P131" s="22"/>
      <c r="Q131" s="23"/>
    </row>
    <row r="132" spans="1:20" s="24" customFormat="1" x14ac:dyDescent="0.25">
      <c r="A132" s="21" t="s">
        <v>55</v>
      </c>
      <c r="B132" s="21" t="s">
        <v>281</v>
      </c>
      <c r="C132" s="21" t="s">
        <v>282</v>
      </c>
      <c r="D132" s="31">
        <v>1050000000</v>
      </c>
      <c r="E132" s="31">
        <v>1050000000</v>
      </c>
      <c r="F132" s="31">
        <v>525000000</v>
      </c>
      <c r="G132" s="31">
        <v>0</v>
      </c>
      <c r="H132" s="31">
        <v>0</v>
      </c>
      <c r="I132" s="31">
        <v>0</v>
      </c>
      <c r="J132" s="31">
        <v>262500000</v>
      </c>
      <c r="K132" s="31">
        <v>262500000</v>
      </c>
      <c r="L132" s="31">
        <v>787500000</v>
      </c>
      <c r="M132" s="31">
        <v>262500000</v>
      </c>
      <c r="N132" s="19">
        <f t="shared" si="8"/>
        <v>0.25</v>
      </c>
      <c r="O132" s="22"/>
      <c r="P132" s="22"/>
      <c r="Q132" s="23"/>
    </row>
    <row r="133" spans="1:20" s="24" customFormat="1" x14ac:dyDescent="0.25">
      <c r="A133" s="21" t="s">
        <v>55</v>
      </c>
      <c r="B133" s="21" t="s">
        <v>283</v>
      </c>
      <c r="C133" s="21" t="s">
        <v>284</v>
      </c>
      <c r="D133" s="31">
        <v>97243970</v>
      </c>
      <c r="E133" s="31">
        <v>97243970</v>
      </c>
      <c r="F133" s="31">
        <v>97243970</v>
      </c>
      <c r="G133" s="31">
        <v>0</v>
      </c>
      <c r="H133" s="31">
        <v>65009282</v>
      </c>
      <c r="I133" s="31">
        <v>0</v>
      </c>
      <c r="J133" s="31">
        <v>32234688</v>
      </c>
      <c r="K133" s="31">
        <v>32234688</v>
      </c>
      <c r="L133" s="31">
        <v>0</v>
      </c>
      <c r="M133" s="31">
        <v>0</v>
      </c>
      <c r="N133" s="19">
        <f t="shared" si="8"/>
        <v>0.33148264103162384</v>
      </c>
      <c r="O133" s="22"/>
      <c r="P133" s="22"/>
      <c r="Q133" s="23"/>
    </row>
    <row r="134" spans="1:20" s="24" customFormat="1" x14ac:dyDescent="0.25">
      <c r="A134" s="21" t="s">
        <v>55</v>
      </c>
      <c r="B134" s="21" t="s">
        <v>285</v>
      </c>
      <c r="C134" s="21" t="s">
        <v>286</v>
      </c>
      <c r="D134" s="31">
        <v>65000000</v>
      </c>
      <c r="E134" s="31">
        <v>65000000</v>
      </c>
      <c r="F134" s="31">
        <v>65000000</v>
      </c>
      <c r="G134" s="31">
        <v>0</v>
      </c>
      <c r="H134" s="31">
        <v>65000000</v>
      </c>
      <c r="I134" s="31">
        <v>0</v>
      </c>
      <c r="J134" s="31">
        <v>0</v>
      </c>
      <c r="K134" s="31">
        <v>0</v>
      </c>
      <c r="L134" s="31">
        <v>0</v>
      </c>
      <c r="M134" s="31">
        <v>0</v>
      </c>
      <c r="N134" s="19">
        <f t="shared" si="8"/>
        <v>0</v>
      </c>
      <c r="O134" s="22"/>
      <c r="P134" s="22"/>
      <c r="Q134" s="23"/>
    </row>
    <row r="135" spans="1:20" s="24" customFormat="1" x14ac:dyDescent="0.25">
      <c r="A135" s="21" t="s">
        <v>55</v>
      </c>
      <c r="B135" s="21" t="s">
        <v>287</v>
      </c>
      <c r="C135" s="21" t="s">
        <v>288</v>
      </c>
      <c r="D135" s="31">
        <v>602970</v>
      </c>
      <c r="E135" s="31">
        <v>602970</v>
      </c>
      <c r="F135" s="31">
        <v>602970</v>
      </c>
      <c r="G135" s="31">
        <v>0</v>
      </c>
      <c r="H135" s="31">
        <v>938</v>
      </c>
      <c r="I135" s="31">
        <v>0</v>
      </c>
      <c r="J135" s="31">
        <v>602032</v>
      </c>
      <c r="K135" s="31">
        <v>602032</v>
      </c>
      <c r="L135" s="31">
        <v>0</v>
      </c>
      <c r="M135" s="31">
        <v>0</v>
      </c>
      <c r="N135" s="23">
        <f t="shared" si="8"/>
        <v>0.99844436704977035</v>
      </c>
      <c r="O135" s="22"/>
      <c r="P135" s="22"/>
      <c r="Q135" s="23"/>
    </row>
    <row r="136" spans="1:20" s="24" customFormat="1" x14ac:dyDescent="0.25">
      <c r="A136" s="21" t="s">
        <v>55</v>
      </c>
      <c r="B136" s="21" t="s">
        <v>289</v>
      </c>
      <c r="C136" s="21" t="s">
        <v>290</v>
      </c>
      <c r="D136" s="31">
        <v>5970000</v>
      </c>
      <c r="E136" s="31">
        <v>5970000</v>
      </c>
      <c r="F136" s="31">
        <v>5970000</v>
      </c>
      <c r="G136" s="31">
        <v>0</v>
      </c>
      <c r="H136" s="31">
        <v>4688</v>
      </c>
      <c r="I136" s="31">
        <v>0</v>
      </c>
      <c r="J136" s="31">
        <v>5965312</v>
      </c>
      <c r="K136" s="31">
        <v>5965312</v>
      </c>
      <c r="L136" s="31">
        <v>0</v>
      </c>
      <c r="M136" s="31">
        <v>0</v>
      </c>
      <c r="N136" s="23">
        <f t="shared" si="8"/>
        <v>0.99921474036850921</v>
      </c>
      <c r="O136" s="22"/>
      <c r="P136" s="22"/>
      <c r="Q136" s="23"/>
    </row>
    <row r="137" spans="1:20" s="24" customFormat="1" x14ac:dyDescent="0.25">
      <c r="A137" s="21" t="s">
        <v>55</v>
      </c>
      <c r="B137" s="21" t="s">
        <v>291</v>
      </c>
      <c r="C137" s="21" t="s">
        <v>292</v>
      </c>
      <c r="D137" s="31">
        <v>7761000</v>
      </c>
      <c r="E137" s="31">
        <v>7761000</v>
      </c>
      <c r="F137" s="31">
        <v>7761000</v>
      </c>
      <c r="G137" s="31">
        <v>0</v>
      </c>
      <c r="H137" s="31">
        <v>1816</v>
      </c>
      <c r="I137" s="31">
        <v>0</v>
      </c>
      <c r="J137" s="31">
        <v>7759184</v>
      </c>
      <c r="K137" s="31">
        <v>7759184</v>
      </c>
      <c r="L137" s="31">
        <v>0</v>
      </c>
      <c r="M137" s="31">
        <v>0</v>
      </c>
      <c r="N137" s="23">
        <f t="shared" si="8"/>
        <v>0.99976600953485373</v>
      </c>
      <c r="O137" s="22"/>
      <c r="P137" s="22"/>
      <c r="Q137" s="23"/>
    </row>
    <row r="138" spans="1:20" s="24" customFormat="1" ht="14.25" customHeight="1" x14ac:dyDescent="0.25">
      <c r="A138" s="21" t="s">
        <v>55</v>
      </c>
      <c r="B138" s="21" t="s">
        <v>293</v>
      </c>
      <c r="C138" s="21" t="s">
        <v>294</v>
      </c>
      <c r="D138" s="31">
        <v>17910000</v>
      </c>
      <c r="E138" s="31">
        <v>17910000</v>
      </c>
      <c r="F138" s="31">
        <v>17910000</v>
      </c>
      <c r="G138" s="31">
        <v>0</v>
      </c>
      <c r="H138" s="31">
        <v>1840</v>
      </c>
      <c r="I138" s="31">
        <v>0</v>
      </c>
      <c r="J138" s="31">
        <v>17908160</v>
      </c>
      <c r="K138" s="31">
        <v>17908160</v>
      </c>
      <c r="L138" s="31">
        <v>0</v>
      </c>
      <c r="M138" s="31">
        <v>0</v>
      </c>
      <c r="N138" s="23">
        <f t="shared" si="8"/>
        <v>0.99989726409826918</v>
      </c>
      <c r="O138" s="22"/>
      <c r="P138" s="22"/>
      <c r="Q138" s="23"/>
    </row>
    <row r="139" spans="1:20" s="24" customFormat="1" x14ac:dyDescent="0.25">
      <c r="A139" s="21" t="s">
        <v>55</v>
      </c>
      <c r="B139" s="21" t="s">
        <v>315</v>
      </c>
      <c r="C139" s="21" t="s">
        <v>316</v>
      </c>
      <c r="D139" s="27">
        <v>510000000</v>
      </c>
      <c r="E139" s="27">
        <v>510000000</v>
      </c>
      <c r="F139" s="27">
        <v>0</v>
      </c>
      <c r="G139" s="27">
        <v>0</v>
      </c>
      <c r="H139" s="27">
        <v>0</v>
      </c>
      <c r="I139" s="27">
        <v>0</v>
      </c>
      <c r="J139" s="27">
        <v>0</v>
      </c>
      <c r="K139" s="27">
        <v>0</v>
      </c>
      <c r="L139" s="27">
        <v>510000000</v>
      </c>
      <c r="M139" s="27">
        <v>0</v>
      </c>
      <c r="N139" s="19">
        <f t="shared" ref="N139:N141" si="21">+J139/E139</f>
        <v>0</v>
      </c>
      <c r="O139" s="22"/>
      <c r="P139" s="22"/>
      <c r="Q139" s="23"/>
    </row>
    <row r="140" spans="1:20" s="14" customFormat="1" x14ac:dyDescent="0.25">
      <c r="A140" s="3" t="s">
        <v>55</v>
      </c>
      <c r="B140" s="63" t="s">
        <v>317</v>
      </c>
      <c r="C140" s="63" t="s">
        <v>318</v>
      </c>
      <c r="D140" s="78">
        <v>510000000</v>
      </c>
      <c r="E140" s="78">
        <v>510000000</v>
      </c>
      <c r="F140" s="78">
        <v>0</v>
      </c>
      <c r="G140" s="78">
        <v>0</v>
      </c>
      <c r="H140" s="78">
        <v>0</v>
      </c>
      <c r="I140" s="78">
        <v>0</v>
      </c>
      <c r="J140" s="78">
        <v>0</v>
      </c>
      <c r="K140" s="78">
        <v>0</v>
      </c>
      <c r="L140" s="78">
        <v>510000000</v>
      </c>
      <c r="M140" s="78">
        <v>0</v>
      </c>
      <c r="N140" s="13">
        <f t="shared" si="21"/>
        <v>0</v>
      </c>
      <c r="O140" s="68"/>
      <c r="P140" s="68"/>
      <c r="Q140" s="69"/>
      <c r="R140" s="72"/>
      <c r="S140" s="72"/>
      <c r="T140" s="72"/>
    </row>
    <row r="141" spans="1:20" x14ac:dyDescent="0.25">
      <c r="A141" s="15" t="s">
        <v>55</v>
      </c>
      <c r="B141" s="15" t="s">
        <v>319</v>
      </c>
      <c r="C141" s="15" t="s">
        <v>320</v>
      </c>
      <c r="D141" s="27">
        <v>510000000</v>
      </c>
      <c r="E141" s="27">
        <v>510000000</v>
      </c>
      <c r="F141" s="27">
        <v>0</v>
      </c>
      <c r="G141" s="27">
        <v>0</v>
      </c>
      <c r="H141" s="27">
        <v>0</v>
      </c>
      <c r="I141" s="27">
        <v>0</v>
      </c>
      <c r="J141" s="27">
        <v>0</v>
      </c>
      <c r="K141" s="27">
        <v>0</v>
      </c>
      <c r="L141" s="27">
        <v>510000000</v>
      </c>
      <c r="M141" s="27">
        <v>0</v>
      </c>
      <c r="N141" s="19">
        <f t="shared" si="21"/>
        <v>0</v>
      </c>
      <c r="O141" s="18"/>
      <c r="P141" s="18"/>
      <c r="Q141" s="92"/>
    </row>
    <row r="142" spans="1:20" x14ac:dyDescent="0.25">
      <c r="A142" s="15"/>
      <c r="B142" s="15"/>
      <c r="C142" s="15"/>
      <c r="D142" s="27"/>
      <c r="E142" s="27"/>
      <c r="F142" s="27"/>
      <c r="G142" s="27"/>
      <c r="H142" s="27"/>
      <c r="I142" s="27"/>
      <c r="J142" s="27"/>
      <c r="K142" s="27"/>
      <c r="L142" s="27"/>
      <c r="M142" s="27"/>
      <c r="N142" s="19"/>
      <c r="O142" s="18"/>
      <c r="P142" s="18"/>
      <c r="Q142" s="92"/>
    </row>
    <row r="143" spans="1:20" x14ac:dyDescent="0.25">
      <c r="A143" s="15"/>
      <c r="B143" s="15"/>
      <c r="C143" s="15"/>
      <c r="D143" s="27"/>
      <c r="E143" s="27"/>
      <c r="F143" s="27"/>
      <c r="G143" s="27"/>
      <c r="H143" s="27"/>
      <c r="I143" s="27"/>
      <c r="J143" s="27"/>
      <c r="K143" s="27"/>
      <c r="L143" s="27"/>
      <c r="M143" s="27"/>
      <c r="N143" s="19"/>
      <c r="O143" s="18"/>
      <c r="P143" s="18"/>
      <c r="Q143" s="92"/>
    </row>
    <row r="144" spans="1:20" s="14" customFormat="1" x14ac:dyDescent="0.25">
      <c r="A144" s="3"/>
      <c r="B144" s="3"/>
      <c r="C144" s="3"/>
      <c r="D144" s="78"/>
      <c r="E144" s="78"/>
      <c r="F144" s="78"/>
      <c r="G144" s="78"/>
      <c r="H144" s="78"/>
      <c r="I144" s="78"/>
      <c r="J144" s="78"/>
      <c r="K144" s="78"/>
      <c r="L144" s="78"/>
      <c r="M144" s="78"/>
      <c r="N144" s="19"/>
      <c r="O144" s="12"/>
      <c r="P144" s="12"/>
      <c r="Q144" s="134"/>
    </row>
    <row r="145" spans="1:17" x14ac:dyDescent="0.25">
      <c r="A145" s="15"/>
      <c r="B145" s="15"/>
      <c r="C145" s="15"/>
      <c r="D145" s="27"/>
      <c r="E145" s="27"/>
      <c r="F145" s="27"/>
      <c r="G145" s="27"/>
      <c r="H145" s="27"/>
      <c r="I145" s="27"/>
      <c r="J145" s="27"/>
      <c r="K145" s="27"/>
      <c r="L145" s="27"/>
      <c r="M145" s="27"/>
      <c r="N145" s="19"/>
      <c r="O145" s="18"/>
      <c r="P145" s="18"/>
      <c r="Q145" s="92"/>
    </row>
    <row r="146" spans="1:17" x14ac:dyDescent="0.25">
      <c r="A146" s="15"/>
      <c r="B146" s="15"/>
      <c r="C146" s="15"/>
      <c r="D146" s="27"/>
      <c r="E146" s="27"/>
      <c r="F146" s="27"/>
      <c r="G146" s="27"/>
      <c r="H146" s="27"/>
      <c r="I146" s="27"/>
      <c r="J146" s="27"/>
      <c r="K146" s="27"/>
      <c r="L146" s="27"/>
      <c r="M146" s="27"/>
      <c r="N146" s="19"/>
      <c r="O146" s="18"/>
      <c r="P146" s="18"/>
      <c r="Q146" s="92"/>
    </row>
    <row r="147" spans="1:17" s="14" customFormat="1" x14ac:dyDescent="0.25">
      <c r="A147" s="3"/>
      <c r="B147" s="3"/>
      <c r="C147" s="3"/>
      <c r="D147" s="78"/>
      <c r="E147" s="78"/>
      <c r="F147" s="78"/>
      <c r="G147" s="78"/>
      <c r="H147" s="78"/>
      <c r="I147" s="78"/>
      <c r="J147" s="78"/>
      <c r="K147" s="78"/>
      <c r="L147" s="78"/>
      <c r="M147" s="78"/>
      <c r="N147" s="19"/>
      <c r="O147" s="12"/>
      <c r="P147" s="12"/>
      <c r="Q147" s="134"/>
    </row>
    <row r="148" spans="1:17" ht="15.6" customHeight="1" x14ac:dyDescent="0.25">
      <c r="A148" s="93"/>
      <c r="D148" s="27"/>
      <c r="E148" s="27"/>
      <c r="F148" s="27"/>
      <c r="G148" s="27"/>
      <c r="H148" s="27"/>
      <c r="I148" s="27"/>
      <c r="J148" s="27"/>
      <c r="K148" s="27"/>
      <c r="L148" s="27"/>
      <c r="M148" s="27"/>
      <c r="N148" s="19"/>
      <c r="O148" s="35"/>
      <c r="P148" s="93"/>
    </row>
    <row r="149" spans="1:17" x14ac:dyDescent="0.25">
      <c r="A149" s="93"/>
      <c r="G149" s="93"/>
      <c r="H149" s="93"/>
      <c r="I149" s="35"/>
      <c r="J149" s="93"/>
      <c r="K149" s="93"/>
      <c r="L149" s="93"/>
      <c r="M149" s="93"/>
      <c r="N149" s="19"/>
      <c r="O149" s="35"/>
      <c r="P149" s="93"/>
    </row>
    <row r="150" spans="1:17" x14ac:dyDescent="0.25">
      <c r="A150" s="93"/>
      <c r="G150" s="93"/>
      <c r="H150" s="93"/>
      <c r="I150" s="35"/>
      <c r="J150" s="93"/>
      <c r="K150" s="93"/>
      <c r="L150" s="93"/>
      <c r="M150" s="93"/>
      <c r="N150" s="19"/>
      <c r="O150" s="35"/>
      <c r="P150" s="93"/>
    </row>
    <row r="151" spans="1:17" x14ac:dyDescent="0.25">
      <c r="A151" s="93"/>
      <c r="G151" s="93"/>
      <c r="H151" s="93"/>
      <c r="I151" s="35"/>
      <c r="J151" s="93"/>
      <c r="K151" s="93"/>
      <c r="L151" s="93"/>
      <c r="M151" s="93"/>
      <c r="O151" s="35"/>
      <c r="P151" s="93"/>
    </row>
    <row r="152" spans="1:17" x14ac:dyDescent="0.25">
      <c r="A152" s="93"/>
      <c r="G152" s="93"/>
      <c r="H152" s="93"/>
      <c r="I152" s="35"/>
      <c r="J152" s="93"/>
      <c r="K152" s="93"/>
      <c r="L152" s="93"/>
      <c r="M152" s="93"/>
      <c r="O152" s="35"/>
      <c r="P152" s="93"/>
    </row>
    <row r="153" spans="1:17" x14ac:dyDescent="0.25">
      <c r="A153" s="93"/>
      <c r="B153" s="175" t="s">
        <v>27</v>
      </c>
      <c r="C153" s="175"/>
      <c r="D153" s="175"/>
      <c r="E153" s="175"/>
      <c r="F153" s="175"/>
      <c r="G153" s="93"/>
      <c r="H153" s="93"/>
      <c r="I153" s="35"/>
      <c r="J153" s="93"/>
      <c r="K153" s="93"/>
      <c r="L153" s="93"/>
      <c r="M153" s="93"/>
      <c r="O153" s="35"/>
      <c r="P153" s="93"/>
    </row>
    <row r="154" spans="1:17" ht="32.25" thickBot="1" x14ac:dyDescent="0.3">
      <c r="A154" s="93"/>
      <c r="B154" s="57" t="s">
        <v>6</v>
      </c>
      <c r="C154" s="57" t="s">
        <v>7</v>
      </c>
      <c r="D154" s="57" t="s">
        <v>8</v>
      </c>
      <c r="E154" s="57" t="s">
        <v>9</v>
      </c>
      <c r="F154" s="57" t="s">
        <v>21</v>
      </c>
      <c r="G154" s="93"/>
      <c r="H154" s="93"/>
      <c r="I154" s="35"/>
      <c r="J154" s="93"/>
      <c r="K154" s="93"/>
      <c r="L154" s="93"/>
      <c r="M154" s="93"/>
      <c r="O154" s="35"/>
      <c r="P154" s="93"/>
    </row>
    <row r="155" spans="1:17" ht="16.5" thickTop="1" x14ac:dyDescent="0.25">
      <c r="A155" s="93"/>
      <c r="B155" s="30" t="s">
        <v>22</v>
      </c>
      <c r="C155" s="27">
        <f>+E8</f>
        <v>3764298778</v>
      </c>
      <c r="D155" s="31">
        <f>+J8</f>
        <v>911098379.04999995</v>
      </c>
      <c r="E155" s="20">
        <f>+C155-D155</f>
        <v>2853200398.9499998</v>
      </c>
      <c r="F155" s="19">
        <f>+D155/C155</f>
        <v>0.2420366800783208</v>
      </c>
      <c r="G155" s="93"/>
      <c r="H155" s="93"/>
      <c r="I155" s="35"/>
      <c r="J155" s="93"/>
      <c r="K155" s="93"/>
      <c r="L155" s="93"/>
      <c r="M155" s="93"/>
      <c r="O155" s="35"/>
      <c r="P155" s="93"/>
    </row>
    <row r="156" spans="1:17" x14ac:dyDescent="0.25">
      <c r="A156" s="93"/>
      <c r="B156" s="30" t="s">
        <v>26</v>
      </c>
      <c r="C156" s="20">
        <f>+E29</f>
        <v>2895557440</v>
      </c>
      <c r="D156" s="24">
        <f>+J29</f>
        <v>217991364.71000001</v>
      </c>
      <c r="E156" s="20">
        <f>+C156-D156</f>
        <v>2677566075.29</v>
      </c>
      <c r="F156" s="19">
        <f t="shared" ref="F156:F162" si="22">+D156/C156</f>
        <v>7.5284766138156808E-2</v>
      </c>
      <c r="G156" s="93"/>
      <c r="H156" s="93"/>
      <c r="I156" s="35"/>
      <c r="J156" s="93"/>
      <c r="K156" s="93"/>
      <c r="L156" s="93"/>
      <c r="M156" s="93"/>
      <c r="O156" s="35"/>
      <c r="P156" s="93"/>
    </row>
    <row r="157" spans="1:17" x14ac:dyDescent="0.25">
      <c r="A157" s="93"/>
      <c r="B157" s="30" t="s">
        <v>23</v>
      </c>
      <c r="C157" s="20">
        <f>+E79</f>
        <v>98222170</v>
      </c>
      <c r="D157" s="24">
        <f>+J79</f>
        <v>2985035.82</v>
      </c>
      <c r="E157" s="20">
        <f t="shared" ref="E157:E161" si="23">+C157-D157</f>
        <v>95237134.180000007</v>
      </c>
      <c r="F157" s="19">
        <f t="shared" si="22"/>
        <v>3.0390652334396601E-2</v>
      </c>
      <c r="G157" s="93"/>
      <c r="H157" s="93"/>
      <c r="I157" s="35"/>
      <c r="J157" s="93"/>
      <c r="K157" s="93"/>
      <c r="L157" s="93"/>
      <c r="M157" s="93"/>
      <c r="O157" s="35"/>
      <c r="P157" s="93"/>
    </row>
    <row r="158" spans="1:17" x14ac:dyDescent="0.25">
      <c r="A158" s="93"/>
      <c r="B158" s="30" t="s">
        <v>24</v>
      </c>
      <c r="C158" s="20">
        <f>+E105</f>
        <v>101880758</v>
      </c>
      <c r="D158" s="24">
        <f>+J105</f>
        <v>4376633.9000000004</v>
      </c>
      <c r="E158" s="20">
        <f t="shared" si="23"/>
        <v>97504124.099999994</v>
      </c>
      <c r="F158" s="19">
        <f t="shared" si="22"/>
        <v>4.2958395539224398E-2</v>
      </c>
      <c r="G158" s="93"/>
      <c r="H158" s="93"/>
      <c r="I158" s="35"/>
      <c r="J158" s="93"/>
      <c r="K158" s="93"/>
      <c r="L158" s="93"/>
      <c r="M158" s="93"/>
      <c r="O158" s="35"/>
      <c r="P158" s="93"/>
    </row>
    <row r="159" spans="1:17" x14ac:dyDescent="0.25">
      <c r="A159" s="93"/>
      <c r="B159" s="30" t="s">
        <v>25</v>
      </c>
      <c r="C159" s="20">
        <f>+E115</f>
        <v>5600665439</v>
      </c>
      <c r="D159" s="24">
        <f>+J115</f>
        <v>1181448327.3599999</v>
      </c>
      <c r="E159" s="20">
        <f t="shared" si="23"/>
        <v>4419217111.6400003</v>
      </c>
      <c r="F159" s="19">
        <f t="shared" si="22"/>
        <v>0.21094784900612593</v>
      </c>
      <c r="G159" s="93"/>
      <c r="H159" s="93"/>
      <c r="I159" s="35"/>
      <c r="J159" s="93"/>
      <c r="K159" s="93"/>
      <c r="L159" s="93"/>
      <c r="M159" s="93"/>
      <c r="O159" s="35"/>
      <c r="P159" s="93"/>
    </row>
    <row r="160" spans="1:17" x14ac:dyDescent="0.25">
      <c r="A160" s="93"/>
      <c r="B160" s="30" t="s">
        <v>50</v>
      </c>
      <c r="C160" s="20">
        <v>0</v>
      </c>
      <c r="D160" s="24">
        <f>+J140</f>
        <v>0</v>
      </c>
      <c r="E160" s="20">
        <f t="shared" ref="E160" si="24">+C160-D160</f>
        <v>0</v>
      </c>
      <c r="F160" s="19">
        <v>0</v>
      </c>
      <c r="G160" s="93"/>
      <c r="H160" s="93"/>
      <c r="I160" s="35"/>
      <c r="J160" s="93"/>
      <c r="K160" s="93"/>
      <c r="L160" s="93"/>
      <c r="M160" s="93"/>
      <c r="O160" s="35"/>
      <c r="P160" s="93"/>
    </row>
    <row r="161" spans="1:16" x14ac:dyDescent="0.25">
      <c r="A161" s="93"/>
      <c r="B161" s="30" t="s">
        <v>51</v>
      </c>
      <c r="C161" s="20">
        <f>+E140</f>
        <v>510000000</v>
      </c>
      <c r="D161" s="24">
        <f>+J140</f>
        <v>0</v>
      </c>
      <c r="E161" s="20">
        <f t="shared" si="23"/>
        <v>510000000</v>
      </c>
      <c r="F161" s="19">
        <v>0</v>
      </c>
      <c r="G161" s="93"/>
      <c r="H161" s="93"/>
      <c r="I161" s="35"/>
      <c r="J161" s="93"/>
      <c r="K161" s="93"/>
      <c r="L161" s="93"/>
      <c r="M161" s="93"/>
      <c r="O161" s="35"/>
      <c r="P161" s="93"/>
    </row>
    <row r="162" spans="1:16" ht="16.5" thickBot="1" x14ac:dyDescent="0.3">
      <c r="A162" s="93"/>
      <c r="B162" s="58" t="s">
        <v>10</v>
      </c>
      <c r="C162" s="58">
        <f>SUM(C155:C161)</f>
        <v>12970624585</v>
      </c>
      <c r="D162" s="58">
        <f t="shared" ref="D162:E162" si="25">SUM(D155:D161)</f>
        <v>2317899740.8400002</v>
      </c>
      <c r="E162" s="58">
        <f t="shared" si="25"/>
        <v>10652724844.16</v>
      </c>
      <c r="F162" s="53">
        <f t="shared" si="22"/>
        <v>0.17870378759713368</v>
      </c>
      <c r="G162" s="94"/>
      <c r="H162" s="93"/>
      <c r="I162" s="35"/>
      <c r="J162" s="93"/>
      <c r="K162" s="93"/>
      <c r="L162" s="93"/>
      <c r="M162" s="93"/>
      <c r="O162" s="35"/>
      <c r="P162" s="93"/>
    </row>
    <row r="163" spans="1:16" ht="16.5" thickTop="1" x14ac:dyDescent="0.25">
      <c r="A163" s="93"/>
      <c r="C163" s="20"/>
      <c r="D163" s="24"/>
      <c r="E163" s="15"/>
      <c r="G163" s="94"/>
      <c r="H163" s="93"/>
      <c r="I163" s="35"/>
      <c r="J163" s="93"/>
      <c r="K163" s="93"/>
      <c r="L163" s="93"/>
      <c r="M163" s="93"/>
      <c r="O163" s="35"/>
      <c r="P163" s="93"/>
    </row>
    <row r="164" spans="1:16" x14ac:dyDescent="0.25">
      <c r="A164" s="93"/>
      <c r="B164" s="15"/>
      <c r="C164" s="20"/>
      <c r="D164" s="35"/>
      <c r="E164" s="15"/>
      <c r="F164" s="15"/>
      <c r="G164" s="94"/>
      <c r="H164" s="93"/>
      <c r="I164" s="35"/>
      <c r="J164" s="93"/>
      <c r="K164" s="93"/>
      <c r="L164" s="93"/>
      <c r="M164" s="93"/>
      <c r="O164" s="35"/>
      <c r="P164" s="93"/>
    </row>
    <row r="165" spans="1:16" x14ac:dyDescent="0.25">
      <c r="A165" s="93"/>
      <c r="B165" s="173" t="s">
        <v>36</v>
      </c>
      <c r="C165" s="173"/>
      <c r="D165" s="173"/>
      <c r="E165" s="173"/>
      <c r="F165" s="173"/>
      <c r="G165" s="94"/>
      <c r="H165" s="93"/>
      <c r="I165" s="35"/>
      <c r="J165" s="93"/>
      <c r="K165" s="93"/>
      <c r="L165" s="93"/>
      <c r="M165" s="93"/>
      <c r="O165" s="35"/>
      <c r="P165" s="93"/>
    </row>
    <row r="166" spans="1:16" ht="32.25" thickBot="1" x14ac:dyDescent="0.3">
      <c r="A166" s="93"/>
      <c r="B166" s="82" t="s">
        <v>6</v>
      </c>
      <c r="C166" s="82" t="s">
        <v>32</v>
      </c>
      <c r="D166" s="82" t="s">
        <v>33</v>
      </c>
      <c r="E166" s="82" t="s">
        <v>37</v>
      </c>
      <c r="F166" s="82" t="s">
        <v>34</v>
      </c>
      <c r="G166" s="94"/>
      <c r="H166" s="93"/>
      <c r="I166" s="35"/>
      <c r="J166" s="93"/>
      <c r="K166" s="93"/>
      <c r="L166" s="93"/>
      <c r="M166" s="93"/>
      <c r="O166" s="35"/>
      <c r="P166" s="93"/>
    </row>
    <row r="167" spans="1:16" ht="16.5" thickTop="1" x14ac:dyDescent="0.25">
      <c r="A167" s="93"/>
      <c r="B167" s="30" t="s">
        <v>26</v>
      </c>
      <c r="C167" s="20">
        <f t="shared" ref="C167:D169" si="26">+C156</f>
        <v>2895557440</v>
      </c>
      <c r="D167" s="20">
        <f t="shared" si="26"/>
        <v>217991364.71000001</v>
      </c>
      <c r="E167" s="20">
        <f>+C167-D167</f>
        <v>2677566075.29</v>
      </c>
      <c r="F167" s="19">
        <f>+D167/C167</f>
        <v>7.5284766138156808E-2</v>
      </c>
      <c r="G167" s="94"/>
      <c r="H167" s="93"/>
      <c r="I167" s="35"/>
      <c r="J167" s="93"/>
      <c r="K167" s="93"/>
      <c r="L167" s="93"/>
      <c r="M167" s="93"/>
      <c r="O167" s="35"/>
      <c r="P167" s="93"/>
    </row>
    <row r="168" spans="1:16" x14ac:dyDescent="0.25">
      <c r="A168" s="93"/>
      <c r="B168" s="30" t="s">
        <v>23</v>
      </c>
      <c r="C168" s="20">
        <f t="shared" si="26"/>
        <v>98222170</v>
      </c>
      <c r="D168" s="20">
        <f t="shared" si="26"/>
        <v>2985035.82</v>
      </c>
      <c r="E168" s="20">
        <f>+C168-D168</f>
        <v>95237134.180000007</v>
      </c>
      <c r="F168" s="19">
        <f>+D168/C168</f>
        <v>3.0390652334396601E-2</v>
      </c>
      <c r="G168" s="94"/>
      <c r="H168" s="93"/>
      <c r="I168" s="35"/>
      <c r="J168" s="93"/>
      <c r="K168" s="93"/>
      <c r="L168" s="93"/>
      <c r="M168" s="93"/>
      <c r="O168" s="35"/>
      <c r="P168" s="93"/>
    </row>
    <row r="169" spans="1:16" x14ac:dyDescent="0.25">
      <c r="A169" s="93"/>
      <c r="B169" s="30" t="s">
        <v>24</v>
      </c>
      <c r="C169" s="20">
        <f t="shared" si="26"/>
        <v>101880758</v>
      </c>
      <c r="D169" s="20">
        <f t="shared" si="26"/>
        <v>4376633.9000000004</v>
      </c>
      <c r="E169" s="20">
        <f>+C169-D169</f>
        <v>97504124.099999994</v>
      </c>
      <c r="F169" s="19">
        <f>+D169/C169</f>
        <v>4.2958395539224398E-2</v>
      </c>
      <c r="G169" s="94"/>
      <c r="H169" s="93"/>
      <c r="I169" s="35"/>
      <c r="J169" s="93"/>
      <c r="K169" s="93"/>
      <c r="L169" s="93"/>
      <c r="M169" s="93"/>
      <c r="O169" s="35"/>
      <c r="P169" s="93"/>
    </row>
    <row r="170" spans="1:16" x14ac:dyDescent="0.25">
      <c r="A170" s="93"/>
      <c r="B170" s="30" t="s">
        <v>25</v>
      </c>
      <c r="C170" s="20">
        <f>+O127</f>
        <v>74000000</v>
      </c>
      <c r="D170" s="20">
        <f>+P127</f>
        <v>0</v>
      </c>
      <c r="E170" s="20">
        <f>+C170-D170</f>
        <v>74000000</v>
      </c>
      <c r="F170" s="19">
        <f>+D170/C170</f>
        <v>0</v>
      </c>
      <c r="G170" s="94"/>
      <c r="H170" s="93"/>
      <c r="I170" s="35"/>
      <c r="J170" s="93"/>
      <c r="K170" s="93"/>
      <c r="L170" s="93"/>
      <c r="M170" s="93"/>
      <c r="O170" s="35"/>
      <c r="P170" s="93"/>
    </row>
    <row r="171" spans="1:16" ht="16.5" thickBot="1" x14ac:dyDescent="0.3">
      <c r="A171" s="93"/>
      <c r="B171" s="83" t="s">
        <v>10</v>
      </c>
      <c r="C171" s="83">
        <f>SUM(C167:C170)</f>
        <v>3169660368</v>
      </c>
      <c r="D171" s="83">
        <f>SUM(D167:D170)</f>
        <v>225353034.43000001</v>
      </c>
      <c r="E171" s="83">
        <f>SUM(E167:E170)</f>
        <v>2944307333.5699997</v>
      </c>
      <c r="F171" s="84">
        <f>+D171/C171</f>
        <v>7.1096902590921371E-2</v>
      </c>
      <c r="G171" s="94"/>
      <c r="H171" s="93"/>
      <c r="I171" s="35"/>
      <c r="J171" s="93"/>
      <c r="K171" s="93"/>
      <c r="L171" s="93"/>
      <c r="M171" s="93"/>
      <c r="O171" s="35"/>
      <c r="P171" s="93"/>
    </row>
    <row r="172" spans="1:16" ht="16.5" thickTop="1" x14ac:dyDescent="0.25">
      <c r="A172" s="93"/>
      <c r="B172" s="93"/>
      <c r="C172" s="35"/>
      <c r="D172" s="93"/>
      <c r="E172" s="93"/>
      <c r="F172" s="93"/>
      <c r="G172" s="93"/>
      <c r="H172" s="93"/>
      <c r="I172" s="35"/>
      <c r="J172" s="93"/>
      <c r="K172" s="93"/>
      <c r="L172" s="93"/>
      <c r="M172" s="93"/>
      <c r="O172" s="35"/>
      <c r="P172" s="93"/>
    </row>
    <row r="173" spans="1:16" x14ac:dyDescent="0.25">
      <c r="A173" s="93"/>
      <c r="B173" s="93"/>
      <c r="C173" s="35"/>
      <c r="D173" s="93"/>
      <c r="E173" s="93"/>
      <c r="F173" s="93"/>
      <c r="G173" s="93"/>
      <c r="H173" s="93"/>
      <c r="I173" s="35"/>
      <c r="J173" s="93"/>
      <c r="K173" s="93"/>
      <c r="L173" s="93"/>
      <c r="M173" s="93"/>
      <c r="O173" s="35"/>
      <c r="P173" s="93"/>
    </row>
    <row r="174" spans="1:16" x14ac:dyDescent="0.25">
      <c r="A174" s="93"/>
      <c r="B174" s="93"/>
      <c r="C174" s="35"/>
      <c r="D174" s="93"/>
      <c r="E174" s="93"/>
      <c r="F174" s="93"/>
      <c r="G174" s="93"/>
      <c r="H174" s="93"/>
      <c r="I174" s="35"/>
      <c r="J174" s="93"/>
      <c r="K174" s="93"/>
      <c r="L174" s="93"/>
      <c r="M174" s="93"/>
      <c r="O174" s="35"/>
      <c r="P174" s="93"/>
    </row>
    <row r="175" spans="1:16" x14ac:dyDescent="0.25">
      <c r="A175" s="95"/>
      <c r="B175" s="95"/>
      <c r="C175" s="96"/>
      <c r="D175" s="95"/>
      <c r="E175" s="95"/>
      <c r="F175" s="95"/>
      <c r="G175" s="95"/>
      <c r="H175" s="93"/>
      <c r="I175" s="35"/>
      <c r="J175" s="93"/>
      <c r="K175" s="93"/>
      <c r="L175" s="93"/>
      <c r="M175" s="93"/>
      <c r="O175" s="35"/>
      <c r="P175" s="93"/>
    </row>
    <row r="176" spans="1:16" x14ac:dyDescent="0.25">
      <c r="A176" s="95"/>
      <c r="B176" s="95"/>
      <c r="C176" s="96"/>
      <c r="D176" s="95"/>
      <c r="E176" s="95"/>
      <c r="F176" s="95"/>
      <c r="G176" s="95"/>
      <c r="H176" s="93"/>
      <c r="I176" s="35"/>
      <c r="J176" s="93"/>
      <c r="K176" s="93"/>
      <c r="L176" s="93"/>
      <c r="M176" s="93"/>
      <c r="O176" s="35"/>
      <c r="P176" s="93"/>
    </row>
    <row r="177" spans="1:16" x14ac:dyDescent="0.25">
      <c r="A177" s="95"/>
      <c r="B177" s="97"/>
      <c r="C177" s="98"/>
      <c r="D177" s="97"/>
      <c r="E177" s="97"/>
      <c r="F177" s="97"/>
      <c r="G177" s="95"/>
      <c r="H177" s="93"/>
      <c r="I177" s="35"/>
      <c r="J177" s="93"/>
      <c r="K177" s="93"/>
      <c r="L177" s="93"/>
      <c r="M177" s="93"/>
      <c r="O177" s="35"/>
      <c r="P177" s="93"/>
    </row>
    <row r="178" spans="1:16" x14ac:dyDescent="0.25">
      <c r="A178" s="95"/>
      <c r="B178" s="149" t="s">
        <v>46</v>
      </c>
      <c r="C178" s="152" t="s">
        <v>47</v>
      </c>
      <c r="D178" s="152" t="s">
        <v>48</v>
      </c>
      <c r="E178" s="149" t="s">
        <v>7</v>
      </c>
      <c r="F178" s="149" t="s">
        <v>19</v>
      </c>
      <c r="G178" s="95"/>
      <c r="H178" s="93"/>
      <c r="I178" s="35"/>
      <c r="J178" s="93"/>
      <c r="K178" s="93"/>
      <c r="L178" s="93"/>
      <c r="M178" s="93"/>
      <c r="O178" s="35"/>
      <c r="P178" s="93"/>
    </row>
    <row r="179" spans="1:16" x14ac:dyDescent="0.25">
      <c r="A179" s="95"/>
      <c r="B179" s="149" t="s">
        <v>22</v>
      </c>
      <c r="C179" s="150">
        <f>+F179/E179</f>
        <v>0.2420366800783208</v>
      </c>
      <c r="D179" s="150">
        <f>+(100%/12)*3</f>
        <v>0.25</v>
      </c>
      <c r="E179" s="151">
        <f>+C155</f>
        <v>3764298778</v>
      </c>
      <c r="F179" s="151">
        <f>+D155</f>
        <v>911098379.04999995</v>
      </c>
      <c r="G179" s="95"/>
      <c r="H179" s="93"/>
      <c r="I179" s="35"/>
      <c r="J179" s="93"/>
      <c r="K179" s="93"/>
      <c r="L179" s="93"/>
      <c r="M179" s="93"/>
      <c r="O179" s="35"/>
      <c r="P179" s="93"/>
    </row>
    <row r="180" spans="1:16" x14ac:dyDescent="0.25">
      <c r="A180" s="95"/>
      <c r="B180" s="149" t="s">
        <v>26</v>
      </c>
      <c r="C180" s="150">
        <f t="shared" ref="C180:C185" si="27">+F180/E180</f>
        <v>7.5284766138156808E-2</v>
      </c>
      <c r="D180" s="150">
        <f t="shared" ref="D180:D185" si="28">+(100%/12)*3</f>
        <v>0.25</v>
      </c>
      <c r="E180" s="151">
        <f t="shared" ref="E180:F180" si="29">+C156</f>
        <v>2895557440</v>
      </c>
      <c r="F180" s="151">
        <f t="shared" si="29"/>
        <v>217991364.71000001</v>
      </c>
      <c r="G180" s="95"/>
      <c r="H180" s="93"/>
      <c r="I180" s="35"/>
      <c r="J180" s="93"/>
      <c r="K180" s="93"/>
      <c r="L180" s="93"/>
      <c r="M180" s="93"/>
      <c r="O180" s="35"/>
      <c r="P180" s="93"/>
    </row>
    <row r="181" spans="1:16" x14ac:dyDescent="0.25">
      <c r="A181" s="95"/>
      <c r="B181" s="149" t="s">
        <v>23</v>
      </c>
      <c r="C181" s="150">
        <f t="shared" si="27"/>
        <v>3.0390652334396601E-2</v>
      </c>
      <c r="D181" s="150">
        <f t="shared" si="28"/>
        <v>0.25</v>
      </c>
      <c r="E181" s="151">
        <f t="shared" ref="E181:F181" si="30">+C157</f>
        <v>98222170</v>
      </c>
      <c r="F181" s="151">
        <f t="shared" si="30"/>
        <v>2985035.82</v>
      </c>
      <c r="G181" s="95"/>
      <c r="H181" s="93"/>
      <c r="I181" s="35"/>
      <c r="J181" s="93"/>
      <c r="K181" s="93"/>
      <c r="L181" s="93"/>
      <c r="M181" s="93"/>
      <c r="O181" s="35"/>
      <c r="P181" s="93"/>
    </row>
    <row r="182" spans="1:16" x14ac:dyDescent="0.25">
      <c r="A182" s="102"/>
      <c r="B182" s="149" t="s">
        <v>24</v>
      </c>
      <c r="C182" s="150">
        <f t="shared" si="27"/>
        <v>4.2958395539224398E-2</v>
      </c>
      <c r="D182" s="150">
        <f t="shared" si="28"/>
        <v>0.25</v>
      </c>
      <c r="E182" s="151">
        <f t="shared" ref="E182:F182" si="31">+C158</f>
        <v>101880758</v>
      </c>
      <c r="F182" s="151">
        <f t="shared" si="31"/>
        <v>4376633.9000000004</v>
      </c>
      <c r="G182" s="80"/>
      <c r="H182" s="15"/>
      <c r="J182" s="103"/>
      <c r="P182" s="103"/>
    </row>
    <row r="183" spans="1:16" x14ac:dyDescent="0.25">
      <c r="A183" s="102"/>
      <c r="B183" s="149" t="s">
        <v>25</v>
      </c>
      <c r="C183" s="150">
        <f t="shared" si="27"/>
        <v>0.21094784900612593</v>
      </c>
      <c r="D183" s="150">
        <f t="shared" si="28"/>
        <v>0.25</v>
      </c>
      <c r="E183" s="151">
        <f t="shared" ref="E183:F183" si="32">+C159</f>
        <v>5600665439</v>
      </c>
      <c r="F183" s="151">
        <f t="shared" si="32"/>
        <v>1181448327.3599999</v>
      </c>
      <c r="G183" s="80"/>
      <c r="H183" s="15"/>
      <c r="J183" s="103"/>
      <c r="P183" s="103"/>
    </row>
    <row r="184" spans="1:16" x14ac:dyDescent="0.25">
      <c r="A184" s="102"/>
      <c r="B184" s="149" t="s">
        <v>50</v>
      </c>
      <c r="C184" s="150" t="e">
        <f t="shared" si="27"/>
        <v>#DIV/0!</v>
      </c>
      <c r="D184" s="150">
        <f t="shared" si="28"/>
        <v>0.25</v>
      </c>
      <c r="E184" s="151">
        <f t="shared" ref="E184:F184" si="33">+C160</f>
        <v>0</v>
      </c>
      <c r="F184" s="151">
        <f t="shared" si="33"/>
        <v>0</v>
      </c>
      <c r="G184" s="80"/>
      <c r="H184" s="15"/>
      <c r="J184" s="103"/>
      <c r="P184" s="103"/>
    </row>
    <row r="185" spans="1:16" x14ac:dyDescent="0.25">
      <c r="A185" s="102"/>
      <c r="B185" s="149" t="s">
        <v>51</v>
      </c>
      <c r="C185" s="150">
        <f t="shared" si="27"/>
        <v>0</v>
      </c>
      <c r="D185" s="150">
        <f t="shared" si="28"/>
        <v>0.25</v>
      </c>
      <c r="E185" s="151">
        <f t="shared" ref="E185:F185" si="34">+C161</f>
        <v>510000000</v>
      </c>
      <c r="F185" s="151">
        <f t="shared" si="34"/>
        <v>0</v>
      </c>
      <c r="G185" s="80"/>
      <c r="H185" s="15"/>
      <c r="J185" s="103"/>
      <c r="P185" s="103"/>
    </row>
    <row r="186" spans="1:16" x14ac:dyDescent="0.25">
      <c r="A186" s="15"/>
      <c r="B186" s="97"/>
      <c r="C186" s="98"/>
      <c r="D186" s="97"/>
      <c r="E186" s="97"/>
      <c r="F186" s="97"/>
      <c r="H186" s="15"/>
      <c r="J186" s="103"/>
      <c r="P186" s="103"/>
    </row>
    <row r="187" spans="1:16" x14ac:dyDescent="0.25">
      <c r="A187" s="15"/>
      <c r="B187" s="93"/>
      <c r="C187" s="35"/>
      <c r="D187" s="93"/>
      <c r="E187" s="93"/>
      <c r="F187" s="93"/>
      <c r="H187" s="15"/>
      <c r="J187" s="103"/>
      <c r="P187" s="103"/>
    </row>
    <row r="188" spans="1:16" x14ac:dyDescent="0.25">
      <c r="A188" s="15"/>
      <c r="B188" s="93"/>
      <c r="C188" s="35"/>
      <c r="D188" s="93"/>
      <c r="E188" s="93"/>
      <c r="F188" s="93"/>
      <c r="H188" s="15"/>
      <c r="J188" s="103"/>
      <c r="P188" s="103"/>
    </row>
    <row r="189" spans="1:16" x14ac:dyDescent="0.25">
      <c r="A189" s="15"/>
      <c r="B189" s="93"/>
      <c r="C189" s="35"/>
      <c r="D189" s="93"/>
      <c r="E189" s="93"/>
      <c r="F189" s="93"/>
      <c r="H189" s="15"/>
      <c r="J189" s="103"/>
      <c r="P189" s="103"/>
    </row>
    <row r="190" spans="1:16" x14ac:dyDescent="0.25">
      <c r="A190" s="15"/>
      <c r="B190" s="93"/>
      <c r="C190" s="35"/>
      <c r="D190" s="93"/>
      <c r="E190" s="93"/>
      <c r="F190" s="93"/>
      <c r="H190" s="15"/>
      <c r="J190" s="103"/>
      <c r="P190" s="103"/>
    </row>
    <row r="191" spans="1:16" x14ac:dyDescent="0.25">
      <c r="A191" s="15"/>
      <c r="B191" s="15"/>
      <c r="H191" s="15"/>
      <c r="J191" s="103"/>
      <c r="P191" s="103"/>
    </row>
    <row r="192" spans="1:16" x14ac:dyDescent="0.25">
      <c r="A192" s="15"/>
      <c r="B192" s="15"/>
      <c r="H192" s="15"/>
      <c r="J192" s="103"/>
      <c r="P192" s="103"/>
    </row>
    <row r="193" spans="1:16" x14ac:dyDescent="0.25">
      <c r="A193" s="15"/>
      <c r="B193" s="15"/>
      <c r="H193" s="15"/>
      <c r="J193" s="103"/>
      <c r="P193" s="103"/>
    </row>
    <row r="194" spans="1:16" x14ac:dyDescent="0.25">
      <c r="A194" s="15"/>
      <c r="B194" s="15"/>
      <c r="H194" s="15"/>
      <c r="J194" s="103"/>
      <c r="P194" s="103"/>
    </row>
    <row r="195" spans="1:16" x14ac:dyDescent="0.25">
      <c r="A195" s="15"/>
      <c r="B195" s="15"/>
      <c r="H195" s="15"/>
      <c r="J195" s="103"/>
      <c r="P195" s="103"/>
    </row>
    <row r="196" spans="1:16" x14ac:dyDescent="0.25">
      <c r="A196" s="15"/>
      <c r="B196" s="15"/>
      <c r="H196" s="15"/>
      <c r="J196" s="103"/>
      <c r="P196" s="103"/>
    </row>
    <row r="197" spans="1:16" x14ac:dyDescent="0.25">
      <c r="A197" s="15"/>
      <c r="B197" s="15"/>
      <c r="H197" s="15"/>
    </row>
    <row r="198" spans="1:16" x14ac:dyDescent="0.25">
      <c r="A198" s="15"/>
      <c r="B198" s="15"/>
      <c r="H198" s="15"/>
    </row>
    <row r="199" spans="1:16" x14ac:dyDescent="0.25">
      <c r="A199" s="15"/>
      <c r="B199" s="15"/>
      <c r="H199" s="15"/>
    </row>
    <row r="200" spans="1:16" x14ac:dyDescent="0.25">
      <c r="A200" s="15"/>
      <c r="B200" s="15"/>
      <c r="H200" s="15"/>
    </row>
    <row r="201" spans="1:16" x14ac:dyDescent="0.25">
      <c r="A201" s="15"/>
      <c r="B201" s="15"/>
      <c r="H201" s="15"/>
    </row>
    <row r="202" spans="1:16" x14ac:dyDescent="0.25">
      <c r="A202" s="15"/>
      <c r="B202" s="15"/>
      <c r="H202" s="15"/>
    </row>
    <row r="203" spans="1:16" x14ac:dyDescent="0.25">
      <c r="A203" s="15"/>
      <c r="B203" s="15"/>
      <c r="H203" s="15"/>
    </row>
    <row r="204" spans="1:16" x14ac:dyDescent="0.25">
      <c r="A204" s="15"/>
      <c r="B204" s="15"/>
      <c r="H204" s="15"/>
    </row>
    <row r="205" spans="1:16" x14ac:dyDescent="0.25">
      <c r="A205" s="15"/>
      <c r="B205" s="15"/>
      <c r="H205" s="15"/>
    </row>
    <row r="206" spans="1:16" x14ac:dyDescent="0.25">
      <c r="A206" s="15"/>
      <c r="B206" s="15"/>
      <c r="H206" s="15"/>
    </row>
    <row r="207" spans="1:16" x14ac:dyDescent="0.25">
      <c r="A207" s="15"/>
      <c r="B207" s="15"/>
      <c r="H207" s="15"/>
    </row>
    <row r="208" spans="1:16" x14ac:dyDescent="0.25">
      <c r="A208" s="15"/>
      <c r="B208" s="15"/>
      <c r="H208" s="15"/>
    </row>
    <row r="209" spans="1:8" x14ac:dyDescent="0.25">
      <c r="A209" s="15"/>
      <c r="B209" s="15"/>
      <c r="H209" s="15"/>
    </row>
    <row r="210" spans="1:8" x14ac:dyDescent="0.25">
      <c r="A210" s="15"/>
      <c r="B210" s="15"/>
      <c r="H210" s="15"/>
    </row>
    <row r="211" spans="1:8" x14ac:dyDescent="0.25">
      <c r="A211" s="15"/>
      <c r="B211" s="15"/>
      <c r="H211" s="15"/>
    </row>
    <row r="212" spans="1:8" x14ac:dyDescent="0.25">
      <c r="A212" s="15"/>
      <c r="B212" s="15"/>
      <c r="H212" s="15"/>
    </row>
    <row r="213" spans="1:8" x14ac:dyDescent="0.25">
      <c r="A213" s="15"/>
      <c r="B213" s="15"/>
      <c r="H213" s="15"/>
    </row>
    <row r="214" spans="1:8" x14ac:dyDescent="0.25">
      <c r="A214" s="15"/>
      <c r="B214" s="15"/>
      <c r="H214" s="15"/>
    </row>
    <row r="215" spans="1:8" x14ac:dyDescent="0.25">
      <c r="A215" s="15"/>
      <c r="B215" s="15"/>
      <c r="H215" s="15"/>
    </row>
    <row r="216" spans="1:8" x14ac:dyDescent="0.25">
      <c r="A216" s="15"/>
      <c r="B216" s="15"/>
      <c r="H216" s="15"/>
    </row>
    <row r="217" spans="1:8" x14ac:dyDescent="0.25">
      <c r="A217" s="15"/>
      <c r="B217" s="15"/>
      <c r="H217" s="15"/>
    </row>
    <row r="218" spans="1:8" x14ac:dyDescent="0.25">
      <c r="A218" s="15"/>
      <c r="B218" s="15"/>
      <c r="H218" s="15"/>
    </row>
    <row r="219" spans="1:8" x14ac:dyDescent="0.25">
      <c r="A219" s="15"/>
      <c r="B219" s="15"/>
      <c r="H219" s="15"/>
    </row>
    <row r="220" spans="1:8" x14ac:dyDescent="0.25">
      <c r="A220" s="15"/>
      <c r="B220" s="15"/>
      <c r="H220" s="15"/>
    </row>
    <row r="221" spans="1:8" x14ac:dyDescent="0.25">
      <c r="A221" s="15"/>
      <c r="B221" s="15"/>
      <c r="H221" s="15"/>
    </row>
    <row r="222" spans="1:8" x14ac:dyDescent="0.25">
      <c r="A222" s="15"/>
      <c r="B222" s="15"/>
      <c r="H222" s="15"/>
    </row>
    <row r="223" spans="1:8" x14ac:dyDescent="0.25">
      <c r="A223" s="15"/>
      <c r="B223" s="15"/>
      <c r="H223" s="15"/>
    </row>
    <row r="224" spans="1:8" x14ac:dyDescent="0.25">
      <c r="A224" s="15"/>
      <c r="B224" s="15"/>
      <c r="H224" s="15"/>
    </row>
    <row r="225" spans="1:8" x14ac:dyDescent="0.25">
      <c r="A225" s="15"/>
      <c r="B225" s="15"/>
      <c r="H225" s="15"/>
    </row>
    <row r="226" spans="1:8" x14ac:dyDescent="0.25">
      <c r="A226" s="15"/>
      <c r="B226" s="15"/>
      <c r="H226" s="15"/>
    </row>
    <row r="227" spans="1:8" x14ac:dyDescent="0.25">
      <c r="A227" s="15"/>
      <c r="B227" s="15"/>
      <c r="H227" s="15"/>
    </row>
    <row r="228" spans="1:8" x14ac:dyDescent="0.25">
      <c r="A228" s="15"/>
      <c r="B228" s="15"/>
      <c r="H228" s="15"/>
    </row>
    <row r="229" spans="1:8" x14ac:dyDescent="0.25">
      <c r="A229" s="15"/>
      <c r="B229" s="15"/>
      <c r="H229" s="15"/>
    </row>
    <row r="230" spans="1:8" x14ac:dyDescent="0.25">
      <c r="A230" s="15"/>
      <c r="B230" s="15"/>
      <c r="H230" s="15"/>
    </row>
    <row r="231" spans="1:8" x14ac:dyDescent="0.25">
      <c r="A231" s="15"/>
      <c r="B231" s="15"/>
      <c r="H231" s="15"/>
    </row>
    <row r="232" spans="1:8" x14ac:dyDescent="0.25">
      <c r="A232" s="15"/>
      <c r="B232" s="15"/>
      <c r="H232" s="15"/>
    </row>
    <row r="233" spans="1:8" x14ac:dyDescent="0.25">
      <c r="A233" s="15"/>
      <c r="B233" s="15"/>
      <c r="H233" s="15"/>
    </row>
    <row r="234" spans="1:8" x14ac:dyDescent="0.25">
      <c r="A234" s="15"/>
      <c r="B234" s="15"/>
      <c r="H234" s="15"/>
    </row>
    <row r="235" spans="1:8" x14ac:dyDescent="0.25">
      <c r="A235" s="15"/>
      <c r="B235" s="15"/>
      <c r="H235" s="15"/>
    </row>
    <row r="236" spans="1:8" x14ac:dyDescent="0.25">
      <c r="A236" s="15"/>
      <c r="B236" s="15"/>
      <c r="H236" s="15"/>
    </row>
    <row r="237" spans="1:8" x14ac:dyDescent="0.25">
      <c r="A237" s="15"/>
      <c r="B237" s="15"/>
      <c r="H237" s="15"/>
    </row>
    <row r="238" spans="1:8" x14ac:dyDescent="0.25">
      <c r="A238" s="15"/>
      <c r="B238" s="15"/>
      <c r="H238" s="15"/>
    </row>
    <row r="239" spans="1:8" x14ac:dyDescent="0.25">
      <c r="A239" s="15"/>
      <c r="B239" s="15"/>
      <c r="H239" s="15"/>
    </row>
    <row r="240" spans="1:8" x14ac:dyDescent="0.25">
      <c r="A240" s="15"/>
      <c r="B240" s="15"/>
      <c r="H240" s="15"/>
    </row>
    <row r="241" spans="1:8" x14ac:dyDescent="0.25">
      <c r="A241" s="15"/>
      <c r="B241" s="15"/>
      <c r="H241" s="15"/>
    </row>
    <row r="242" spans="1:8" x14ac:dyDescent="0.25">
      <c r="A242" s="15"/>
      <c r="B242" s="15"/>
      <c r="H242" s="15"/>
    </row>
    <row r="243" spans="1:8" x14ac:dyDescent="0.25">
      <c r="A243" s="15"/>
      <c r="B243" s="15"/>
      <c r="H243" s="15"/>
    </row>
    <row r="244" spans="1:8" x14ac:dyDescent="0.25">
      <c r="A244" s="15"/>
      <c r="B244" s="15"/>
      <c r="H244" s="15"/>
    </row>
    <row r="245" spans="1:8" x14ac:dyDescent="0.25">
      <c r="A245" s="15"/>
      <c r="B245" s="15"/>
      <c r="H245" s="15"/>
    </row>
    <row r="246" spans="1:8" x14ac:dyDescent="0.25">
      <c r="A246" s="15"/>
      <c r="B246" s="15"/>
      <c r="H246" s="15"/>
    </row>
    <row r="247" spans="1:8" x14ac:dyDescent="0.25">
      <c r="A247" s="15"/>
      <c r="B247" s="15"/>
      <c r="H247" s="15"/>
    </row>
    <row r="248" spans="1:8" x14ac:dyDescent="0.25">
      <c r="A248" s="15"/>
      <c r="B248" s="15"/>
      <c r="H248" s="15"/>
    </row>
    <row r="249" spans="1:8" x14ac:dyDescent="0.25">
      <c r="A249" s="15"/>
      <c r="B249" s="15"/>
      <c r="H249" s="15"/>
    </row>
    <row r="250" spans="1:8" x14ac:dyDescent="0.25">
      <c r="A250" s="15"/>
      <c r="B250" s="15"/>
      <c r="H250" s="15"/>
    </row>
    <row r="251" spans="1:8" x14ac:dyDescent="0.25">
      <c r="A251" s="15"/>
      <c r="B251" s="15"/>
      <c r="H251" s="15"/>
    </row>
    <row r="252" spans="1:8" x14ac:dyDescent="0.25">
      <c r="A252" s="15"/>
      <c r="B252" s="15"/>
      <c r="H252" s="15"/>
    </row>
    <row r="253" spans="1:8" x14ac:dyDescent="0.25">
      <c r="A253" s="15"/>
      <c r="B253" s="15"/>
      <c r="H253" s="15"/>
    </row>
    <row r="254" spans="1:8" x14ac:dyDescent="0.25">
      <c r="A254" s="15"/>
      <c r="B254" s="15"/>
      <c r="H254" s="15"/>
    </row>
    <row r="255" spans="1:8" x14ac:dyDescent="0.25">
      <c r="A255" s="15"/>
      <c r="B255" s="15"/>
      <c r="H255" s="15"/>
    </row>
    <row r="256" spans="1:8" x14ac:dyDescent="0.25">
      <c r="A256" s="15"/>
      <c r="B256" s="15"/>
      <c r="H256" s="15"/>
    </row>
    <row r="257" spans="1:8" x14ac:dyDescent="0.25">
      <c r="A257" s="15"/>
      <c r="B257" s="15"/>
      <c r="H257" s="15"/>
    </row>
    <row r="258" spans="1:8" x14ac:dyDescent="0.25">
      <c r="A258" s="15"/>
      <c r="B258" s="15"/>
      <c r="H258" s="15"/>
    </row>
    <row r="259" spans="1:8" x14ac:dyDescent="0.25">
      <c r="A259" s="15"/>
      <c r="B259" s="15"/>
      <c r="H259" s="15"/>
    </row>
    <row r="260" spans="1:8" x14ac:dyDescent="0.25">
      <c r="A260" s="15"/>
      <c r="B260" s="15"/>
      <c r="H260" s="15"/>
    </row>
    <row r="261" spans="1:8" x14ac:dyDescent="0.25">
      <c r="A261" s="15"/>
      <c r="B261" s="15"/>
      <c r="H261" s="15"/>
    </row>
    <row r="262" spans="1:8" x14ac:dyDescent="0.25">
      <c r="A262" s="15"/>
      <c r="B262" s="15"/>
      <c r="H262" s="15"/>
    </row>
    <row r="263" spans="1:8" x14ac:dyDescent="0.25">
      <c r="A263" s="15"/>
      <c r="B263" s="15"/>
      <c r="H263" s="15"/>
    </row>
    <row r="264" spans="1:8" x14ac:dyDescent="0.25">
      <c r="A264" s="15"/>
      <c r="B264" s="15"/>
      <c r="H264" s="15"/>
    </row>
    <row r="265" spans="1:8" x14ac:dyDescent="0.25">
      <c r="A265" s="15"/>
      <c r="B265" s="15"/>
      <c r="H265" s="15"/>
    </row>
    <row r="266" spans="1:8" x14ac:dyDescent="0.25">
      <c r="A266" s="15"/>
      <c r="B266" s="15"/>
      <c r="H266" s="15"/>
    </row>
    <row r="267" spans="1:8" x14ac:dyDescent="0.25">
      <c r="A267" s="15"/>
      <c r="B267" s="15"/>
      <c r="H267" s="15"/>
    </row>
    <row r="268" spans="1:8" x14ac:dyDescent="0.25">
      <c r="A268" s="15"/>
      <c r="B268" s="15"/>
      <c r="H268" s="15"/>
    </row>
    <row r="269" spans="1:8" x14ac:dyDescent="0.25">
      <c r="A269" s="15"/>
      <c r="B269" s="15"/>
      <c r="H269" s="15"/>
    </row>
    <row r="270" spans="1:8" x14ac:dyDescent="0.25">
      <c r="A270" s="15"/>
      <c r="B270" s="15"/>
      <c r="H270" s="15"/>
    </row>
    <row r="271" spans="1:8" x14ac:dyDescent="0.25">
      <c r="A271" s="15"/>
      <c r="B271" s="15"/>
      <c r="H271" s="15"/>
    </row>
    <row r="272" spans="1:8" x14ac:dyDescent="0.25">
      <c r="A272" s="15"/>
      <c r="B272" s="15"/>
      <c r="H272" s="15"/>
    </row>
    <row r="273" spans="1:8" x14ac:dyDescent="0.25">
      <c r="A273" s="15"/>
      <c r="B273" s="15"/>
      <c r="H273" s="15"/>
    </row>
    <row r="274" spans="1:8" x14ac:dyDescent="0.25">
      <c r="A274" s="15"/>
      <c r="B274" s="15"/>
      <c r="H274" s="15"/>
    </row>
    <row r="275" spans="1:8" x14ac:dyDescent="0.25">
      <c r="A275" s="15"/>
      <c r="B275" s="15"/>
      <c r="H275" s="15"/>
    </row>
    <row r="276" spans="1:8" x14ac:dyDescent="0.25">
      <c r="A276" s="15"/>
      <c r="B276" s="15"/>
      <c r="H276" s="15"/>
    </row>
    <row r="277" spans="1:8" x14ac:dyDescent="0.25">
      <c r="A277" s="15"/>
      <c r="B277" s="15"/>
      <c r="H277" s="15"/>
    </row>
    <row r="278" spans="1:8" x14ac:dyDescent="0.25">
      <c r="A278" s="15"/>
      <c r="B278" s="15"/>
      <c r="H278" s="15"/>
    </row>
    <row r="279" spans="1:8" x14ac:dyDescent="0.25">
      <c r="A279" s="15"/>
      <c r="B279" s="15"/>
      <c r="H279" s="15"/>
    </row>
    <row r="280" spans="1:8" x14ac:dyDescent="0.25">
      <c r="A280" s="15"/>
      <c r="B280" s="15"/>
      <c r="H280" s="15"/>
    </row>
    <row r="281" spans="1:8" x14ac:dyDescent="0.25">
      <c r="A281" s="15"/>
      <c r="B281" s="15"/>
      <c r="H281" s="15"/>
    </row>
    <row r="282" spans="1:8" x14ac:dyDescent="0.25">
      <c r="A282" s="15"/>
      <c r="B282" s="15"/>
      <c r="H282" s="15"/>
    </row>
    <row r="283" spans="1:8" x14ac:dyDescent="0.25">
      <c r="A283" s="15"/>
      <c r="B283" s="15"/>
      <c r="H283" s="15"/>
    </row>
    <row r="284" spans="1:8" x14ac:dyDescent="0.25">
      <c r="A284" s="15"/>
      <c r="B284" s="15"/>
      <c r="H284" s="15"/>
    </row>
    <row r="285" spans="1:8" x14ac:dyDescent="0.25">
      <c r="A285" s="15"/>
      <c r="B285" s="15"/>
      <c r="H285" s="15"/>
    </row>
    <row r="286" spans="1:8" x14ac:dyDescent="0.25">
      <c r="A286" s="15"/>
      <c r="B286" s="15"/>
      <c r="H286" s="15"/>
    </row>
    <row r="287" spans="1:8" x14ac:dyDescent="0.25">
      <c r="A287" s="15"/>
      <c r="B287" s="15"/>
      <c r="H287" s="15"/>
    </row>
    <row r="288" spans="1:8" x14ac:dyDescent="0.25">
      <c r="A288" s="15"/>
      <c r="B288" s="15"/>
      <c r="H288" s="15"/>
    </row>
    <row r="289" spans="1:8" x14ac:dyDescent="0.25">
      <c r="A289" s="15"/>
      <c r="B289" s="15"/>
      <c r="H289" s="15"/>
    </row>
    <row r="290" spans="1:8" x14ac:dyDescent="0.25">
      <c r="A290" s="15"/>
      <c r="B290" s="15"/>
      <c r="H290" s="15"/>
    </row>
    <row r="291" spans="1:8" x14ac:dyDescent="0.25">
      <c r="A291" s="15"/>
      <c r="B291" s="15"/>
      <c r="H291" s="15"/>
    </row>
    <row r="292" spans="1:8" x14ac:dyDescent="0.25">
      <c r="A292" s="15"/>
      <c r="B292" s="15"/>
      <c r="H292" s="15"/>
    </row>
    <row r="293" spans="1:8" x14ac:dyDescent="0.25">
      <c r="A293" s="15"/>
      <c r="B293" s="15"/>
      <c r="H293" s="15"/>
    </row>
    <row r="294" spans="1:8" x14ac:dyDescent="0.25">
      <c r="A294" s="15"/>
      <c r="B294" s="15"/>
      <c r="H294" s="15"/>
    </row>
    <row r="295" spans="1:8" x14ac:dyDescent="0.25">
      <c r="A295" s="15"/>
      <c r="B295" s="15"/>
      <c r="H295" s="15"/>
    </row>
    <row r="296" spans="1:8" x14ac:dyDescent="0.25">
      <c r="A296" s="15"/>
      <c r="B296" s="15"/>
      <c r="H296" s="15"/>
    </row>
    <row r="297" spans="1:8" x14ac:dyDescent="0.25">
      <c r="A297" s="15"/>
      <c r="B297" s="15"/>
      <c r="H297" s="15"/>
    </row>
    <row r="298" spans="1:8" x14ac:dyDescent="0.25">
      <c r="A298" s="15"/>
      <c r="B298" s="15"/>
      <c r="H298" s="15"/>
    </row>
    <row r="299" spans="1:8" x14ac:dyDescent="0.25">
      <c r="A299" s="15"/>
      <c r="B299" s="15"/>
      <c r="H299" s="15"/>
    </row>
    <row r="300" spans="1:8" x14ac:dyDescent="0.25">
      <c r="A300" s="15"/>
      <c r="B300" s="15"/>
      <c r="H300" s="15"/>
    </row>
    <row r="301" spans="1:8" x14ac:dyDescent="0.25">
      <c r="A301" s="15"/>
      <c r="B301" s="15"/>
      <c r="H301" s="15"/>
    </row>
    <row r="302" spans="1:8" x14ac:dyDescent="0.25">
      <c r="A302" s="15"/>
      <c r="B302" s="15"/>
      <c r="H302" s="15"/>
    </row>
    <row r="303" spans="1:8" x14ac:dyDescent="0.25">
      <c r="A303" s="15"/>
      <c r="B303" s="15"/>
      <c r="H303" s="15"/>
    </row>
    <row r="304" spans="1:8" x14ac:dyDescent="0.25">
      <c r="A304" s="15"/>
      <c r="B304" s="15"/>
      <c r="H304" s="15"/>
    </row>
    <row r="305" spans="1:8" x14ac:dyDescent="0.25">
      <c r="A305" s="15"/>
      <c r="B305" s="15"/>
      <c r="H305" s="15"/>
    </row>
    <row r="306" spans="1:8" x14ac:dyDescent="0.25">
      <c r="A306" s="15"/>
      <c r="B306" s="15"/>
      <c r="H306" s="15"/>
    </row>
    <row r="307" spans="1:8" x14ac:dyDescent="0.25">
      <c r="A307" s="15"/>
      <c r="B307" s="15"/>
      <c r="H307" s="15"/>
    </row>
    <row r="308" spans="1:8" x14ac:dyDescent="0.25">
      <c r="A308" s="15"/>
      <c r="B308" s="15"/>
      <c r="H308" s="15"/>
    </row>
    <row r="309" spans="1:8" x14ac:dyDescent="0.25">
      <c r="A309" s="15"/>
      <c r="B309" s="15"/>
      <c r="H309" s="15"/>
    </row>
    <row r="310" spans="1:8" x14ac:dyDescent="0.25">
      <c r="A310" s="15"/>
      <c r="B310" s="15"/>
      <c r="H310" s="15"/>
    </row>
    <row r="311" spans="1:8" x14ac:dyDescent="0.25">
      <c r="A311" s="15"/>
      <c r="B311" s="15"/>
      <c r="H311" s="15"/>
    </row>
    <row r="312" spans="1:8" x14ac:dyDescent="0.25">
      <c r="A312" s="15"/>
      <c r="B312" s="15"/>
      <c r="H312" s="15"/>
    </row>
    <row r="313" spans="1:8" x14ac:dyDescent="0.25">
      <c r="A313" s="15"/>
      <c r="B313" s="15"/>
      <c r="H313" s="15"/>
    </row>
    <row r="314" spans="1:8" x14ac:dyDescent="0.25">
      <c r="A314" s="15"/>
      <c r="B314" s="15"/>
      <c r="H314" s="15"/>
    </row>
    <row r="315" spans="1:8" x14ac:dyDescent="0.25">
      <c r="A315" s="15"/>
      <c r="B315" s="15"/>
      <c r="H315" s="15"/>
    </row>
    <row r="316" spans="1:8" x14ac:dyDescent="0.25">
      <c r="A316" s="15"/>
      <c r="B316" s="15"/>
      <c r="H316" s="15"/>
    </row>
    <row r="317" spans="1:8" x14ac:dyDescent="0.25">
      <c r="A317" s="15"/>
      <c r="B317" s="15"/>
      <c r="H317" s="15"/>
    </row>
    <row r="318" spans="1:8" x14ac:dyDescent="0.25">
      <c r="A318" s="15"/>
      <c r="B318" s="15"/>
      <c r="H318" s="15"/>
    </row>
    <row r="319" spans="1:8" x14ac:dyDescent="0.25">
      <c r="A319" s="15"/>
      <c r="B319" s="15"/>
      <c r="H319" s="15"/>
    </row>
    <row r="320" spans="1:8" x14ac:dyDescent="0.25">
      <c r="A320" s="15"/>
      <c r="B320" s="15"/>
      <c r="H320" s="15"/>
    </row>
    <row r="321" spans="1:8" x14ac:dyDescent="0.25">
      <c r="A321" s="15"/>
      <c r="B321" s="15"/>
      <c r="H321" s="15"/>
    </row>
    <row r="322" spans="1:8" x14ac:dyDescent="0.25">
      <c r="A322" s="15"/>
      <c r="B322" s="15"/>
      <c r="H322" s="15"/>
    </row>
    <row r="323" spans="1:8" x14ac:dyDescent="0.25">
      <c r="A323" s="15"/>
      <c r="B323" s="15"/>
      <c r="H323" s="15"/>
    </row>
    <row r="324" spans="1:8" x14ac:dyDescent="0.25">
      <c r="A324" s="15"/>
      <c r="B324" s="15"/>
      <c r="H324" s="15"/>
    </row>
    <row r="325" spans="1:8" x14ac:dyDescent="0.25">
      <c r="A325" s="15"/>
      <c r="B325" s="15"/>
      <c r="H325" s="15"/>
    </row>
    <row r="326" spans="1:8" x14ac:dyDescent="0.25">
      <c r="A326" s="15"/>
      <c r="B326" s="15"/>
      <c r="H326" s="15"/>
    </row>
    <row r="327" spans="1:8" x14ac:dyDescent="0.25">
      <c r="A327" s="15"/>
      <c r="B327" s="15"/>
      <c r="H327" s="15"/>
    </row>
    <row r="328" spans="1:8" x14ac:dyDescent="0.25">
      <c r="A328" s="15"/>
      <c r="B328" s="15"/>
      <c r="H328" s="15"/>
    </row>
    <row r="329" spans="1:8" x14ac:dyDescent="0.25">
      <c r="A329" s="15"/>
      <c r="B329" s="15"/>
      <c r="H329" s="15"/>
    </row>
    <row r="330" spans="1:8" x14ac:dyDescent="0.25">
      <c r="A330" s="15"/>
      <c r="B330" s="15"/>
      <c r="H330" s="15"/>
    </row>
    <row r="331" spans="1:8" x14ac:dyDescent="0.25">
      <c r="A331" s="15"/>
      <c r="B331" s="15"/>
      <c r="H331" s="15"/>
    </row>
    <row r="332" spans="1:8" x14ac:dyDescent="0.25">
      <c r="A332" s="15"/>
      <c r="B332" s="15"/>
      <c r="H332" s="15"/>
    </row>
    <row r="333" spans="1:8" x14ac:dyDescent="0.25">
      <c r="A333" s="15"/>
      <c r="B333" s="15"/>
      <c r="H333" s="15"/>
    </row>
    <row r="334" spans="1:8" x14ac:dyDescent="0.25">
      <c r="A334" s="15"/>
      <c r="B334" s="15"/>
      <c r="H334" s="15"/>
    </row>
    <row r="335" spans="1:8" x14ac:dyDescent="0.25">
      <c r="A335" s="15"/>
      <c r="B335" s="15"/>
      <c r="H335" s="15"/>
    </row>
    <row r="336" spans="1:8" x14ac:dyDescent="0.25">
      <c r="A336" s="15"/>
      <c r="B336" s="15"/>
      <c r="H336" s="15"/>
    </row>
    <row r="337" spans="1:8" x14ac:dyDescent="0.25">
      <c r="A337" s="15"/>
      <c r="B337" s="15"/>
      <c r="H337" s="15"/>
    </row>
    <row r="338" spans="1:8" x14ac:dyDescent="0.25">
      <c r="A338" s="15"/>
      <c r="B338" s="15"/>
      <c r="H338" s="15"/>
    </row>
    <row r="339" spans="1:8" x14ac:dyDescent="0.25">
      <c r="A339" s="15"/>
      <c r="B339" s="15"/>
      <c r="H339" s="15"/>
    </row>
    <row r="340" spans="1:8" x14ac:dyDescent="0.25">
      <c r="A340" s="15"/>
      <c r="B340" s="15"/>
      <c r="H340" s="15"/>
    </row>
    <row r="341" spans="1:8" x14ac:dyDescent="0.25">
      <c r="A341" s="15"/>
      <c r="B341" s="15"/>
      <c r="H341" s="15"/>
    </row>
    <row r="342" spans="1:8" x14ac:dyDescent="0.25">
      <c r="A342" s="15"/>
      <c r="B342" s="15"/>
      <c r="H342" s="15"/>
    </row>
    <row r="343" spans="1:8" x14ac:dyDescent="0.25">
      <c r="A343" s="15"/>
      <c r="B343" s="15"/>
      <c r="H343" s="15"/>
    </row>
    <row r="344" spans="1:8" x14ac:dyDescent="0.25">
      <c r="A344" s="15"/>
      <c r="B344" s="15"/>
      <c r="H344" s="15"/>
    </row>
    <row r="345" spans="1:8" x14ac:dyDescent="0.25">
      <c r="A345" s="15"/>
      <c r="B345" s="15"/>
      <c r="H345" s="15"/>
    </row>
    <row r="346" spans="1:8" x14ac:dyDescent="0.25">
      <c r="A346" s="15"/>
      <c r="B346" s="15"/>
      <c r="H346" s="15"/>
    </row>
    <row r="347" spans="1:8" x14ac:dyDescent="0.25">
      <c r="A347" s="15"/>
      <c r="B347" s="15"/>
      <c r="H347" s="15"/>
    </row>
    <row r="348" spans="1:8" x14ac:dyDescent="0.25">
      <c r="A348" s="15"/>
      <c r="B348" s="15"/>
      <c r="H348" s="15"/>
    </row>
    <row r="349" spans="1:8" x14ac:dyDescent="0.25">
      <c r="A349" s="15"/>
      <c r="B349" s="15"/>
      <c r="H349" s="15"/>
    </row>
    <row r="350" spans="1:8" x14ac:dyDescent="0.25">
      <c r="A350" s="15"/>
      <c r="B350" s="15"/>
      <c r="H350" s="15"/>
    </row>
    <row r="351" spans="1:8" x14ac:dyDescent="0.25">
      <c r="A351" s="15"/>
      <c r="B351" s="15"/>
      <c r="H351" s="15"/>
    </row>
    <row r="352" spans="1:8" x14ac:dyDescent="0.25">
      <c r="A352" s="15"/>
      <c r="B352" s="15"/>
      <c r="H352" s="15"/>
    </row>
    <row r="353" spans="1:8" x14ac:dyDescent="0.25">
      <c r="A353" s="15"/>
      <c r="B353" s="15"/>
      <c r="H353" s="15"/>
    </row>
    <row r="354" spans="1:8" x14ac:dyDescent="0.25">
      <c r="A354" s="15"/>
      <c r="B354" s="15"/>
      <c r="H354" s="15"/>
    </row>
    <row r="355" spans="1:8" x14ac:dyDescent="0.25">
      <c r="A355" s="15"/>
      <c r="B355" s="15"/>
      <c r="H355" s="15"/>
    </row>
    <row r="356" spans="1:8" x14ac:dyDescent="0.25">
      <c r="A356" s="15"/>
      <c r="B356" s="15"/>
      <c r="H356" s="15"/>
    </row>
    <row r="357" spans="1:8" x14ac:dyDescent="0.25">
      <c r="A357" s="15"/>
      <c r="B357" s="15"/>
      <c r="H357" s="15"/>
    </row>
    <row r="358" spans="1:8" x14ac:dyDescent="0.25">
      <c r="A358" s="15"/>
      <c r="B358" s="15"/>
      <c r="H358" s="15"/>
    </row>
    <row r="359" spans="1:8" x14ac:dyDescent="0.25">
      <c r="A359" s="15"/>
      <c r="B359" s="15"/>
      <c r="H359" s="15"/>
    </row>
    <row r="360" spans="1:8" x14ac:dyDescent="0.25">
      <c r="A360" s="15"/>
      <c r="B360" s="15"/>
      <c r="H360" s="15"/>
    </row>
    <row r="361" spans="1:8" x14ac:dyDescent="0.25">
      <c r="A361" s="15"/>
      <c r="B361" s="15"/>
      <c r="H361" s="15"/>
    </row>
    <row r="362" spans="1:8" x14ac:dyDescent="0.25">
      <c r="A362" s="15"/>
      <c r="B362" s="15"/>
      <c r="H362" s="15"/>
    </row>
    <row r="363" spans="1:8" x14ac:dyDescent="0.25">
      <c r="A363" s="15"/>
      <c r="B363" s="15"/>
      <c r="H363" s="15"/>
    </row>
    <row r="364" spans="1:8" x14ac:dyDescent="0.25">
      <c r="A364" s="15"/>
      <c r="B364" s="15"/>
      <c r="H364" s="15"/>
    </row>
    <row r="365" spans="1:8" x14ac:dyDescent="0.25">
      <c r="A365" s="15"/>
      <c r="B365" s="15"/>
      <c r="H365" s="15"/>
    </row>
    <row r="366" spans="1:8" x14ac:dyDescent="0.25">
      <c r="A366" s="15"/>
      <c r="B366" s="15"/>
      <c r="H366" s="15"/>
    </row>
    <row r="367" spans="1:8" x14ac:dyDescent="0.25">
      <c r="A367" s="15"/>
      <c r="B367" s="15"/>
      <c r="H367" s="15"/>
    </row>
    <row r="368" spans="1:8" x14ac:dyDescent="0.25">
      <c r="A368" s="15"/>
      <c r="B368" s="15"/>
      <c r="H368" s="15"/>
    </row>
    <row r="369" spans="1:8" x14ac:dyDescent="0.25">
      <c r="A369" s="15"/>
      <c r="B369" s="15"/>
      <c r="H369" s="15"/>
    </row>
    <row r="370" spans="1:8" x14ac:dyDescent="0.25">
      <c r="A370" s="15"/>
      <c r="B370" s="15"/>
      <c r="H370" s="15"/>
    </row>
    <row r="371" spans="1:8" x14ac:dyDescent="0.25">
      <c r="A371" s="15"/>
      <c r="B371" s="15"/>
      <c r="H371" s="15"/>
    </row>
    <row r="372" spans="1:8" x14ac:dyDescent="0.25">
      <c r="A372" s="15"/>
      <c r="B372" s="15"/>
      <c r="H372" s="15"/>
    </row>
    <row r="373" spans="1:8" x14ac:dyDescent="0.25">
      <c r="A373" s="15"/>
      <c r="B373" s="15"/>
      <c r="H373" s="15"/>
    </row>
    <row r="374" spans="1:8" x14ac:dyDescent="0.25">
      <c r="A374" s="15"/>
      <c r="B374" s="15"/>
      <c r="H374" s="15"/>
    </row>
    <row r="375" spans="1:8" x14ac:dyDescent="0.25">
      <c r="A375" s="15"/>
      <c r="B375" s="15"/>
      <c r="H375" s="15"/>
    </row>
    <row r="376" spans="1:8" x14ac:dyDescent="0.25">
      <c r="A376" s="15"/>
      <c r="B376" s="15"/>
      <c r="H376" s="15"/>
    </row>
    <row r="377" spans="1:8" x14ac:dyDescent="0.25">
      <c r="A377" s="15"/>
      <c r="B377" s="15"/>
      <c r="H377" s="15"/>
    </row>
    <row r="378" spans="1:8" x14ac:dyDescent="0.25">
      <c r="A378" s="15"/>
      <c r="B378" s="15"/>
      <c r="H378" s="15"/>
    </row>
    <row r="379" spans="1:8" x14ac:dyDescent="0.25">
      <c r="A379" s="15"/>
      <c r="B379" s="15"/>
      <c r="H379" s="15"/>
    </row>
    <row r="380" spans="1:8" x14ac:dyDescent="0.25">
      <c r="A380" s="15"/>
      <c r="B380" s="15"/>
      <c r="H380" s="15"/>
    </row>
    <row r="381" spans="1:8" x14ac:dyDescent="0.25">
      <c r="A381" s="15"/>
      <c r="B381" s="15"/>
      <c r="H381" s="15"/>
    </row>
    <row r="382" spans="1:8" x14ac:dyDescent="0.25">
      <c r="A382" s="15"/>
      <c r="B382" s="15"/>
      <c r="H382" s="15"/>
    </row>
    <row r="383" spans="1:8" x14ac:dyDescent="0.25">
      <c r="A383" s="15"/>
      <c r="B383" s="15"/>
      <c r="H383" s="15"/>
    </row>
    <row r="384" spans="1:8" x14ac:dyDescent="0.25">
      <c r="A384" s="15"/>
      <c r="B384" s="15"/>
      <c r="H384" s="15"/>
    </row>
    <row r="385" spans="1:8" x14ac:dyDescent="0.25">
      <c r="A385" s="15"/>
      <c r="B385" s="15"/>
      <c r="H385" s="15"/>
    </row>
    <row r="386" spans="1:8" x14ac:dyDescent="0.25">
      <c r="A386" s="15"/>
      <c r="B386" s="15"/>
      <c r="H386" s="15"/>
    </row>
    <row r="387" spans="1:8" x14ac:dyDescent="0.25">
      <c r="A387" s="15"/>
      <c r="B387" s="15"/>
      <c r="H387" s="15"/>
    </row>
    <row r="388" spans="1:8" x14ac:dyDescent="0.25">
      <c r="A388" s="15"/>
      <c r="B388" s="15"/>
      <c r="H388" s="15"/>
    </row>
    <row r="389" spans="1:8" x14ac:dyDescent="0.25">
      <c r="A389" s="15"/>
      <c r="B389" s="15"/>
      <c r="H389" s="15"/>
    </row>
    <row r="390" spans="1:8" x14ac:dyDescent="0.25">
      <c r="A390" s="15"/>
      <c r="B390" s="15"/>
      <c r="H390" s="15"/>
    </row>
    <row r="391" spans="1:8" x14ac:dyDescent="0.25">
      <c r="A391" s="15"/>
      <c r="B391" s="15"/>
      <c r="H391" s="15"/>
    </row>
    <row r="392" spans="1:8" x14ac:dyDescent="0.25">
      <c r="A392" s="15"/>
      <c r="B392" s="15"/>
      <c r="H392" s="15"/>
    </row>
    <row r="393" spans="1:8" x14ac:dyDescent="0.25">
      <c r="A393" s="15"/>
      <c r="B393" s="15"/>
      <c r="H393" s="15"/>
    </row>
    <row r="394" spans="1:8" x14ac:dyDescent="0.25">
      <c r="A394" s="15"/>
      <c r="B394" s="15"/>
      <c r="H394" s="15"/>
    </row>
    <row r="395" spans="1:8" x14ac:dyDescent="0.25">
      <c r="A395" s="15"/>
      <c r="B395" s="15"/>
      <c r="H395" s="15"/>
    </row>
    <row r="396" spans="1:8" x14ac:dyDescent="0.25">
      <c r="A396" s="15"/>
      <c r="B396" s="15"/>
      <c r="H396" s="15"/>
    </row>
    <row r="397" spans="1:8" x14ac:dyDescent="0.25">
      <c r="A397" s="15"/>
      <c r="B397" s="15"/>
      <c r="H397" s="15"/>
    </row>
    <row r="398" spans="1:8" x14ac:dyDescent="0.25">
      <c r="A398" s="15"/>
      <c r="B398" s="15"/>
      <c r="H398" s="15"/>
    </row>
    <row r="399" spans="1:8" x14ac:dyDescent="0.25">
      <c r="A399" s="15"/>
      <c r="B399" s="15"/>
      <c r="H399" s="15"/>
    </row>
    <row r="400" spans="1:8" x14ac:dyDescent="0.25">
      <c r="A400" s="15"/>
      <c r="B400" s="15"/>
      <c r="H400" s="15"/>
    </row>
    <row r="401" spans="1:8" x14ac:dyDescent="0.25">
      <c r="A401" s="15"/>
      <c r="B401" s="15"/>
      <c r="H401" s="15"/>
    </row>
    <row r="402" spans="1:8" x14ac:dyDescent="0.25">
      <c r="A402" s="15"/>
      <c r="B402" s="15"/>
      <c r="H402" s="15"/>
    </row>
    <row r="403" spans="1:8" x14ac:dyDescent="0.25">
      <c r="A403" s="15"/>
      <c r="B403" s="15"/>
      <c r="H403" s="15"/>
    </row>
    <row r="404" spans="1:8" x14ac:dyDescent="0.25">
      <c r="A404" s="15"/>
      <c r="B404" s="15"/>
      <c r="H404" s="15"/>
    </row>
    <row r="405" spans="1:8" x14ac:dyDescent="0.25">
      <c r="A405" s="15"/>
      <c r="B405" s="15"/>
      <c r="H405" s="15"/>
    </row>
    <row r="406" spans="1:8" x14ac:dyDescent="0.25">
      <c r="A406" s="15"/>
      <c r="B406" s="15"/>
      <c r="H406" s="15"/>
    </row>
    <row r="407" spans="1:8" x14ac:dyDescent="0.25">
      <c r="A407" s="15"/>
      <c r="B407" s="15"/>
      <c r="H407" s="15"/>
    </row>
    <row r="408" spans="1:8" x14ac:dyDescent="0.25">
      <c r="A408" s="15"/>
      <c r="B408" s="15"/>
      <c r="H408" s="15"/>
    </row>
    <row r="409" spans="1:8" x14ac:dyDescent="0.25">
      <c r="A409" s="15"/>
      <c r="B409" s="15"/>
      <c r="H409" s="15"/>
    </row>
    <row r="410" spans="1:8" x14ac:dyDescent="0.25">
      <c r="A410" s="15"/>
      <c r="B410" s="15"/>
      <c r="H410" s="15"/>
    </row>
    <row r="411" spans="1:8" x14ac:dyDescent="0.25">
      <c r="A411" s="15"/>
      <c r="B411" s="15"/>
      <c r="H411" s="15"/>
    </row>
    <row r="412" spans="1:8" x14ac:dyDescent="0.25">
      <c r="A412" s="15"/>
      <c r="B412" s="15"/>
      <c r="H412" s="15"/>
    </row>
    <row r="413" spans="1:8" x14ac:dyDescent="0.25">
      <c r="A413" s="15"/>
      <c r="B413" s="15"/>
      <c r="H413" s="15"/>
    </row>
    <row r="414" spans="1:8" x14ac:dyDescent="0.25">
      <c r="A414" s="15"/>
      <c r="B414" s="15"/>
      <c r="H414" s="15"/>
    </row>
    <row r="415" spans="1:8" x14ac:dyDescent="0.25">
      <c r="A415" s="15"/>
      <c r="B415" s="15"/>
      <c r="H415" s="15"/>
    </row>
    <row r="416" spans="1:8" x14ac:dyDescent="0.25">
      <c r="A416" s="15"/>
      <c r="B416" s="15"/>
      <c r="H416" s="15"/>
    </row>
    <row r="417" spans="1:8" x14ac:dyDescent="0.25">
      <c r="A417" s="15"/>
      <c r="B417" s="15"/>
      <c r="H417" s="15"/>
    </row>
    <row r="418" spans="1:8" x14ac:dyDescent="0.25">
      <c r="A418" s="15"/>
      <c r="B418" s="15"/>
      <c r="H418" s="15"/>
    </row>
    <row r="419" spans="1:8" x14ac:dyDescent="0.25">
      <c r="A419" s="15"/>
      <c r="B419" s="15"/>
      <c r="H419" s="15"/>
    </row>
    <row r="420" spans="1:8" x14ac:dyDescent="0.25">
      <c r="A420" s="15"/>
      <c r="B420" s="15"/>
      <c r="H420" s="15"/>
    </row>
    <row r="421" spans="1:8" x14ac:dyDescent="0.25">
      <c r="A421" s="15"/>
      <c r="B421" s="15"/>
      <c r="H421" s="15"/>
    </row>
    <row r="422" spans="1:8" x14ac:dyDescent="0.25">
      <c r="A422" s="15"/>
      <c r="B422" s="15"/>
      <c r="H422" s="15"/>
    </row>
    <row r="423" spans="1:8" x14ac:dyDescent="0.25">
      <c r="A423" s="15"/>
      <c r="B423" s="15"/>
      <c r="H423" s="15"/>
    </row>
    <row r="424" spans="1:8" x14ac:dyDescent="0.25">
      <c r="A424" s="15"/>
      <c r="B424" s="15"/>
      <c r="H424" s="15"/>
    </row>
    <row r="425" spans="1:8" x14ac:dyDescent="0.25">
      <c r="A425" s="15"/>
      <c r="B425" s="15"/>
      <c r="H425" s="15"/>
    </row>
    <row r="426" spans="1:8" x14ac:dyDescent="0.25">
      <c r="A426" s="15"/>
      <c r="B426" s="15"/>
      <c r="H426" s="15"/>
    </row>
    <row r="427" spans="1:8" x14ac:dyDescent="0.25">
      <c r="A427" s="15"/>
      <c r="B427" s="15"/>
      <c r="H427" s="15"/>
    </row>
    <row r="428" spans="1:8" x14ac:dyDescent="0.25">
      <c r="A428" s="15"/>
      <c r="B428" s="15"/>
      <c r="H428" s="15"/>
    </row>
    <row r="429" spans="1:8" x14ac:dyDescent="0.25">
      <c r="A429" s="15"/>
      <c r="B429" s="15"/>
      <c r="H429" s="15"/>
    </row>
    <row r="430" spans="1:8" x14ac:dyDescent="0.25">
      <c r="A430" s="15"/>
      <c r="B430" s="15"/>
      <c r="H430" s="15"/>
    </row>
    <row r="431" spans="1:8" x14ac:dyDescent="0.25">
      <c r="A431" s="15"/>
      <c r="B431" s="15"/>
      <c r="H431" s="15"/>
    </row>
    <row r="432" spans="1:8" x14ac:dyDescent="0.25">
      <c r="A432" s="15"/>
      <c r="B432" s="15"/>
      <c r="H432" s="15"/>
    </row>
    <row r="433" spans="1:8" x14ac:dyDescent="0.25">
      <c r="A433" s="15"/>
      <c r="B433" s="15"/>
      <c r="H433" s="15"/>
    </row>
    <row r="434" spans="1:8" x14ac:dyDescent="0.25">
      <c r="A434" s="15"/>
      <c r="B434" s="15"/>
      <c r="H434" s="15"/>
    </row>
    <row r="435" spans="1:8" x14ac:dyDescent="0.25">
      <c r="A435" s="15"/>
      <c r="B435" s="15"/>
      <c r="H435" s="15"/>
    </row>
    <row r="436" spans="1:8" x14ac:dyDescent="0.25">
      <c r="A436" s="15"/>
      <c r="B436" s="15"/>
      <c r="H436" s="15"/>
    </row>
    <row r="437" spans="1:8" x14ac:dyDescent="0.25">
      <c r="A437" s="15"/>
      <c r="B437" s="15"/>
      <c r="H437" s="15"/>
    </row>
    <row r="438" spans="1:8" x14ac:dyDescent="0.25">
      <c r="A438" s="15"/>
      <c r="B438" s="15"/>
      <c r="H438" s="15"/>
    </row>
    <row r="439" spans="1:8" x14ac:dyDescent="0.25">
      <c r="A439" s="15"/>
      <c r="B439" s="15"/>
      <c r="H439" s="15"/>
    </row>
    <row r="440" spans="1:8" x14ac:dyDescent="0.25">
      <c r="A440" s="15"/>
      <c r="B440" s="15"/>
      <c r="H440" s="15"/>
    </row>
    <row r="441" spans="1:8" x14ac:dyDescent="0.25">
      <c r="A441" s="15"/>
      <c r="B441" s="15"/>
      <c r="H441" s="15"/>
    </row>
    <row r="442" spans="1:8" x14ac:dyDescent="0.25">
      <c r="A442" s="15"/>
      <c r="B442" s="15"/>
      <c r="H442" s="15"/>
    </row>
    <row r="443" spans="1:8" x14ac:dyDescent="0.25">
      <c r="A443" s="15"/>
      <c r="B443" s="15"/>
      <c r="H443" s="15"/>
    </row>
    <row r="444" spans="1:8" x14ac:dyDescent="0.25">
      <c r="A444" s="15"/>
      <c r="B444" s="15"/>
      <c r="H444" s="15"/>
    </row>
    <row r="445" spans="1:8" x14ac:dyDescent="0.25">
      <c r="A445" s="15"/>
      <c r="B445" s="15"/>
      <c r="H445" s="15"/>
    </row>
    <row r="446" spans="1:8" x14ac:dyDescent="0.25">
      <c r="A446" s="15"/>
      <c r="B446" s="15"/>
      <c r="H446" s="15"/>
    </row>
    <row r="447" spans="1:8" x14ac:dyDescent="0.25">
      <c r="A447" s="15"/>
      <c r="B447" s="15"/>
      <c r="H447" s="15"/>
    </row>
    <row r="448" spans="1:8" x14ac:dyDescent="0.25">
      <c r="A448" s="15"/>
      <c r="B448" s="15"/>
      <c r="H448" s="15"/>
    </row>
    <row r="449" spans="1:8" x14ac:dyDescent="0.25">
      <c r="A449" s="15"/>
      <c r="B449" s="15"/>
      <c r="H449" s="15"/>
    </row>
    <row r="450" spans="1:8" x14ac:dyDescent="0.25">
      <c r="A450" s="15"/>
      <c r="B450" s="15"/>
      <c r="H450" s="15"/>
    </row>
    <row r="451" spans="1:8" x14ac:dyDescent="0.25">
      <c r="A451" s="15"/>
      <c r="B451" s="15"/>
      <c r="H451" s="15"/>
    </row>
    <row r="452" spans="1:8" x14ac:dyDescent="0.25">
      <c r="A452" s="15"/>
      <c r="B452" s="15"/>
      <c r="H452" s="15"/>
    </row>
    <row r="453" spans="1:8" x14ac:dyDescent="0.25">
      <c r="A453" s="15"/>
      <c r="B453" s="15"/>
      <c r="H453" s="15"/>
    </row>
    <row r="454" spans="1:8" x14ac:dyDescent="0.25">
      <c r="A454" s="15"/>
      <c r="B454" s="15"/>
      <c r="H454" s="15"/>
    </row>
    <row r="455" spans="1:8" x14ac:dyDescent="0.25">
      <c r="A455" s="15"/>
      <c r="B455" s="15"/>
      <c r="H455" s="15"/>
    </row>
    <row r="456" spans="1:8" x14ac:dyDescent="0.25">
      <c r="A456" s="15"/>
      <c r="B456" s="15"/>
      <c r="H456" s="15"/>
    </row>
    <row r="457" spans="1:8" x14ac:dyDescent="0.25">
      <c r="A457" s="15"/>
      <c r="B457" s="15"/>
      <c r="H457" s="15"/>
    </row>
    <row r="458" spans="1:8" x14ac:dyDescent="0.25">
      <c r="A458" s="15"/>
      <c r="B458" s="15"/>
      <c r="H458" s="15"/>
    </row>
    <row r="459" spans="1:8" x14ac:dyDescent="0.25">
      <c r="A459" s="15"/>
      <c r="B459" s="15"/>
      <c r="H459" s="15"/>
    </row>
    <row r="460" spans="1:8" x14ac:dyDescent="0.25">
      <c r="A460" s="15"/>
      <c r="B460" s="15"/>
      <c r="H460" s="15"/>
    </row>
    <row r="461" spans="1:8" x14ac:dyDescent="0.25">
      <c r="A461" s="15"/>
      <c r="B461" s="15"/>
      <c r="H461" s="15"/>
    </row>
    <row r="462" spans="1:8" x14ac:dyDescent="0.25">
      <c r="A462" s="15"/>
      <c r="B462" s="15"/>
      <c r="H462" s="15"/>
    </row>
    <row r="463" spans="1:8" x14ac:dyDescent="0.25">
      <c r="A463" s="15"/>
      <c r="B463" s="15"/>
      <c r="H463" s="15"/>
    </row>
    <row r="464" spans="1:8" x14ac:dyDescent="0.25">
      <c r="A464" s="15"/>
      <c r="B464" s="15"/>
      <c r="H464" s="15"/>
    </row>
    <row r="465" spans="1:8" x14ac:dyDescent="0.25">
      <c r="A465" s="15"/>
      <c r="B465" s="15"/>
      <c r="H465" s="15"/>
    </row>
    <row r="466" spans="1:8" x14ac:dyDescent="0.25">
      <c r="A466" s="15"/>
      <c r="B466" s="15"/>
      <c r="H466" s="15"/>
    </row>
    <row r="467" spans="1:8" x14ac:dyDescent="0.25">
      <c r="A467" s="15"/>
      <c r="B467" s="15"/>
      <c r="H467" s="15"/>
    </row>
    <row r="468" spans="1:8" x14ac:dyDescent="0.25">
      <c r="A468" s="15"/>
      <c r="B468" s="15"/>
      <c r="H468" s="15"/>
    </row>
    <row r="469" spans="1:8" x14ac:dyDescent="0.25">
      <c r="A469" s="15"/>
      <c r="B469" s="15"/>
      <c r="H469" s="15"/>
    </row>
    <row r="470" spans="1:8" x14ac:dyDescent="0.25">
      <c r="A470" s="15"/>
      <c r="B470" s="15"/>
      <c r="H470" s="15"/>
    </row>
    <row r="471" spans="1:8" x14ac:dyDescent="0.25">
      <c r="A471" s="15"/>
      <c r="B471" s="15"/>
      <c r="H471" s="15"/>
    </row>
    <row r="472" spans="1:8" x14ac:dyDescent="0.25">
      <c r="A472" s="15"/>
      <c r="B472" s="15"/>
      <c r="H472" s="15"/>
    </row>
    <row r="473" spans="1:8" x14ac:dyDescent="0.25">
      <c r="A473" s="15"/>
      <c r="B473" s="15"/>
      <c r="H473" s="15"/>
    </row>
    <row r="474" spans="1:8" x14ac:dyDescent="0.25">
      <c r="A474" s="15"/>
      <c r="B474" s="15"/>
      <c r="H474" s="15"/>
    </row>
    <row r="475" spans="1:8" x14ac:dyDescent="0.25">
      <c r="A475" s="15"/>
      <c r="B475" s="15"/>
      <c r="H475" s="15"/>
    </row>
    <row r="476" spans="1:8" x14ac:dyDescent="0.25">
      <c r="A476" s="15"/>
      <c r="B476" s="15"/>
      <c r="H476" s="15"/>
    </row>
    <row r="477" spans="1:8" x14ac:dyDescent="0.25">
      <c r="A477" s="15"/>
      <c r="B477" s="15"/>
      <c r="H477" s="15"/>
    </row>
    <row r="478" spans="1:8" x14ac:dyDescent="0.25">
      <c r="A478" s="15"/>
      <c r="B478" s="15"/>
      <c r="H478" s="15"/>
    </row>
    <row r="479" spans="1:8" x14ac:dyDescent="0.25">
      <c r="A479" s="15"/>
      <c r="B479" s="15"/>
      <c r="H479" s="15"/>
    </row>
    <row r="480" spans="1:8" x14ac:dyDescent="0.25">
      <c r="A480" s="15"/>
      <c r="B480" s="15"/>
      <c r="H480" s="15"/>
    </row>
    <row r="481" spans="1:8" x14ac:dyDescent="0.25">
      <c r="A481" s="15"/>
      <c r="B481" s="15"/>
      <c r="H481" s="15"/>
    </row>
    <row r="482" spans="1:8" x14ac:dyDescent="0.25">
      <c r="A482" s="15"/>
      <c r="B482" s="15"/>
      <c r="H482" s="15"/>
    </row>
    <row r="483" spans="1:8" x14ac:dyDescent="0.25">
      <c r="A483" s="15"/>
      <c r="B483" s="15"/>
      <c r="H483" s="15"/>
    </row>
    <row r="484" spans="1:8" x14ac:dyDescent="0.25">
      <c r="A484" s="15"/>
      <c r="B484" s="15"/>
      <c r="H484" s="15"/>
    </row>
    <row r="485" spans="1:8" x14ac:dyDescent="0.25">
      <c r="A485" s="15"/>
      <c r="B485" s="15"/>
      <c r="H485" s="15"/>
    </row>
    <row r="486" spans="1:8" x14ac:dyDescent="0.25">
      <c r="A486" s="15"/>
      <c r="B486" s="15"/>
      <c r="H486" s="15"/>
    </row>
    <row r="487" spans="1:8" x14ac:dyDescent="0.25">
      <c r="A487" s="15"/>
      <c r="B487" s="15"/>
      <c r="H487" s="15"/>
    </row>
    <row r="488" spans="1:8" x14ac:dyDescent="0.25">
      <c r="A488" s="15"/>
      <c r="B488" s="15"/>
      <c r="H488" s="15"/>
    </row>
    <row r="489" spans="1:8" x14ac:dyDescent="0.25">
      <c r="A489" s="15"/>
      <c r="B489" s="15"/>
      <c r="H489" s="15"/>
    </row>
    <row r="490" spans="1:8" x14ac:dyDescent="0.25">
      <c r="A490" s="15"/>
      <c r="B490" s="15"/>
      <c r="H490" s="15"/>
    </row>
    <row r="491" spans="1:8" x14ac:dyDescent="0.25">
      <c r="A491" s="15"/>
      <c r="B491" s="15"/>
      <c r="H491" s="15"/>
    </row>
    <row r="492" spans="1:8" x14ac:dyDescent="0.25">
      <c r="A492" s="15"/>
      <c r="B492" s="15"/>
      <c r="H492" s="15"/>
    </row>
    <row r="493" spans="1:8" x14ac:dyDescent="0.25">
      <c r="A493" s="15"/>
      <c r="B493" s="15"/>
      <c r="H493" s="15"/>
    </row>
    <row r="494" spans="1:8" x14ac:dyDescent="0.25">
      <c r="A494" s="15"/>
      <c r="B494" s="15"/>
      <c r="H494" s="15"/>
    </row>
    <row r="495" spans="1:8" x14ac:dyDescent="0.25">
      <c r="A495" s="15"/>
      <c r="B495" s="15"/>
      <c r="H495" s="15"/>
    </row>
    <row r="496" spans="1:8" x14ac:dyDescent="0.25">
      <c r="A496" s="15"/>
      <c r="B496" s="15"/>
      <c r="H496" s="15"/>
    </row>
    <row r="497" spans="1:8" x14ac:dyDescent="0.25">
      <c r="A497" s="15"/>
      <c r="B497" s="15"/>
      <c r="H497" s="15"/>
    </row>
    <row r="498" spans="1:8" x14ac:dyDescent="0.25">
      <c r="A498" s="15"/>
      <c r="B498" s="15"/>
      <c r="H498" s="15"/>
    </row>
    <row r="499" spans="1:8" x14ac:dyDescent="0.25">
      <c r="A499" s="15"/>
      <c r="B499" s="15"/>
      <c r="H499" s="15"/>
    </row>
    <row r="500" spans="1:8" x14ac:dyDescent="0.25">
      <c r="A500" s="15"/>
      <c r="B500" s="15"/>
      <c r="H500" s="15"/>
    </row>
    <row r="501" spans="1:8" x14ac:dyDescent="0.25">
      <c r="A501" s="15"/>
      <c r="B501" s="15"/>
      <c r="H501" s="15"/>
    </row>
    <row r="502" spans="1:8" x14ac:dyDescent="0.25">
      <c r="A502" s="15"/>
      <c r="B502" s="15"/>
      <c r="H502" s="15"/>
    </row>
    <row r="503" spans="1:8" x14ac:dyDescent="0.25">
      <c r="A503" s="15"/>
      <c r="B503" s="15"/>
      <c r="H503" s="15"/>
    </row>
    <row r="504" spans="1:8" x14ac:dyDescent="0.25">
      <c r="A504" s="15"/>
      <c r="B504" s="15"/>
      <c r="H504" s="15"/>
    </row>
    <row r="505" spans="1:8" x14ac:dyDescent="0.25">
      <c r="A505" s="15"/>
      <c r="B505" s="15"/>
      <c r="H505" s="15"/>
    </row>
    <row r="506" spans="1:8" x14ac:dyDescent="0.25">
      <c r="A506" s="15"/>
      <c r="B506" s="15"/>
      <c r="H506" s="15"/>
    </row>
    <row r="507" spans="1:8" x14ac:dyDescent="0.25">
      <c r="A507" s="15"/>
      <c r="B507" s="15"/>
      <c r="H507" s="15"/>
    </row>
    <row r="508" spans="1:8" x14ac:dyDescent="0.25">
      <c r="A508" s="15"/>
      <c r="B508" s="15"/>
      <c r="H508" s="15"/>
    </row>
    <row r="509" spans="1:8" x14ac:dyDescent="0.25">
      <c r="A509" s="15"/>
      <c r="B509" s="15"/>
      <c r="H509" s="15"/>
    </row>
    <row r="510" spans="1:8" x14ac:dyDescent="0.25">
      <c r="A510" s="15"/>
      <c r="B510" s="15"/>
      <c r="H510" s="15"/>
    </row>
    <row r="511" spans="1:8" x14ac:dyDescent="0.25">
      <c r="A511" s="15"/>
      <c r="B511" s="15"/>
      <c r="H511" s="15"/>
    </row>
    <row r="512" spans="1:8" x14ac:dyDescent="0.25">
      <c r="A512" s="15"/>
      <c r="B512" s="15"/>
      <c r="H512" s="15"/>
    </row>
    <row r="513" spans="1:8" x14ac:dyDescent="0.25">
      <c r="A513" s="15"/>
      <c r="B513" s="15"/>
      <c r="H513" s="15"/>
    </row>
    <row r="514" spans="1:8" x14ac:dyDescent="0.25">
      <c r="A514" s="15"/>
      <c r="B514" s="15"/>
      <c r="H514" s="15"/>
    </row>
    <row r="515" spans="1:8" x14ac:dyDescent="0.25">
      <c r="A515" s="15"/>
      <c r="B515" s="15"/>
      <c r="H515" s="15"/>
    </row>
    <row r="516" spans="1:8" x14ac:dyDescent="0.25">
      <c r="A516" s="15"/>
      <c r="B516" s="15"/>
      <c r="H516" s="15"/>
    </row>
    <row r="517" spans="1:8" x14ac:dyDescent="0.25">
      <c r="A517" s="15"/>
      <c r="B517" s="15"/>
      <c r="H517" s="15"/>
    </row>
    <row r="518" spans="1:8" x14ac:dyDescent="0.25">
      <c r="A518" s="15"/>
      <c r="B518" s="15"/>
      <c r="H518" s="15"/>
    </row>
    <row r="519" spans="1:8" x14ac:dyDescent="0.25">
      <c r="A519" s="15"/>
      <c r="B519" s="15"/>
      <c r="H519" s="15"/>
    </row>
    <row r="520" spans="1:8" x14ac:dyDescent="0.25">
      <c r="A520" s="15"/>
      <c r="B520" s="15"/>
      <c r="H520" s="15"/>
    </row>
    <row r="521" spans="1:8" x14ac:dyDescent="0.25">
      <c r="A521" s="15"/>
      <c r="B521" s="15"/>
      <c r="H521" s="15"/>
    </row>
    <row r="522" spans="1:8" x14ac:dyDescent="0.25">
      <c r="A522" s="15"/>
      <c r="B522" s="15"/>
      <c r="H522" s="15"/>
    </row>
    <row r="523" spans="1:8" x14ac:dyDescent="0.25">
      <c r="A523" s="15"/>
      <c r="B523" s="15"/>
      <c r="H523" s="15"/>
    </row>
    <row r="524" spans="1:8" x14ac:dyDescent="0.25">
      <c r="A524" s="15"/>
      <c r="B524" s="15"/>
      <c r="H524" s="15"/>
    </row>
    <row r="525" spans="1:8" x14ac:dyDescent="0.25">
      <c r="A525" s="15"/>
      <c r="B525" s="15"/>
      <c r="H525" s="15"/>
    </row>
    <row r="526" spans="1:8" x14ac:dyDescent="0.25">
      <c r="A526" s="15"/>
      <c r="B526" s="15"/>
      <c r="H526" s="15"/>
    </row>
    <row r="527" spans="1:8" x14ac:dyDescent="0.25">
      <c r="A527" s="15"/>
      <c r="B527" s="15"/>
      <c r="H527" s="15"/>
    </row>
    <row r="528" spans="1:8" x14ac:dyDescent="0.25">
      <c r="A528" s="15"/>
      <c r="B528" s="15"/>
      <c r="H528" s="15"/>
    </row>
    <row r="529" spans="1:8" x14ac:dyDescent="0.25">
      <c r="A529" s="15"/>
      <c r="B529" s="15"/>
      <c r="H529" s="15"/>
    </row>
    <row r="530" spans="1:8" x14ac:dyDescent="0.25">
      <c r="A530" s="15"/>
      <c r="B530" s="15"/>
      <c r="H530" s="15"/>
    </row>
    <row r="531" spans="1:8" x14ac:dyDescent="0.25">
      <c r="A531" s="15"/>
      <c r="B531" s="15"/>
      <c r="H531" s="15"/>
    </row>
    <row r="532" spans="1:8" x14ac:dyDescent="0.25">
      <c r="A532" s="15"/>
      <c r="B532" s="15"/>
      <c r="H532" s="15"/>
    </row>
    <row r="533" spans="1:8" x14ac:dyDescent="0.25">
      <c r="A533" s="15"/>
      <c r="B533" s="15"/>
      <c r="H533" s="15"/>
    </row>
    <row r="534" spans="1:8" x14ac:dyDescent="0.25">
      <c r="A534" s="15"/>
      <c r="B534" s="15"/>
      <c r="H534" s="15"/>
    </row>
    <row r="535" spans="1:8" x14ac:dyDescent="0.25">
      <c r="A535" s="15"/>
      <c r="B535" s="15"/>
      <c r="H535" s="15"/>
    </row>
    <row r="536" spans="1:8" x14ac:dyDescent="0.25">
      <c r="A536" s="15"/>
      <c r="B536" s="15"/>
      <c r="H536" s="15"/>
    </row>
    <row r="537" spans="1:8" x14ac:dyDescent="0.25">
      <c r="A537" s="15"/>
      <c r="B537" s="15"/>
      <c r="H537" s="15"/>
    </row>
    <row r="538" spans="1:8" x14ac:dyDescent="0.25">
      <c r="A538" s="15"/>
      <c r="B538" s="15"/>
      <c r="H538" s="15"/>
    </row>
    <row r="539" spans="1:8" x14ac:dyDescent="0.25">
      <c r="A539" s="15"/>
      <c r="B539" s="15"/>
      <c r="H539" s="15"/>
    </row>
    <row r="540" spans="1:8" x14ac:dyDescent="0.25">
      <c r="A540" s="15"/>
      <c r="B540" s="15"/>
      <c r="H540" s="15"/>
    </row>
    <row r="541" spans="1:8" x14ac:dyDescent="0.25">
      <c r="A541" s="15"/>
      <c r="B541" s="15"/>
      <c r="H541" s="15"/>
    </row>
    <row r="542" spans="1:8" x14ac:dyDescent="0.25">
      <c r="A542" s="15"/>
      <c r="B542" s="15"/>
      <c r="H542" s="15"/>
    </row>
    <row r="543" spans="1:8" x14ac:dyDescent="0.25">
      <c r="A543" s="15"/>
      <c r="B543" s="15"/>
      <c r="H543" s="15"/>
    </row>
    <row r="544" spans="1:8" x14ac:dyDescent="0.25">
      <c r="A544" s="15"/>
      <c r="B544" s="15"/>
      <c r="H544" s="15"/>
    </row>
    <row r="545" spans="1:8" x14ac:dyDescent="0.25">
      <c r="A545" s="15"/>
      <c r="B545" s="15"/>
      <c r="H545" s="15"/>
    </row>
    <row r="546" spans="1:8" x14ac:dyDescent="0.25">
      <c r="A546" s="15"/>
      <c r="B546" s="15"/>
      <c r="H546" s="15"/>
    </row>
    <row r="547" spans="1:8" x14ac:dyDescent="0.25">
      <c r="A547" s="15"/>
      <c r="B547" s="15"/>
      <c r="H547" s="15"/>
    </row>
    <row r="548" spans="1:8" x14ac:dyDescent="0.25">
      <c r="A548" s="15"/>
      <c r="B548" s="15"/>
      <c r="H548" s="15"/>
    </row>
    <row r="549" spans="1:8" x14ac:dyDescent="0.25">
      <c r="A549" s="15"/>
      <c r="B549" s="15"/>
      <c r="H549" s="15"/>
    </row>
    <row r="550" spans="1:8" x14ac:dyDescent="0.25">
      <c r="A550" s="15"/>
      <c r="B550" s="15"/>
      <c r="H550" s="15"/>
    </row>
    <row r="551" spans="1:8" x14ac:dyDescent="0.25">
      <c r="A551" s="15"/>
      <c r="B551" s="15"/>
      <c r="H551" s="15"/>
    </row>
    <row r="552" spans="1:8" x14ac:dyDescent="0.25">
      <c r="A552" s="15"/>
      <c r="B552" s="15"/>
      <c r="H552" s="15"/>
    </row>
    <row r="553" spans="1:8" x14ac:dyDescent="0.25">
      <c r="A553" s="15"/>
      <c r="B553" s="15"/>
      <c r="H553" s="15"/>
    </row>
    <row r="554" spans="1:8" x14ac:dyDescent="0.25">
      <c r="A554" s="15"/>
      <c r="B554" s="15"/>
      <c r="H554" s="15"/>
    </row>
    <row r="555" spans="1:8" x14ac:dyDescent="0.25">
      <c r="A555" s="15"/>
      <c r="B555" s="15"/>
      <c r="H555" s="15"/>
    </row>
    <row r="556" spans="1:8" x14ac:dyDescent="0.25">
      <c r="A556" s="15"/>
      <c r="B556" s="15"/>
      <c r="H556" s="15"/>
    </row>
    <row r="557" spans="1:8" x14ac:dyDescent="0.25">
      <c r="A557" s="15"/>
      <c r="B557" s="15"/>
      <c r="H557" s="15"/>
    </row>
    <row r="558" spans="1:8" x14ac:dyDescent="0.25">
      <c r="A558" s="15"/>
      <c r="B558" s="15"/>
      <c r="H558" s="15"/>
    </row>
    <row r="559" spans="1:8" x14ac:dyDescent="0.25">
      <c r="A559" s="15"/>
      <c r="B559" s="15"/>
      <c r="H559" s="15"/>
    </row>
    <row r="560" spans="1:8" x14ac:dyDescent="0.25">
      <c r="A560" s="15"/>
      <c r="B560" s="15"/>
      <c r="H560" s="15"/>
    </row>
    <row r="561" spans="1:8" x14ac:dyDescent="0.25">
      <c r="A561" s="15"/>
      <c r="B561" s="15"/>
      <c r="H561" s="15"/>
    </row>
    <row r="562" spans="1:8" x14ac:dyDescent="0.25">
      <c r="A562" s="15"/>
      <c r="B562" s="15"/>
      <c r="H562" s="15"/>
    </row>
    <row r="563" spans="1:8" x14ac:dyDescent="0.25">
      <c r="A563" s="15"/>
      <c r="B563" s="15"/>
      <c r="H563" s="15"/>
    </row>
    <row r="564" spans="1:8" x14ac:dyDescent="0.25">
      <c r="A564" s="15"/>
      <c r="B564" s="15"/>
      <c r="H564" s="15"/>
    </row>
    <row r="565" spans="1:8" x14ac:dyDescent="0.25">
      <c r="A565" s="15"/>
      <c r="B565" s="15"/>
      <c r="H565" s="15"/>
    </row>
    <row r="566" spans="1:8" x14ac:dyDescent="0.25">
      <c r="A566" s="15"/>
      <c r="B566" s="15"/>
      <c r="H566" s="15"/>
    </row>
    <row r="567" spans="1:8" x14ac:dyDescent="0.25">
      <c r="A567" s="15"/>
      <c r="B567" s="15"/>
      <c r="H567" s="15"/>
    </row>
    <row r="568" spans="1:8" x14ac:dyDescent="0.25">
      <c r="A568" s="15"/>
      <c r="B568" s="15"/>
      <c r="H568" s="15"/>
    </row>
    <row r="569" spans="1:8" x14ac:dyDescent="0.25">
      <c r="A569" s="15"/>
      <c r="B569" s="15"/>
      <c r="H569" s="15"/>
    </row>
    <row r="570" spans="1:8" x14ac:dyDescent="0.25">
      <c r="A570" s="15"/>
      <c r="B570" s="15"/>
      <c r="H570" s="15"/>
    </row>
    <row r="571" spans="1:8" x14ac:dyDescent="0.25">
      <c r="A571" s="15"/>
      <c r="B571" s="15"/>
      <c r="H571" s="15"/>
    </row>
    <row r="572" spans="1:8" x14ac:dyDescent="0.25">
      <c r="A572" s="15"/>
      <c r="B572" s="15"/>
      <c r="H572" s="15"/>
    </row>
    <row r="573" spans="1:8" x14ac:dyDescent="0.25">
      <c r="A573" s="15"/>
      <c r="B573" s="15"/>
      <c r="H573" s="15"/>
    </row>
    <row r="574" spans="1:8" x14ac:dyDescent="0.25">
      <c r="A574" s="15"/>
      <c r="B574" s="15"/>
      <c r="H574" s="15"/>
    </row>
    <row r="575" spans="1:8" x14ac:dyDescent="0.25">
      <c r="A575" s="15"/>
      <c r="B575" s="15"/>
      <c r="H575" s="15"/>
    </row>
    <row r="576" spans="1:8" x14ac:dyDescent="0.25">
      <c r="A576" s="15"/>
      <c r="B576" s="15"/>
      <c r="H576" s="15"/>
    </row>
    <row r="577" spans="1:8" x14ac:dyDescent="0.25">
      <c r="A577" s="15"/>
      <c r="B577" s="15"/>
      <c r="H577" s="15"/>
    </row>
    <row r="578" spans="1:8" x14ac:dyDescent="0.25">
      <c r="A578" s="15"/>
      <c r="B578" s="15"/>
      <c r="H578" s="15"/>
    </row>
    <row r="579" spans="1:8" x14ac:dyDescent="0.25">
      <c r="A579" s="15"/>
      <c r="B579" s="15"/>
      <c r="H579" s="15"/>
    </row>
    <row r="580" spans="1:8" x14ac:dyDescent="0.25">
      <c r="A580" s="15"/>
      <c r="B580" s="15"/>
      <c r="H580" s="15"/>
    </row>
    <row r="581" spans="1:8" x14ac:dyDescent="0.25">
      <c r="A581" s="15"/>
      <c r="B581" s="15"/>
      <c r="H581" s="15"/>
    </row>
    <row r="582" spans="1:8" x14ac:dyDescent="0.25">
      <c r="A582" s="15"/>
      <c r="B582" s="15"/>
      <c r="H582" s="15"/>
    </row>
    <row r="583" spans="1:8" x14ac:dyDescent="0.25">
      <c r="A583" s="15"/>
      <c r="B583" s="15"/>
      <c r="H583" s="15"/>
    </row>
    <row r="584" spans="1:8" x14ac:dyDescent="0.25">
      <c r="A584" s="15"/>
      <c r="B584" s="15"/>
      <c r="H584" s="15"/>
    </row>
    <row r="585" spans="1:8" x14ac:dyDescent="0.25">
      <c r="A585" s="15"/>
      <c r="B585" s="15"/>
      <c r="H585" s="15"/>
    </row>
    <row r="586" spans="1:8" x14ac:dyDescent="0.25">
      <c r="A586" s="15"/>
      <c r="B586" s="15"/>
      <c r="H586" s="15"/>
    </row>
    <row r="587" spans="1:8" x14ac:dyDescent="0.25">
      <c r="A587" s="15"/>
      <c r="B587" s="15"/>
    </row>
    <row r="588" spans="1:8" x14ac:dyDescent="0.25">
      <c r="A588" s="15"/>
      <c r="B588" s="15"/>
    </row>
    <row r="589" spans="1:8" x14ac:dyDescent="0.25">
      <c r="A589" s="15"/>
      <c r="B589" s="15"/>
    </row>
    <row r="590" spans="1:8" x14ac:dyDescent="0.25">
      <c r="A590" s="15"/>
      <c r="B590" s="15"/>
    </row>
    <row r="591" spans="1:8" x14ac:dyDescent="0.25">
      <c r="A591" s="15"/>
      <c r="B591" s="15"/>
    </row>
    <row r="592" spans="1:8" x14ac:dyDescent="0.25">
      <c r="A592" s="15"/>
      <c r="B592" s="15"/>
    </row>
    <row r="593" spans="1:2" x14ac:dyDescent="0.25">
      <c r="A593" s="15"/>
      <c r="B593" s="15"/>
    </row>
    <row r="594" spans="1:2" x14ac:dyDescent="0.25">
      <c r="A594" s="15"/>
      <c r="B594" s="15"/>
    </row>
    <row r="595" spans="1:2" x14ac:dyDescent="0.25">
      <c r="A595" s="15"/>
      <c r="B595" s="15"/>
    </row>
    <row r="596" spans="1:2" x14ac:dyDescent="0.25">
      <c r="A596" s="15"/>
      <c r="B596" s="15"/>
    </row>
    <row r="597" spans="1:2" x14ac:dyDescent="0.25">
      <c r="A597" s="15"/>
      <c r="B597" s="15"/>
    </row>
    <row r="598" spans="1:2" x14ac:dyDescent="0.25">
      <c r="A598" s="15"/>
      <c r="B598" s="15"/>
    </row>
    <row r="599" spans="1:2" x14ac:dyDescent="0.25">
      <c r="A599" s="15"/>
      <c r="B599" s="15"/>
    </row>
    <row r="600" spans="1:2" x14ac:dyDescent="0.25">
      <c r="A600" s="15"/>
      <c r="B600" s="15"/>
    </row>
    <row r="601" spans="1:2" x14ac:dyDescent="0.25">
      <c r="A601" s="15"/>
      <c r="B601" s="15"/>
    </row>
    <row r="602" spans="1:2" x14ac:dyDescent="0.25">
      <c r="A602" s="15"/>
      <c r="B602" s="15"/>
    </row>
    <row r="603" spans="1:2" x14ac:dyDescent="0.25">
      <c r="A603" s="15"/>
      <c r="B603" s="15"/>
    </row>
    <row r="604" spans="1:2" x14ac:dyDescent="0.25">
      <c r="A604" s="15"/>
      <c r="B604" s="15"/>
    </row>
    <row r="605" spans="1:2" x14ac:dyDescent="0.25">
      <c r="A605" s="15"/>
      <c r="B605" s="15"/>
    </row>
    <row r="606" spans="1:2" x14ac:dyDescent="0.25">
      <c r="A606" s="15"/>
      <c r="B606" s="15"/>
    </row>
    <row r="607" spans="1:2" x14ac:dyDescent="0.25">
      <c r="A607" s="15"/>
      <c r="B607" s="15"/>
    </row>
    <row r="608" spans="1:2" x14ac:dyDescent="0.25">
      <c r="A608" s="15"/>
      <c r="B608" s="15"/>
    </row>
    <row r="609" spans="1:2" x14ac:dyDescent="0.25">
      <c r="A609" s="15"/>
      <c r="B609" s="15"/>
    </row>
    <row r="610" spans="1:2" x14ac:dyDescent="0.25">
      <c r="A610" s="15"/>
      <c r="B610" s="15"/>
    </row>
    <row r="611" spans="1:2" x14ac:dyDescent="0.25">
      <c r="A611" s="15"/>
      <c r="B611" s="15"/>
    </row>
    <row r="612" spans="1:2" x14ac:dyDescent="0.25">
      <c r="A612" s="15"/>
      <c r="B612" s="15"/>
    </row>
    <row r="613" spans="1:2" x14ac:dyDescent="0.25">
      <c r="A613" s="15"/>
      <c r="B613" s="15"/>
    </row>
    <row r="614" spans="1:2" x14ac:dyDescent="0.25">
      <c r="A614" s="15"/>
      <c r="B614" s="15"/>
    </row>
    <row r="615" spans="1:2" x14ac:dyDescent="0.25">
      <c r="A615" s="15"/>
      <c r="B615" s="15"/>
    </row>
    <row r="616" spans="1:2" x14ac:dyDescent="0.25">
      <c r="A616" s="15"/>
      <c r="B616" s="15"/>
    </row>
    <row r="617" spans="1:2" x14ac:dyDescent="0.25">
      <c r="A617" s="15"/>
      <c r="B617" s="15"/>
    </row>
    <row r="618" spans="1:2" x14ac:dyDescent="0.25">
      <c r="A618" s="15"/>
      <c r="B618" s="15"/>
    </row>
    <row r="619" spans="1:2" x14ac:dyDescent="0.25">
      <c r="A619" s="15"/>
      <c r="B619" s="15"/>
    </row>
    <row r="620" spans="1:2" x14ac:dyDescent="0.25">
      <c r="A620" s="15"/>
      <c r="B620" s="15"/>
    </row>
    <row r="621" spans="1:2" x14ac:dyDescent="0.25">
      <c r="A621" s="15"/>
      <c r="B621" s="15"/>
    </row>
    <row r="622" spans="1:2" x14ac:dyDescent="0.25">
      <c r="A622" s="15"/>
      <c r="B622" s="15"/>
    </row>
    <row r="623" spans="1:2" x14ac:dyDescent="0.25">
      <c r="A623" s="15"/>
      <c r="B623" s="15"/>
    </row>
    <row r="624" spans="1:2" x14ac:dyDescent="0.25">
      <c r="A624" s="15"/>
      <c r="B624" s="15"/>
    </row>
    <row r="625" spans="1:2" x14ac:dyDescent="0.25">
      <c r="A625" s="15"/>
      <c r="B625" s="15"/>
    </row>
    <row r="626" spans="1:2" x14ac:dyDescent="0.25">
      <c r="A626" s="15"/>
      <c r="B626" s="15"/>
    </row>
    <row r="627" spans="1:2" x14ac:dyDescent="0.25">
      <c r="A627" s="15"/>
      <c r="B627" s="15"/>
    </row>
    <row r="628" spans="1:2" x14ac:dyDescent="0.25">
      <c r="A628" s="15"/>
      <c r="B628" s="15"/>
    </row>
    <row r="629" spans="1:2" x14ac:dyDescent="0.25">
      <c r="A629" s="15"/>
      <c r="B629" s="15"/>
    </row>
    <row r="630" spans="1:2" x14ac:dyDescent="0.25">
      <c r="A630" s="15"/>
      <c r="B630" s="15"/>
    </row>
    <row r="631" spans="1:2" x14ac:dyDescent="0.25">
      <c r="A631" s="15"/>
      <c r="B631" s="15"/>
    </row>
    <row r="632" spans="1:2" x14ac:dyDescent="0.25">
      <c r="A632" s="15"/>
      <c r="B632" s="15"/>
    </row>
    <row r="633" spans="1:2" x14ac:dyDescent="0.25">
      <c r="A633" s="15"/>
      <c r="B633" s="15"/>
    </row>
    <row r="634" spans="1:2" x14ac:dyDescent="0.25">
      <c r="A634" s="15"/>
      <c r="B634" s="15"/>
    </row>
    <row r="635" spans="1:2" x14ac:dyDescent="0.25">
      <c r="A635" s="15"/>
      <c r="B635" s="15"/>
    </row>
    <row r="636" spans="1:2" x14ac:dyDescent="0.25">
      <c r="A636" s="15"/>
      <c r="B636" s="15"/>
    </row>
    <row r="637" spans="1:2" x14ac:dyDescent="0.25">
      <c r="A637" s="15"/>
      <c r="B637" s="15"/>
    </row>
    <row r="638" spans="1:2" x14ac:dyDescent="0.25">
      <c r="A638" s="15"/>
      <c r="B638" s="15"/>
    </row>
    <row r="639" spans="1:2" x14ac:dyDescent="0.25">
      <c r="A639" s="15"/>
      <c r="B639" s="15"/>
    </row>
    <row r="640" spans="1:2" x14ac:dyDescent="0.25">
      <c r="A640" s="15"/>
      <c r="B640" s="15"/>
    </row>
    <row r="641" spans="1:2" x14ac:dyDescent="0.25">
      <c r="A641" s="15"/>
      <c r="B641" s="15"/>
    </row>
    <row r="642" spans="1:2" x14ac:dyDescent="0.25">
      <c r="A642" s="15"/>
      <c r="B642" s="15"/>
    </row>
    <row r="643" spans="1:2" x14ac:dyDescent="0.25">
      <c r="A643" s="15"/>
      <c r="B643" s="15"/>
    </row>
    <row r="644" spans="1:2" x14ac:dyDescent="0.25">
      <c r="A644" s="15"/>
      <c r="B644" s="15"/>
    </row>
    <row r="645" spans="1:2" x14ac:dyDescent="0.25">
      <c r="A645" s="15"/>
      <c r="B645" s="15"/>
    </row>
    <row r="646" spans="1:2" x14ac:dyDescent="0.25">
      <c r="A646" s="15"/>
      <c r="B646" s="15"/>
    </row>
    <row r="647" spans="1:2" x14ac:dyDescent="0.25">
      <c r="A647" s="15"/>
      <c r="B647" s="15"/>
    </row>
    <row r="648" spans="1:2" x14ac:dyDescent="0.25">
      <c r="A648" s="15"/>
      <c r="B648" s="15"/>
    </row>
    <row r="649" spans="1:2" x14ac:dyDescent="0.25">
      <c r="A649" s="15"/>
      <c r="B649" s="15"/>
    </row>
    <row r="650" spans="1:2" x14ac:dyDescent="0.25">
      <c r="A650" s="15"/>
      <c r="B650" s="15"/>
    </row>
    <row r="651" spans="1:2" x14ac:dyDescent="0.25">
      <c r="A651" s="15"/>
      <c r="B651" s="15"/>
    </row>
    <row r="652" spans="1:2" x14ac:dyDescent="0.25">
      <c r="A652" s="15"/>
      <c r="B652" s="15"/>
    </row>
    <row r="653" spans="1:2" x14ac:dyDescent="0.25">
      <c r="A653" s="15"/>
      <c r="B653" s="15"/>
    </row>
    <row r="654" spans="1:2" x14ac:dyDescent="0.25">
      <c r="A654" s="15"/>
      <c r="B654" s="15"/>
    </row>
    <row r="655" spans="1:2" x14ac:dyDescent="0.25">
      <c r="A655" s="15"/>
      <c r="B655" s="15"/>
    </row>
    <row r="656" spans="1:2" x14ac:dyDescent="0.25">
      <c r="A656" s="15"/>
      <c r="B656" s="15"/>
    </row>
    <row r="657" spans="1:2" x14ac:dyDescent="0.25">
      <c r="A657" s="15"/>
      <c r="B657" s="15"/>
    </row>
    <row r="658" spans="1:2" x14ac:dyDescent="0.25">
      <c r="A658" s="15"/>
      <c r="B658" s="15"/>
    </row>
    <row r="659" spans="1:2" x14ac:dyDescent="0.25">
      <c r="A659" s="15"/>
      <c r="B659" s="15"/>
    </row>
    <row r="660" spans="1:2" x14ac:dyDescent="0.25">
      <c r="A660" s="15"/>
      <c r="B660" s="15"/>
    </row>
    <row r="661" spans="1:2" x14ac:dyDescent="0.25">
      <c r="A661" s="15"/>
      <c r="B661" s="15"/>
    </row>
    <row r="662" spans="1:2" x14ac:dyDescent="0.25">
      <c r="A662" s="15"/>
      <c r="B662" s="15"/>
    </row>
    <row r="663" spans="1:2" x14ac:dyDescent="0.25">
      <c r="A663" s="15"/>
      <c r="B663" s="15"/>
    </row>
    <row r="664" spans="1:2" x14ac:dyDescent="0.25">
      <c r="A664" s="15"/>
      <c r="B664" s="15"/>
    </row>
    <row r="665" spans="1:2" x14ac:dyDescent="0.25">
      <c r="A665" s="15"/>
      <c r="B665" s="15"/>
    </row>
    <row r="666" spans="1:2" x14ac:dyDescent="0.25">
      <c r="A666" s="15"/>
      <c r="B666" s="15"/>
    </row>
    <row r="667" spans="1:2" x14ac:dyDescent="0.25">
      <c r="A667" s="15"/>
      <c r="B667" s="15"/>
    </row>
    <row r="668" spans="1:2" x14ac:dyDescent="0.25">
      <c r="A668" s="15"/>
      <c r="B668" s="15"/>
    </row>
    <row r="669" spans="1:2" x14ac:dyDescent="0.25">
      <c r="A669" s="15"/>
      <c r="B669" s="15"/>
    </row>
    <row r="670" spans="1:2" x14ac:dyDescent="0.25">
      <c r="A670" s="15"/>
      <c r="B670" s="15"/>
    </row>
    <row r="671" spans="1:2" x14ac:dyDescent="0.25">
      <c r="A671" s="15"/>
      <c r="B671" s="15"/>
    </row>
    <row r="672" spans="1:2" x14ac:dyDescent="0.25">
      <c r="A672" s="15"/>
      <c r="B672" s="15"/>
    </row>
    <row r="673" spans="1:2" x14ac:dyDescent="0.25">
      <c r="A673" s="15"/>
      <c r="B673" s="15"/>
    </row>
    <row r="674" spans="1:2" x14ac:dyDescent="0.25">
      <c r="A674" s="15"/>
      <c r="B674" s="15"/>
    </row>
    <row r="675" spans="1:2" x14ac:dyDescent="0.25">
      <c r="A675" s="15"/>
      <c r="B675" s="15"/>
    </row>
    <row r="676" spans="1:2" x14ac:dyDescent="0.25">
      <c r="A676" s="15"/>
      <c r="B676" s="15"/>
    </row>
    <row r="677" spans="1:2" x14ac:dyDescent="0.25">
      <c r="A677" s="15"/>
      <c r="B677" s="15"/>
    </row>
    <row r="678" spans="1:2" x14ac:dyDescent="0.25">
      <c r="A678" s="15"/>
      <c r="B678" s="15"/>
    </row>
    <row r="679" spans="1:2" x14ac:dyDescent="0.25">
      <c r="A679" s="15"/>
      <c r="B679" s="15"/>
    </row>
    <row r="680" spans="1:2" x14ac:dyDescent="0.25">
      <c r="A680" s="15"/>
      <c r="B680" s="15"/>
    </row>
    <row r="681" spans="1:2" x14ac:dyDescent="0.25">
      <c r="A681" s="15"/>
      <c r="B681" s="15"/>
    </row>
    <row r="682" spans="1:2" x14ac:dyDescent="0.25">
      <c r="A682" s="15"/>
      <c r="B682" s="15"/>
    </row>
    <row r="683" spans="1:2" x14ac:dyDescent="0.25">
      <c r="A683" s="15"/>
      <c r="B683" s="15"/>
    </row>
    <row r="684" spans="1:2" x14ac:dyDescent="0.25">
      <c r="A684" s="15"/>
      <c r="B684" s="15"/>
    </row>
    <row r="685" spans="1:2" x14ac:dyDescent="0.25">
      <c r="A685" s="15"/>
      <c r="B685" s="15"/>
    </row>
    <row r="686" spans="1:2" x14ac:dyDescent="0.25">
      <c r="A686" s="15"/>
      <c r="B686" s="15"/>
    </row>
    <row r="687" spans="1:2" x14ac:dyDescent="0.25">
      <c r="A687" s="15"/>
      <c r="B687" s="15"/>
    </row>
    <row r="688" spans="1:2" x14ac:dyDescent="0.25">
      <c r="A688" s="15"/>
      <c r="B688" s="15"/>
    </row>
    <row r="689" spans="1:2" x14ac:dyDescent="0.25">
      <c r="A689" s="15"/>
      <c r="B689" s="15"/>
    </row>
    <row r="690" spans="1:2" x14ac:dyDescent="0.25">
      <c r="A690" s="15"/>
      <c r="B690" s="15"/>
    </row>
    <row r="691" spans="1:2" x14ac:dyDescent="0.25">
      <c r="A691" s="15"/>
      <c r="B691" s="15"/>
    </row>
    <row r="692" spans="1:2" x14ac:dyDescent="0.25">
      <c r="A692" s="15"/>
      <c r="B692" s="15"/>
    </row>
    <row r="693" spans="1:2" x14ac:dyDescent="0.25">
      <c r="A693" s="15"/>
      <c r="B693" s="15"/>
    </row>
    <row r="694" spans="1:2" x14ac:dyDescent="0.25">
      <c r="A694" s="15"/>
      <c r="B694" s="15"/>
    </row>
    <row r="695" spans="1:2" x14ac:dyDescent="0.25">
      <c r="A695" s="15"/>
      <c r="B695" s="15"/>
    </row>
    <row r="696" spans="1:2" x14ac:dyDescent="0.25">
      <c r="A696" s="15"/>
      <c r="B696" s="15"/>
    </row>
    <row r="697" spans="1:2" x14ac:dyDescent="0.25">
      <c r="A697" s="15"/>
      <c r="B697" s="15"/>
    </row>
    <row r="698" spans="1:2" x14ac:dyDescent="0.25">
      <c r="A698" s="15"/>
      <c r="B698" s="15"/>
    </row>
    <row r="699" spans="1:2" x14ac:dyDescent="0.25">
      <c r="A699" s="15"/>
      <c r="B699" s="15"/>
    </row>
    <row r="700" spans="1:2" x14ac:dyDescent="0.25">
      <c r="A700" s="15"/>
      <c r="B700" s="15"/>
    </row>
    <row r="701" spans="1:2" x14ac:dyDescent="0.25">
      <c r="A701" s="15"/>
      <c r="B701" s="15"/>
    </row>
    <row r="702" spans="1:2" x14ac:dyDescent="0.25">
      <c r="A702" s="15"/>
      <c r="B702" s="15"/>
    </row>
    <row r="703" spans="1:2" x14ac:dyDescent="0.25">
      <c r="A703" s="15"/>
      <c r="B703" s="15"/>
    </row>
    <row r="704" spans="1:2" x14ac:dyDescent="0.25">
      <c r="A704" s="15"/>
      <c r="B704" s="15"/>
    </row>
    <row r="705" spans="1:2" x14ac:dyDescent="0.25">
      <c r="A705" s="15"/>
      <c r="B705" s="15"/>
    </row>
    <row r="706" spans="1:2" x14ac:dyDescent="0.25">
      <c r="A706" s="15"/>
      <c r="B706" s="15"/>
    </row>
    <row r="707" spans="1:2" x14ac:dyDescent="0.25">
      <c r="A707" s="15"/>
      <c r="B707" s="15"/>
    </row>
    <row r="708" spans="1:2" x14ac:dyDescent="0.25">
      <c r="A708" s="15"/>
      <c r="B708" s="15"/>
    </row>
    <row r="709" spans="1:2" x14ac:dyDescent="0.25">
      <c r="A709" s="15"/>
      <c r="B709" s="15"/>
    </row>
    <row r="710" spans="1:2" x14ac:dyDescent="0.25">
      <c r="A710" s="15"/>
      <c r="B710" s="15"/>
    </row>
    <row r="711" spans="1:2" x14ac:dyDescent="0.25">
      <c r="A711" s="15"/>
      <c r="B711" s="15"/>
    </row>
    <row r="712" spans="1:2" x14ac:dyDescent="0.25">
      <c r="A712" s="15"/>
      <c r="B712" s="15"/>
    </row>
    <row r="713" spans="1:2" x14ac:dyDescent="0.25">
      <c r="A713" s="15"/>
      <c r="B713" s="15"/>
    </row>
    <row r="714" spans="1:2" x14ac:dyDescent="0.25">
      <c r="A714" s="15"/>
      <c r="B714" s="15"/>
    </row>
    <row r="715" spans="1:2" x14ac:dyDescent="0.25">
      <c r="A715" s="15"/>
      <c r="B715" s="15"/>
    </row>
    <row r="716" spans="1:2" x14ac:dyDescent="0.25">
      <c r="A716" s="15"/>
      <c r="B716" s="15"/>
    </row>
    <row r="717" spans="1:2" x14ac:dyDescent="0.25">
      <c r="A717" s="15"/>
      <c r="B717" s="15"/>
    </row>
    <row r="718" spans="1:2" x14ac:dyDescent="0.25">
      <c r="A718" s="15"/>
      <c r="B718" s="15"/>
    </row>
    <row r="719" spans="1:2" x14ac:dyDescent="0.25">
      <c r="A719" s="15"/>
      <c r="B719" s="15"/>
    </row>
    <row r="720" spans="1:2" x14ac:dyDescent="0.25">
      <c r="A720" s="15"/>
      <c r="B720" s="15"/>
    </row>
    <row r="721" spans="1:2" x14ac:dyDescent="0.25">
      <c r="A721" s="15"/>
      <c r="B721" s="15"/>
    </row>
    <row r="722" spans="1:2" x14ac:dyDescent="0.25">
      <c r="A722" s="15"/>
      <c r="B722" s="15"/>
    </row>
    <row r="723" spans="1:2" x14ac:dyDescent="0.25">
      <c r="A723" s="15"/>
      <c r="B723" s="15"/>
    </row>
    <row r="724" spans="1:2" x14ac:dyDescent="0.25">
      <c r="A724" s="15"/>
      <c r="B724" s="15"/>
    </row>
    <row r="725" spans="1:2" x14ac:dyDescent="0.25">
      <c r="A725" s="15"/>
      <c r="B725" s="15"/>
    </row>
    <row r="726" spans="1:2" x14ac:dyDescent="0.25">
      <c r="A726" s="15"/>
      <c r="B726" s="15"/>
    </row>
    <row r="727" spans="1:2" x14ac:dyDescent="0.25">
      <c r="A727" s="15"/>
      <c r="B727" s="15"/>
    </row>
    <row r="728" spans="1:2" x14ac:dyDescent="0.25">
      <c r="A728" s="15"/>
      <c r="B728" s="15"/>
    </row>
    <row r="729" spans="1:2" x14ac:dyDescent="0.25">
      <c r="A729" s="15"/>
      <c r="B729" s="15"/>
    </row>
    <row r="730" spans="1:2" x14ac:dyDescent="0.25">
      <c r="A730" s="15"/>
      <c r="B730" s="15"/>
    </row>
    <row r="731" spans="1:2" x14ac:dyDescent="0.25">
      <c r="A731" s="15"/>
      <c r="B731" s="15"/>
    </row>
    <row r="732" spans="1:2" x14ac:dyDescent="0.25">
      <c r="A732" s="15"/>
      <c r="B732" s="15"/>
    </row>
    <row r="733" spans="1:2" x14ac:dyDescent="0.25">
      <c r="A733" s="15"/>
      <c r="B733" s="15"/>
    </row>
    <row r="734" spans="1:2" x14ac:dyDescent="0.25">
      <c r="A734" s="15"/>
      <c r="B734" s="15"/>
    </row>
    <row r="735" spans="1:2" x14ac:dyDescent="0.25">
      <c r="A735" s="15"/>
      <c r="B735" s="15"/>
    </row>
    <row r="736" spans="1:2" x14ac:dyDescent="0.25">
      <c r="A736" s="15"/>
      <c r="B736" s="15"/>
    </row>
    <row r="737" spans="1:2" x14ac:dyDescent="0.25">
      <c r="A737" s="15"/>
      <c r="B737" s="15"/>
    </row>
    <row r="738" spans="1:2" x14ac:dyDescent="0.25">
      <c r="A738" s="15"/>
      <c r="B738" s="15"/>
    </row>
    <row r="739" spans="1:2" x14ac:dyDescent="0.25">
      <c r="A739" s="15"/>
      <c r="B739" s="15"/>
    </row>
    <row r="740" spans="1:2" x14ac:dyDescent="0.25">
      <c r="A740" s="15"/>
      <c r="B740" s="15"/>
    </row>
    <row r="741" spans="1:2" x14ac:dyDescent="0.25">
      <c r="A741" s="15"/>
      <c r="B741" s="15"/>
    </row>
    <row r="742" spans="1:2" x14ac:dyDescent="0.25">
      <c r="A742" s="15"/>
      <c r="B742" s="15"/>
    </row>
    <row r="743" spans="1:2" x14ac:dyDescent="0.25">
      <c r="A743" s="15"/>
      <c r="B743" s="15"/>
    </row>
    <row r="744" spans="1:2" x14ac:dyDescent="0.25">
      <c r="A744" s="15"/>
      <c r="B744" s="15"/>
    </row>
    <row r="745" spans="1:2" x14ac:dyDescent="0.25">
      <c r="A745" s="15"/>
      <c r="B745" s="15"/>
    </row>
    <row r="746" spans="1:2" x14ac:dyDescent="0.25">
      <c r="A746" s="15"/>
      <c r="B746" s="15"/>
    </row>
    <row r="747" spans="1:2" x14ac:dyDescent="0.25">
      <c r="A747" s="15"/>
      <c r="B747" s="15"/>
    </row>
    <row r="748" spans="1:2" x14ac:dyDescent="0.25">
      <c r="A748" s="15"/>
      <c r="B748" s="15"/>
    </row>
    <row r="749" spans="1:2" x14ac:dyDescent="0.25">
      <c r="A749" s="15"/>
      <c r="B749" s="15"/>
    </row>
    <row r="750" spans="1:2" x14ac:dyDescent="0.25">
      <c r="A750" s="15"/>
      <c r="B750" s="15"/>
    </row>
    <row r="751" spans="1:2" x14ac:dyDescent="0.25">
      <c r="A751" s="15"/>
      <c r="B751" s="15"/>
    </row>
    <row r="752" spans="1:2" x14ac:dyDescent="0.25">
      <c r="A752" s="15"/>
      <c r="B752" s="15"/>
    </row>
    <row r="753" spans="1:2" x14ac:dyDescent="0.25">
      <c r="A753" s="15"/>
      <c r="B753" s="15"/>
    </row>
    <row r="754" spans="1:2" x14ac:dyDescent="0.25">
      <c r="A754" s="15"/>
      <c r="B754" s="15"/>
    </row>
    <row r="755" spans="1:2" x14ac:dyDescent="0.25">
      <c r="A755" s="15"/>
      <c r="B755" s="15"/>
    </row>
    <row r="756" spans="1:2" x14ac:dyDescent="0.25">
      <c r="A756" s="15"/>
      <c r="B756" s="15"/>
    </row>
    <row r="757" spans="1:2" x14ac:dyDescent="0.25">
      <c r="A757" s="15"/>
      <c r="B757" s="15"/>
    </row>
    <row r="758" spans="1:2" x14ac:dyDescent="0.25">
      <c r="A758" s="15"/>
      <c r="B758" s="15"/>
    </row>
    <row r="759" spans="1:2" x14ac:dyDescent="0.25">
      <c r="A759" s="15"/>
      <c r="B759" s="15"/>
    </row>
    <row r="760" spans="1:2" x14ac:dyDescent="0.25">
      <c r="A760" s="15"/>
      <c r="B760" s="15"/>
    </row>
    <row r="761" spans="1:2" x14ac:dyDescent="0.25">
      <c r="A761" s="15"/>
      <c r="B761" s="15"/>
    </row>
    <row r="762" spans="1:2" x14ac:dyDescent="0.25">
      <c r="A762" s="15"/>
      <c r="B762" s="15"/>
    </row>
    <row r="763" spans="1:2" x14ac:dyDescent="0.25">
      <c r="A763" s="15"/>
      <c r="B763" s="15"/>
    </row>
    <row r="764" spans="1:2" x14ac:dyDescent="0.25">
      <c r="A764" s="15"/>
      <c r="B764" s="15"/>
    </row>
    <row r="765" spans="1:2" x14ac:dyDescent="0.25">
      <c r="A765" s="15"/>
      <c r="B765" s="15"/>
    </row>
    <row r="766" spans="1:2" x14ac:dyDescent="0.25">
      <c r="A766" s="15"/>
      <c r="B766" s="15"/>
    </row>
    <row r="767" spans="1:2" x14ac:dyDescent="0.25">
      <c r="A767" s="15"/>
      <c r="B767" s="15"/>
    </row>
    <row r="768" spans="1:2" x14ac:dyDescent="0.25">
      <c r="A768" s="15"/>
      <c r="B768" s="15"/>
    </row>
    <row r="769" spans="1:2" x14ac:dyDescent="0.25">
      <c r="A769" s="15"/>
      <c r="B769" s="15"/>
    </row>
    <row r="770" spans="1:2" x14ac:dyDescent="0.25">
      <c r="A770" s="15"/>
      <c r="B770" s="15"/>
    </row>
    <row r="771" spans="1:2" x14ac:dyDescent="0.25">
      <c r="A771" s="15"/>
      <c r="B771" s="15"/>
    </row>
    <row r="772" spans="1:2" x14ac:dyDescent="0.25">
      <c r="A772" s="15"/>
      <c r="B772" s="15"/>
    </row>
    <row r="773" spans="1:2" x14ac:dyDescent="0.25">
      <c r="A773" s="15"/>
      <c r="B773" s="15"/>
    </row>
    <row r="774" spans="1:2" x14ac:dyDescent="0.25">
      <c r="A774" s="15"/>
      <c r="B774" s="15"/>
    </row>
    <row r="775" spans="1:2" x14ac:dyDescent="0.25">
      <c r="A775" s="15"/>
      <c r="B775" s="15"/>
    </row>
    <row r="776" spans="1:2" x14ac:dyDescent="0.25">
      <c r="A776" s="15"/>
      <c r="B776" s="15"/>
    </row>
    <row r="777" spans="1:2" x14ac:dyDescent="0.25">
      <c r="A777" s="15"/>
      <c r="B777" s="15"/>
    </row>
    <row r="778" spans="1:2" x14ac:dyDescent="0.25">
      <c r="A778" s="15"/>
      <c r="B778" s="15"/>
    </row>
    <row r="779" spans="1:2" x14ac:dyDescent="0.25">
      <c r="A779" s="15"/>
      <c r="B779" s="15"/>
    </row>
    <row r="780" spans="1:2" x14ac:dyDescent="0.25">
      <c r="A780" s="15"/>
      <c r="B780" s="15"/>
    </row>
    <row r="781" spans="1:2" x14ac:dyDescent="0.25">
      <c r="A781" s="15"/>
      <c r="B781" s="15"/>
    </row>
    <row r="782" spans="1:2" x14ac:dyDescent="0.25">
      <c r="A782" s="15"/>
      <c r="B782" s="15"/>
    </row>
    <row r="783" spans="1:2" x14ac:dyDescent="0.25">
      <c r="A783" s="15"/>
      <c r="B783" s="15"/>
    </row>
    <row r="784" spans="1:2" x14ac:dyDescent="0.25">
      <c r="A784" s="15"/>
      <c r="B784" s="15"/>
    </row>
    <row r="785" spans="1:2" x14ac:dyDescent="0.25">
      <c r="A785" s="15"/>
      <c r="B785" s="15"/>
    </row>
    <row r="786" spans="1:2" x14ac:dyDescent="0.25">
      <c r="A786" s="15"/>
      <c r="B786" s="15"/>
    </row>
    <row r="787" spans="1:2" x14ac:dyDescent="0.25">
      <c r="A787" s="15"/>
      <c r="B787" s="15"/>
    </row>
    <row r="788" spans="1:2" x14ac:dyDescent="0.25">
      <c r="A788" s="15"/>
      <c r="B788" s="15"/>
    </row>
    <row r="789" spans="1:2" x14ac:dyDescent="0.25">
      <c r="A789" s="15"/>
      <c r="B789" s="15"/>
    </row>
    <row r="790" spans="1:2" x14ac:dyDescent="0.25">
      <c r="A790" s="15"/>
      <c r="B790" s="15"/>
    </row>
    <row r="791" spans="1:2" x14ac:dyDescent="0.25">
      <c r="A791" s="15"/>
      <c r="B791" s="15"/>
    </row>
    <row r="792" spans="1:2" x14ac:dyDescent="0.25">
      <c r="A792" s="15"/>
      <c r="B792" s="15"/>
    </row>
    <row r="793" spans="1:2" x14ac:dyDescent="0.25">
      <c r="A793" s="15"/>
      <c r="B793" s="15"/>
    </row>
    <row r="794" spans="1:2" x14ac:dyDescent="0.25">
      <c r="A794" s="15"/>
      <c r="B794" s="15"/>
    </row>
    <row r="795" spans="1:2" x14ac:dyDescent="0.25">
      <c r="A795" s="15"/>
      <c r="B795" s="15"/>
    </row>
    <row r="796" spans="1:2" x14ac:dyDescent="0.25">
      <c r="A796" s="15"/>
      <c r="B796" s="15"/>
    </row>
    <row r="797" spans="1:2" x14ac:dyDescent="0.25">
      <c r="A797" s="15"/>
      <c r="B797" s="15"/>
    </row>
    <row r="798" spans="1:2" x14ac:dyDescent="0.25">
      <c r="A798" s="15"/>
      <c r="B798" s="15"/>
    </row>
    <row r="799" spans="1:2" x14ac:dyDescent="0.25">
      <c r="A799" s="15"/>
      <c r="B799" s="15"/>
    </row>
    <row r="800" spans="1:2" x14ac:dyDescent="0.25">
      <c r="A800" s="15"/>
      <c r="B800" s="15"/>
    </row>
    <row r="801" spans="1:2" x14ac:dyDescent="0.25">
      <c r="A801" s="15"/>
      <c r="B801" s="15"/>
    </row>
    <row r="802" spans="1:2" x14ac:dyDescent="0.25">
      <c r="A802" s="15"/>
      <c r="B802" s="15"/>
    </row>
    <row r="803" spans="1:2" x14ac:dyDescent="0.25">
      <c r="A803" s="15"/>
      <c r="B803" s="15"/>
    </row>
    <row r="804" spans="1:2" x14ac:dyDescent="0.25">
      <c r="A804" s="15"/>
      <c r="B804" s="15"/>
    </row>
    <row r="805" spans="1:2" x14ac:dyDescent="0.25">
      <c r="A805" s="15"/>
      <c r="B805" s="15"/>
    </row>
    <row r="806" spans="1:2" x14ac:dyDescent="0.25">
      <c r="A806" s="15"/>
      <c r="B806" s="15"/>
    </row>
    <row r="807" spans="1:2" x14ac:dyDescent="0.25">
      <c r="A807" s="15"/>
      <c r="B807" s="15"/>
    </row>
    <row r="808" spans="1:2" x14ac:dyDescent="0.25">
      <c r="A808" s="15"/>
      <c r="B808" s="15"/>
    </row>
    <row r="809" spans="1:2" x14ac:dyDescent="0.25">
      <c r="A809" s="15"/>
      <c r="B809" s="15"/>
    </row>
    <row r="810" spans="1:2" x14ac:dyDescent="0.25">
      <c r="A810" s="15"/>
      <c r="B810" s="15"/>
    </row>
    <row r="811" spans="1:2" x14ac:dyDescent="0.25">
      <c r="A811" s="15"/>
      <c r="B811" s="15"/>
    </row>
    <row r="812" spans="1:2" x14ac:dyDescent="0.25">
      <c r="A812" s="15"/>
      <c r="B812" s="15"/>
    </row>
    <row r="813" spans="1:2" x14ac:dyDescent="0.25">
      <c r="A813" s="15"/>
      <c r="B813" s="15"/>
    </row>
    <row r="814" spans="1:2" x14ac:dyDescent="0.25">
      <c r="A814" s="15"/>
      <c r="B814" s="15"/>
    </row>
    <row r="815" spans="1:2" x14ac:dyDescent="0.25">
      <c r="A815" s="15"/>
      <c r="B815" s="15"/>
    </row>
    <row r="816" spans="1:2" x14ac:dyDescent="0.25">
      <c r="A816" s="15"/>
      <c r="B816" s="15"/>
    </row>
    <row r="817" spans="1:2" x14ac:dyDescent="0.25">
      <c r="A817" s="15"/>
      <c r="B817" s="15"/>
    </row>
    <row r="818" spans="1:2" x14ac:dyDescent="0.25">
      <c r="A818" s="15"/>
      <c r="B818" s="15"/>
    </row>
    <row r="819" spans="1:2" x14ac:dyDescent="0.25">
      <c r="A819" s="15"/>
      <c r="B819" s="15"/>
    </row>
    <row r="820" spans="1:2" x14ac:dyDescent="0.25">
      <c r="A820" s="15"/>
      <c r="B820" s="15"/>
    </row>
    <row r="821" spans="1:2" x14ac:dyDescent="0.25">
      <c r="A821" s="15"/>
      <c r="B821" s="15"/>
    </row>
    <row r="822" spans="1:2" x14ac:dyDescent="0.25">
      <c r="A822" s="15"/>
      <c r="B822" s="15"/>
    </row>
    <row r="823" spans="1:2" x14ac:dyDescent="0.25">
      <c r="A823" s="15"/>
      <c r="B823" s="15"/>
    </row>
    <row r="824" spans="1:2" x14ac:dyDescent="0.25">
      <c r="A824" s="15"/>
      <c r="B824" s="15"/>
    </row>
    <row r="825" spans="1:2" x14ac:dyDescent="0.25">
      <c r="A825" s="15"/>
      <c r="B825" s="15"/>
    </row>
    <row r="826" spans="1:2" x14ac:dyDescent="0.25">
      <c r="A826" s="15"/>
      <c r="B826" s="15"/>
    </row>
    <row r="827" spans="1:2" x14ac:dyDescent="0.25">
      <c r="A827" s="15"/>
      <c r="B827" s="15"/>
    </row>
    <row r="828" spans="1:2" x14ac:dyDescent="0.25">
      <c r="A828" s="15"/>
      <c r="B828" s="15"/>
    </row>
    <row r="829" spans="1:2" x14ac:dyDescent="0.25">
      <c r="A829" s="15"/>
      <c r="B829" s="15"/>
    </row>
    <row r="830" spans="1:2" x14ac:dyDescent="0.25">
      <c r="A830" s="15"/>
      <c r="B830" s="15"/>
    </row>
    <row r="831" spans="1:2" x14ac:dyDescent="0.25">
      <c r="A831" s="15"/>
      <c r="B831" s="15"/>
    </row>
    <row r="832" spans="1:2" x14ac:dyDescent="0.25">
      <c r="A832" s="15"/>
      <c r="B832" s="15"/>
    </row>
    <row r="833" spans="1:2" x14ac:dyDescent="0.25">
      <c r="A833" s="15"/>
      <c r="B833" s="15"/>
    </row>
  </sheetData>
  <mergeCells count="6">
    <mergeCell ref="B165:F165"/>
    <mergeCell ref="A4:N4"/>
    <mergeCell ref="A3:N3"/>
    <mergeCell ref="A2:N2"/>
    <mergeCell ref="A1:N1"/>
    <mergeCell ref="B153:F153"/>
  </mergeCells>
  <phoneticPr fontId="0" type="noConversion"/>
  <printOptions horizontalCentered="1" verticalCentered="1"/>
  <pageMargins left="0.98425196850393704" right="0" top="0.43307086614173229" bottom="0.23622047244094491" header="0.23622047244094491" footer="0"/>
  <pageSetup paperSize="5" scale="60" fitToHeight="0" orientation="landscape" r:id="rId1"/>
  <headerFooter alignWithMargins="0">
    <oddFooter>&amp;R&amp;P de &amp;N</oddFooter>
  </headerFooter>
  <rowBreaks count="1" manualBreakCount="1">
    <brk id="69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R613"/>
  <sheetViews>
    <sheetView showGridLines="0" topLeftCell="E1" zoomScaleNormal="100" zoomScalePageLayoutView="50" workbookViewId="0">
      <pane ySplit="6" topLeftCell="A103" activePane="bottomLeft" state="frozen"/>
      <selection pane="bottomLeft" activeCell="O127" sqref="O127:Q129"/>
    </sheetView>
  </sheetViews>
  <sheetFormatPr baseColWidth="10" defaultColWidth="13.42578125" defaultRowHeight="15.75" x14ac:dyDescent="0.25"/>
  <cols>
    <col min="1" max="1" width="14.5703125" style="20" customWidth="1"/>
    <col min="2" max="2" width="19.5703125" style="20" customWidth="1"/>
    <col min="3" max="3" width="25.85546875" style="24" customWidth="1"/>
    <col min="4" max="4" width="22.42578125" style="20" customWidth="1"/>
    <col min="5" max="5" width="20.85546875" style="20" customWidth="1"/>
    <col min="6" max="6" width="18" style="20" customWidth="1"/>
    <col min="7" max="7" width="14.85546875" style="20" customWidth="1"/>
    <col min="8" max="8" width="18" style="20" customWidth="1"/>
    <col min="9" max="9" width="15.5703125" style="20" customWidth="1"/>
    <col min="10" max="10" width="20.42578125" style="24" customWidth="1"/>
    <col min="11" max="11" width="20" style="20" customWidth="1"/>
    <col min="12" max="13" width="22.5703125" style="20" customWidth="1"/>
    <col min="14" max="14" width="17.42578125" style="20" customWidth="1"/>
    <col min="15" max="15" width="21.140625" style="24" customWidth="1"/>
    <col min="16" max="16" width="20.42578125" style="24" customWidth="1"/>
    <col min="17" max="17" width="13.5703125" style="20" customWidth="1"/>
    <col min="18" max="16384" width="13.42578125" style="20"/>
  </cols>
  <sheetData>
    <row r="1" spans="1:17" s="104" customFormat="1" x14ac:dyDescent="0.25">
      <c r="A1" s="174" t="s">
        <v>0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  <c r="N1" s="174"/>
    </row>
    <row r="2" spans="1:17" s="104" customFormat="1" x14ac:dyDescent="0.25">
      <c r="A2" s="174" t="s">
        <v>1</v>
      </c>
      <c r="B2" s="174"/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  <c r="N2" s="174"/>
    </row>
    <row r="3" spans="1:17" s="104" customFormat="1" x14ac:dyDescent="0.25">
      <c r="A3" s="174" t="s">
        <v>3</v>
      </c>
      <c r="B3" s="174"/>
      <c r="C3" s="174"/>
      <c r="D3" s="174"/>
      <c r="E3" s="174"/>
      <c r="F3" s="174"/>
      <c r="G3" s="174"/>
      <c r="H3" s="174"/>
      <c r="I3" s="174"/>
      <c r="J3" s="174"/>
      <c r="K3" s="174"/>
      <c r="L3" s="174"/>
      <c r="M3" s="174"/>
      <c r="N3" s="174"/>
    </row>
    <row r="4" spans="1:17" s="3" customFormat="1" x14ac:dyDescent="0.25">
      <c r="A4" s="177" t="s">
        <v>52</v>
      </c>
      <c r="B4" s="177"/>
      <c r="C4" s="177"/>
      <c r="D4" s="177"/>
      <c r="E4" s="177"/>
      <c r="F4" s="177"/>
      <c r="G4" s="177"/>
      <c r="H4" s="177"/>
      <c r="I4" s="177"/>
      <c r="J4" s="177"/>
      <c r="K4" s="177"/>
      <c r="L4" s="177"/>
      <c r="M4" s="177"/>
      <c r="N4" s="177"/>
    </row>
    <row r="5" spans="1:17" s="14" customFormat="1" x14ac:dyDescent="0.25">
      <c r="C5" s="72"/>
      <c r="J5" s="72"/>
      <c r="O5" s="72"/>
      <c r="P5" s="72"/>
    </row>
    <row r="6" spans="1:17" s="9" customFormat="1" ht="44.25" customHeight="1" thickBot="1" x14ac:dyDescent="0.25">
      <c r="A6" s="105" t="s">
        <v>12</v>
      </c>
      <c r="B6" s="105" t="s">
        <v>42</v>
      </c>
      <c r="C6" s="106" t="s">
        <v>41</v>
      </c>
      <c r="D6" s="106" t="s">
        <v>13</v>
      </c>
      <c r="E6" s="106" t="s">
        <v>14</v>
      </c>
      <c r="F6" s="106" t="s">
        <v>15</v>
      </c>
      <c r="G6" s="106" t="s">
        <v>16</v>
      </c>
      <c r="H6" s="106" t="s">
        <v>17</v>
      </c>
      <c r="I6" s="106" t="s">
        <v>18</v>
      </c>
      <c r="J6" s="106" t="s">
        <v>19</v>
      </c>
      <c r="K6" s="107" t="s">
        <v>20</v>
      </c>
      <c r="L6" s="107" t="s">
        <v>43</v>
      </c>
      <c r="M6" s="107" t="s">
        <v>49</v>
      </c>
      <c r="N6" s="107" t="s">
        <v>35</v>
      </c>
      <c r="O6" s="8" t="s">
        <v>31</v>
      </c>
      <c r="P6" s="8" t="s">
        <v>29</v>
      </c>
      <c r="Q6" s="8" t="s">
        <v>30</v>
      </c>
    </row>
    <row r="7" spans="1:17" s="3" customFormat="1" ht="16.5" thickTop="1" x14ac:dyDescent="0.25">
      <c r="A7" s="3" t="s">
        <v>321</v>
      </c>
      <c r="B7" s="3" t="s">
        <v>54</v>
      </c>
      <c r="C7" s="3" t="s">
        <v>54</v>
      </c>
      <c r="D7" s="10">
        <v>10873914178</v>
      </c>
      <c r="E7" s="10">
        <v>10873914178</v>
      </c>
      <c r="F7" s="10">
        <v>5610418882.7399998</v>
      </c>
      <c r="G7" s="10">
        <v>1573322.24</v>
      </c>
      <c r="H7" s="10">
        <v>493629270.31</v>
      </c>
      <c r="I7" s="10">
        <v>4894362.46</v>
      </c>
      <c r="J7" s="10">
        <v>2311510806.8899999</v>
      </c>
      <c r="K7" s="10">
        <v>2303331136.8899999</v>
      </c>
      <c r="L7" s="10">
        <v>8062306416.1000004</v>
      </c>
      <c r="M7" s="10">
        <v>2798811120.8400002</v>
      </c>
      <c r="N7" s="13">
        <f t="shared" ref="N7:N38" si="0">+J7/E7</f>
        <v>0.21257394246927447</v>
      </c>
      <c r="O7" s="12">
        <f>+O27+O69+O103+O93</f>
        <v>1924498397</v>
      </c>
      <c r="P7" s="12">
        <f>+P27+P69+P103+P93</f>
        <v>34203583.689999998</v>
      </c>
      <c r="Q7" s="13">
        <f>+P7/O7</f>
        <v>1.7772726515812211E-2</v>
      </c>
    </row>
    <row r="8" spans="1:17" s="3" customFormat="1" x14ac:dyDescent="0.25">
      <c r="A8" s="3" t="s">
        <v>321</v>
      </c>
      <c r="B8" s="3" t="s">
        <v>56</v>
      </c>
      <c r="C8" s="3" t="s">
        <v>22</v>
      </c>
      <c r="D8" s="10">
        <v>763962183</v>
      </c>
      <c r="E8" s="132">
        <v>763962183</v>
      </c>
      <c r="F8" s="10">
        <v>763962183</v>
      </c>
      <c r="G8" s="10">
        <v>0</v>
      </c>
      <c r="H8" s="10">
        <v>86357165.650000006</v>
      </c>
      <c r="I8" s="10">
        <v>0</v>
      </c>
      <c r="J8" s="132">
        <v>181902709.38</v>
      </c>
      <c r="K8" s="10">
        <v>181902709.38</v>
      </c>
      <c r="L8" s="10">
        <v>495702307.97000003</v>
      </c>
      <c r="M8" s="10">
        <v>495702307.97000003</v>
      </c>
      <c r="N8" s="13">
        <f t="shared" si="0"/>
        <v>0.23810433739754891</v>
      </c>
      <c r="O8" s="12"/>
      <c r="P8" s="12"/>
      <c r="Q8" s="13"/>
    </row>
    <row r="9" spans="1:17" s="15" customFormat="1" x14ac:dyDescent="0.25">
      <c r="A9" s="15" t="s">
        <v>321</v>
      </c>
      <c r="B9" s="15" t="s">
        <v>57</v>
      </c>
      <c r="C9" s="15" t="s">
        <v>58</v>
      </c>
      <c r="D9" s="16">
        <v>270377000</v>
      </c>
      <c r="E9" s="16">
        <v>270377000</v>
      </c>
      <c r="F9" s="16">
        <v>270377000</v>
      </c>
      <c r="G9" s="16">
        <v>0</v>
      </c>
      <c r="H9" s="16">
        <v>0</v>
      </c>
      <c r="I9" s="16">
        <v>0</v>
      </c>
      <c r="J9" s="16">
        <v>61302444.07</v>
      </c>
      <c r="K9" s="16">
        <v>61302444.07</v>
      </c>
      <c r="L9" s="16">
        <v>209074555.93000001</v>
      </c>
      <c r="M9" s="16">
        <v>209074555.93000001</v>
      </c>
      <c r="N9" s="19">
        <f t="shared" si="0"/>
        <v>0.22672950757645804</v>
      </c>
      <c r="O9" s="18"/>
      <c r="P9" s="18"/>
      <c r="Q9" s="19"/>
    </row>
    <row r="10" spans="1:17" s="15" customFormat="1" x14ac:dyDescent="0.25">
      <c r="A10" s="15" t="s">
        <v>321</v>
      </c>
      <c r="B10" s="15" t="s">
        <v>59</v>
      </c>
      <c r="C10" s="15" t="s">
        <v>60</v>
      </c>
      <c r="D10" s="16">
        <v>265377000</v>
      </c>
      <c r="E10" s="16">
        <v>265377000</v>
      </c>
      <c r="F10" s="16">
        <v>265377000</v>
      </c>
      <c r="G10" s="16">
        <v>0</v>
      </c>
      <c r="H10" s="16">
        <v>0</v>
      </c>
      <c r="I10" s="16">
        <v>0</v>
      </c>
      <c r="J10" s="16">
        <v>59797544.07</v>
      </c>
      <c r="K10" s="16">
        <v>59797544.07</v>
      </c>
      <c r="L10" s="16">
        <v>205579455.93000001</v>
      </c>
      <c r="M10" s="16">
        <v>205579455.93000001</v>
      </c>
      <c r="N10" s="19">
        <f t="shared" si="0"/>
        <v>0.22533054511129449</v>
      </c>
      <c r="O10" s="18"/>
      <c r="P10" s="18"/>
      <c r="Q10" s="19"/>
    </row>
    <row r="11" spans="1:17" s="15" customFormat="1" x14ac:dyDescent="0.25">
      <c r="A11" s="15" t="s">
        <v>321</v>
      </c>
      <c r="B11" s="15" t="s">
        <v>61</v>
      </c>
      <c r="C11" s="15" t="s">
        <v>62</v>
      </c>
      <c r="D11" s="16">
        <v>5000000</v>
      </c>
      <c r="E11" s="16">
        <v>5000000</v>
      </c>
      <c r="F11" s="16">
        <v>5000000</v>
      </c>
      <c r="G11" s="16">
        <v>0</v>
      </c>
      <c r="H11" s="16">
        <v>0</v>
      </c>
      <c r="I11" s="16">
        <v>0</v>
      </c>
      <c r="J11" s="16">
        <v>1504900</v>
      </c>
      <c r="K11" s="16">
        <v>1504900</v>
      </c>
      <c r="L11" s="16">
        <v>3495100</v>
      </c>
      <c r="M11" s="16">
        <v>3495100</v>
      </c>
      <c r="N11" s="19">
        <f t="shared" si="0"/>
        <v>0.30098000000000003</v>
      </c>
      <c r="O11" s="18"/>
      <c r="P11" s="18"/>
      <c r="Q11" s="19"/>
    </row>
    <row r="12" spans="1:17" s="15" customFormat="1" x14ac:dyDescent="0.25">
      <c r="A12" s="15" t="s">
        <v>321</v>
      </c>
      <c r="B12" s="15" t="s">
        <v>63</v>
      </c>
      <c r="C12" s="15" t="s">
        <v>64</v>
      </c>
      <c r="D12" s="16">
        <v>3532050</v>
      </c>
      <c r="E12" s="16">
        <v>3532050</v>
      </c>
      <c r="F12" s="16">
        <v>3532050</v>
      </c>
      <c r="G12" s="16">
        <v>0</v>
      </c>
      <c r="H12" s="16">
        <v>0</v>
      </c>
      <c r="I12" s="16">
        <v>0</v>
      </c>
      <c r="J12" s="16">
        <v>83620</v>
      </c>
      <c r="K12" s="16">
        <v>83620</v>
      </c>
      <c r="L12" s="16">
        <v>3448430</v>
      </c>
      <c r="M12" s="16">
        <v>3448430</v>
      </c>
      <c r="N12" s="19">
        <f t="shared" si="0"/>
        <v>2.36746365425178E-2</v>
      </c>
      <c r="O12" s="18"/>
      <c r="P12" s="18"/>
      <c r="Q12" s="19"/>
    </row>
    <row r="13" spans="1:17" s="15" customFormat="1" x14ac:dyDescent="0.25">
      <c r="A13" s="15" t="s">
        <v>321</v>
      </c>
      <c r="B13" s="15" t="s">
        <v>65</v>
      </c>
      <c r="C13" s="15" t="s">
        <v>66</v>
      </c>
      <c r="D13" s="16">
        <v>3532050</v>
      </c>
      <c r="E13" s="16">
        <v>3532050</v>
      </c>
      <c r="F13" s="16">
        <v>3532050</v>
      </c>
      <c r="G13" s="16">
        <v>0</v>
      </c>
      <c r="H13" s="16">
        <v>0</v>
      </c>
      <c r="I13" s="16">
        <v>0</v>
      </c>
      <c r="J13" s="16">
        <v>83620</v>
      </c>
      <c r="K13" s="16">
        <v>83620</v>
      </c>
      <c r="L13" s="16">
        <v>3448430</v>
      </c>
      <c r="M13" s="16">
        <v>3448430</v>
      </c>
      <c r="N13" s="19">
        <f t="shared" si="0"/>
        <v>2.36746365425178E-2</v>
      </c>
      <c r="O13" s="18"/>
      <c r="P13" s="18"/>
      <c r="Q13" s="19"/>
    </row>
    <row r="14" spans="1:17" s="15" customFormat="1" x14ac:dyDescent="0.25">
      <c r="A14" s="15" t="s">
        <v>321</v>
      </c>
      <c r="B14" s="15" t="s">
        <v>67</v>
      </c>
      <c r="C14" s="15" t="s">
        <v>68</v>
      </c>
      <c r="D14" s="16">
        <v>373975920</v>
      </c>
      <c r="E14" s="16">
        <v>373975920</v>
      </c>
      <c r="F14" s="16">
        <v>373975920</v>
      </c>
      <c r="G14" s="16">
        <v>0</v>
      </c>
      <c r="H14" s="16">
        <v>0</v>
      </c>
      <c r="I14" s="16">
        <v>0</v>
      </c>
      <c r="J14" s="16">
        <v>90796597.959999993</v>
      </c>
      <c r="K14" s="16">
        <v>90796597.959999993</v>
      </c>
      <c r="L14" s="16">
        <v>283179322.04000002</v>
      </c>
      <c r="M14" s="16">
        <v>283179322.04000002</v>
      </c>
      <c r="N14" s="19">
        <f t="shared" si="0"/>
        <v>0.24278728416524784</v>
      </c>
      <c r="O14" s="18"/>
      <c r="P14" s="18"/>
      <c r="Q14" s="19"/>
    </row>
    <row r="15" spans="1:17" s="15" customFormat="1" x14ac:dyDescent="0.25">
      <c r="A15" s="15" t="s">
        <v>321</v>
      </c>
      <c r="B15" s="15" t="s">
        <v>69</v>
      </c>
      <c r="C15" s="15" t="s">
        <v>70</v>
      </c>
      <c r="D15" s="16">
        <v>115319532</v>
      </c>
      <c r="E15" s="16">
        <v>115319532</v>
      </c>
      <c r="F15" s="16">
        <v>115319532</v>
      </c>
      <c r="G15" s="16">
        <v>0</v>
      </c>
      <c r="H15" s="16">
        <v>0</v>
      </c>
      <c r="I15" s="16">
        <v>0</v>
      </c>
      <c r="J15" s="16">
        <v>21627191.73</v>
      </c>
      <c r="K15" s="16">
        <v>21627191.73</v>
      </c>
      <c r="L15" s="16">
        <v>93692340.269999996</v>
      </c>
      <c r="M15" s="16">
        <v>93692340.269999996</v>
      </c>
      <c r="N15" s="19">
        <f t="shared" si="0"/>
        <v>0.18754144553760416</v>
      </c>
      <c r="O15" s="18"/>
      <c r="P15" s="18"/>
      <c r="Q15" s="19"/>
    </row>
    <row r="16" spans="1:17" s="15" customFormat="1" x14ac:dyDescent="0.25">
      <c r="A16" s="15" t="s">
        <v>321</v>
      </c>
      <c r="B16" s="15" t="s">
        <v>71</v>
      </c>
      <c r="C16" s="15" t="s">
        <v>72</v>
      </c>
      <c r="D16" s="16">
        <v>123917350</v>
      </c>
      <c r="E16" s="16">
        <v>123917350</v>
      </c>
      <c r="F16" s="16">
        <v>123917350</v>
      </c>
      <c r="G16" s="16">
        <v>0</v>
      </c>
      <c r="H16" s="16">
        <v>0</v>
      </c>
      <c r="I16" s="16">
        <v>0</v>
      </c>
      <c r="J16" s="16">
        <v>21809036.530000001</v>
      </c>
      <c r="K16" s="16">
        <v>21809036.530000001</v>
      </c>
      <c r="L16" s="16">
        <v>102108313.47</v>
      </c>
      <c r="M16" s="16">
        <v>102108313.47</v>
      </c>
      <c r="N16" s="19">
        <f t="shared" si="0"/>
        <v>0.17599663428890305</v>
      </c>
      <c r="O16" s="18"/>
      <c r="P16" s="18"/>
      <c r="Q16" s="19"/>
    </row>
    <row r="17" spans="1:17" s="15" customFormat="1" ht="13.5" customHeight="1" x14ac:dyDescent="0.25">
      <c r="A17" s="15" t="s">
        <v>321</v>
      </c>
      <c r="B17" s="15" t="s">
        <v>73</v>
      </c>
      <c r="C17" s="15" t="s">
        <v>74</v>
      </c>
      <c r="D17" s="16">
        <v>40189028</v>
      </c>
      <c r="E17" s="16">
        <v>40189028</v>
      </c>
      <c r="F17" s="16">
        <v>40189028</v>
      </c>
      <c r="G17" s="16">
        <v>0</v>
      </c>
      <c r="H17" s="16">
        <v>0</v>
      </c>
      <c r="I17" s="16">
        <v>0</v>
      </c>
      <c r="J17" s="16">
        <v>39301800.469999999</v>
      </c>
      <c r="K17" s="16">
        <v>39301800.469999999</v>
      </c>
      <c r="L17" s="16">
        <v>887227.53</v>
      </c>
      <c r="M17" s="16">
        <v>887227.53</v>
      </c>
      <c r="N17" s="19">
        <f t="shared" si="0"/>
        <v>0.97792363801383797</v>
      </c>
      <c r="O17" s="18"/>
      <c r="P17" s="18"/>
      <c r="Q17" s="19"/>
    </row>
    <row r="18" spans="1:17" s="15" customFormat="1" x14ac:dyDescent="0.25">
      <c r="A18" s="15" t="s">
        <v>321</v>
      </c>
      <c r="B18" s="15" t="s">
        <v>75</v>
      </c>
      <c r="C18" s="15" t="s">
        <v>76</v>
      </c>
      <c r="D18" s="16">
        <v>45700000</v>
      </c>
      <c r="E18" s="16">
        <v>45700000</v>
      </c>
      <c r="F18" s="16">
        <v>45700000</v>
      </c>
      <c r="G18" s="16">
        <v>0</v>
      </c>
      <c r="H18" s="16">
        <v>0</v>
      </c>
      <c r="I18" s="16">
        <v>0</v>
      </c>
      <c r="J18" s="16">
        <v>8058569.2300000004</v>
      </c>
      <c r="K18" s="16">
        <v>8058569.2300000004</v>
      </c>
      <c r="L18" s="16">
        <v>37641430.770000003</v>
      </c>
      <c r="M18" s="16">
        <v>37641430.770000003</v>
      </c>
      <c r="N18" s="19">
        <f t="shared" si="0"/>
        <v>0.17633630700218819</v>
      </c>
      <c r="O18" s="18"/>
      <c r="P18" s="18"/>
      <c r="Q18" s="19"/>
    </row>
    <row r="19" spans="1:17" s="15" customFormat="1" ht="14.1" customHeight="1" x14ac:dyDescent="0.25">
      <c r="A19" s="15" t="s">
        <v>321</v>
      </c>
      <c r="B19" s="15" t="s">
        <v>77</v>
      </c>
      <c r="C19" s="15" t="s">
        <v>78</v>
      </c>
      <c r="D19" s="16">
        <v>48850010</v>
      </c>
      <c r="E19" s="16">
        <v>48850010</v>
      </c>
      <c r="F19" s="16">
        <v>48850010</v>
      </c>
      <c r="G19" s="16">
        <v>0</v>
      </c>
      <c r="H19" s="16">
        <v>0</v>
      </c>
      <c r="I19" s="16">
        <v>0</v>
      </c>
      <c r="J19" s="16">
        <v>0</v>
      </c>
      <c r="K19" s="16">
        <v>0</v>
      </c>
      <c r="L19" s="16">
        <v>48850010</v>
      </c>
      <c r="M19" s="16">
        <v>48850010</v>
      </c>
      <c r="N19" s="19">
        <f t="shared" si="0"/>
        <v>0</v>
      </c>
      <c r="O19" s="18"/>
      <c r="P19" s="18"/>
      <c r="Q19" s="19"/>
    </row>
    <row r="20" spans="1:17" s="15" customFormat="1" x14ac:dyDescent="0.25">
      <c r="A20" s="15" t="s">
        <v>321</v>
      </c>
      <c r="B20" s="15" t="s">
        <v>79</v>
      </c>
      <c r="C20" s="15" t="s">
        <v>80</v>
      </c>
      <c r="D20" s="16">
        <v>58549034</v>
      </c>
      <c r="E20" s="16">
        <v>58549034</v>
      </c>
      <c r="F20" s="16">
        <v>58549034</v>
      </c>
      <c r="G20" s="16">
        <v>0</v>
      </c>
      <c r="H20" s="16">
        <v>43499676.649999999</v>
      </c>
      <c r="I20" s="16">
        <v>0</v>
      </c>
      <c r="J20" s="16">
        <v>15049357.35</v>
      </c>
      <c r="K20" s="16">
        <v>15049357.35</v>
      </c>
      <c r="L20" s="16">
        <v>0</v>
      </c>
      <c r="M20" s="16">
        <v>0</v>
      </c>
      <c r="N20" s="19">
        <f t="shared" si="0"/>
        <v>0.25703852517874165</v>
      </c>
      <c r="O20" s="18"/>
      <c r="P20" s="18"/>
      <c r="Q20" s="19"/>
    </row>
    <row r="21" spans="1:17" s="15" customFormat="1" x14ac:dyDescent="0.25">
      <c r="A21" s="15" t="s">
        <v>321</v>
      </c>
      <c r="B21" s="15" t="s">
        <v>322</v>
      </c>
      <c r="C21" s="15" t="s">
        <v>82</v>
      </c>
      <c r="D21" s="16">
        <v>55546519</v>
      </c>
      <c r="E21" s="16">
        <v>55546519</v>
      </c>
      <c r="F21" s="16">
        <v>55546519</v>
      </c>
      <c r="G21" s="16">
        <v>0</v>
      </c>
      <c r="H21" s="16">
        <v>41268925.520000003</v>
      </c>
      <c r="I21" s="16">
        <v>0</v>
      </c>
      <c r="J21" s="16">
        <v>14277593.48</v>
      </c>
      <c r="K21" s="16">
        <v>14277593.48</v>
      </c>
      <c r="L21" s="16">
        <v>0</v>
      </c>
      <c r="M21" s="16">
        <v>0</v>
      </c>
      <c r="N21" s="19">
        <f t="shared" si="0"/>
        <v>0.25703849200703288</v>
      </c>
      <c r="O21" s="18"/>
      <c r="P21" s="18"/>
      <c r="Q21" s="19"/>
    </row>
    <row r="22" spans="1:17" s="15" customFormat="1" ht="14.1" customHeight="1" x14ac:dyDescent="0.25">
      <c r="A22" s="15" t="s">
        <v>321</v>
      </c>
      <c r="B22" s="15" t="s">
        <v>323</v>
      </c>
      <c r="C22" s="15" t="s">
        <v>84</v>
      </c>
      <c r="D22" s="16">
        <v>3002515</v>
      </c>
      <c r="E22" s="16">
        <v>3002515</v>
      </c>
      <c r="F22" s="16">
        <v>3002515</v>
      </c>
      <c r="G22" s="16">
        <v>0</v>
      </c>
      <c r="H22" s="16">
        <v>2230751.13</v>
      </c>
      <c r="I22" s="16">
        <v>0</v>
      </c>
      <c r="J22" s="16">
        <v>771763.87</v>
      </c>
      <c r="K22" s="16">
        <v>771763.87</v>
      </c>
      <c r="L22" s="16">
        <v>0</v>
      </c>
      <c r="M22" s="16">
        <v>0</v>
      </c>
      <c r="N22" s="19">
        <f t="shared" si="0"/>
        <v>0.2570391388552597</v>
      </c>
      <c r="O22" s="18"/>
      <c r="P22" s="18"/>
      <c r="Q22" s="19"/>
    </row>
    <row r="23" spans="1:17" s="15" customFormat="1" x14ac:dyDescent="0.25">
      <c r="A23" s="15" t="s">
        <v>321</v>
      </c>
      <c r="B23" s="15" t="s">
        <v>85</v>
      </c>
      <c r="C23" s="15" t="s">
        <v>86</v>
      </c>
      <c r="D23" s="16">
        <v>57528179</v>
      </c>
      <c r="E23" s="16">
        <v>57528179</v>
      </c>
      <c r="F23" s="16">
        <v>57528179</v>
      </c>
      <c r="G23" s="16">
        <v>0</v>
      </c>
      <c r="H23" s="16">
        <v>42857489</v>
      </c>
      <c r="I23" s="16">
        <v>0</v>
      </c>
      <c r="J23" s="16">
        <v>14670690</v>
      </c>
      <c r="K23" s="16">
        <v>14670690</v>
      </c>
      <c r="L23" s="16">
        <v>0</v>
      </c>
      <c r="M23" s="16">
        <v>0</v>
      </c>
      <c r="N23" s="19">
        <f t="shared" si="0"/>
        <v>0.25501745848760482</v>
      </c>
      <c r="O23" s="18"/>
      <c r="P23" s="18"/>
      <c r="Q23" s="19"/>
    </row>
    <row r="24" spans="1:17" s="15" customFormat="1" x14ac:dyDescent="0.25">
      <c r="A24" s="15" t="s">
        <v>321</v>
      </c>
      <c r="B24" s="15" t="s">
        <v>324</v>
      </c>
      <c r="C24" s="15" t="s">
        <v>88</v>
      </c>
      <c r="D24" s="16">
        <v>30505548</v>
      </c>
      <c r="E24" s="16">
        <v>30505548</v>
      </c>
      <c r="F24" s="16">
        <v>30505548</v>
      </c>
      <c r="G24" s="16">
        <v>0</v>
      </c>
      <c r="H24" s="16">
        <v>22780724.09</v>
      </c>
      <c r="I24" s="16">
        <v>0</v>
      </c>
      <c r="J24" s="16">
        <v>7724823.9100000001</v>
      </c>
      <c r="K24" s="16">
        <v>7724823.9100000001</v>
      </c>
      <c r="L24" s="16">
        <v>0</v>
      </c>
      <c r="M24" s="16">
        <v>0</v>
      </c>
      <c r="N24" s="19">
        <f t="shared" si="0"/>
        <v>0.25322685270233469</v>
      </c>
      <c r="O24" s="18"/>
      <c r="P24" s="18"/>
      <c r="Q24" s="19"/>
    </row>
    <row r="25" spans="1:17" s="15" customFormat="1" x14ac:dyDescent="0.25">
      <c r="A25" s="15" t="s">
        <v>321</v>
      </c>
      <c r="B25" s="15" t="s">
        <v>325</v>
      </c>
      <c r="C25" s="15" t="s">
        <v>90</v>
      </c>
      <c r="D25" s="16">
        <v>9007544</v>
      </c>
      <c r="E25" s="16">
        <v>9007544</v>
      </c>
      <c r="F25" s="16">
        <v>9007544</v>
      </c>
      <c r="G25" s="16">
        <v>0</v>
      </c>
      <c r="H25" s="16">
        <v>6692254.5999999996</v>
      </c>
      <c r="I25" s="16">
        <v>0</v>
      </c>
      <c r="J25" s="16">
        <v>2315289.4</v>
      </c>
      <c r="K25" s="16">
        <v>2315289.4</v>
      </c>
      <c r="L25" s="16">
        <v>0</v>
      </c>
      <c r="M25" s="16">
        <v>0</v>
      </c>
      <c r="N25" s="19">
        <f t="shared" si="0"/>
        <v>0.25703892204134665</v>
      </c>
      <c r="O25" s="18"/>
      <c r="P25" s="18"/>
      <c r="Q25" s="19"/>
    </row>
    <row r="26" spans="1:17" s="15" customFormat="1" x14ac:dyDescent="0.25">
      <c r="A26" s="15" t="s">
        <v>321</v>
      </c>
      <c r="B26" s="15" t="s">
        <v>326</v>
      </c>
      <c r="C26" s="15" t="s">
        <v>92</v>
      </c>
      <c r="D26" s="16">
        <v>18015087</v>
      </c>
      <c r="E26" s="16">
        <v>18015087</v>
      </c>
      <c r="F26" s="16">
        <v>18015087</v>
      </c>
      <c r="G26" s="16">
        <v>0</v>
      </c>
      <c r="H26" s="16">
        <v>13384510.310000001</v>
      </c>
      <c r="I26" s="16">
        <v>0</v>
      </c>
      <c r="J26" s="16">
        <v>4630576.6900000004</v>
      </c>
      <c r="K26" s="16">
        <v>4630576.6900000004</v>
      </c>
      <c r="L26" s="16">
        <v>0</v>
      </c>
      <c r="M26" s="16">
        <v>0</v>
      </c>
      <c r="N26" s="19">
        <f t="shared" si="0"/>
        <v>0.2570388191852751</v>
      </c>
      <c r="O26" s="18"/>
      <c r="P26" s="18"/>
      <c r="Q26" s="19"/>
    </row>
    <row r="27" spans="1:17" s="3" customFormat="1" x14ac:dyDescent="0.25">
      <c r="A27" s="3" t="s">
        <v>321</v>
      </c>
      <c r="B27" s="3" t="s">
        <v>95</v>
      </c>
      <c r="C27" s="3" t="s">
        <v>96</v>
      </c>
      <c r="D27" s="10">
        <v>558699679</v>
      </c>
      <c r="E27" s="10">
        <v>558699679</v>
      </c>
      <c r="F27" s="10">
        <v>462553355.44</v>
      </c>
      <c r="G27" s="10">
        <v>1263000</v>
      </c>
      <c r="H27" s="10">
        <v>380069029.57999998</v>
      </c>
      <c r="I27" s="10">
        <v>4894362.46</v>
      </c>
      <c r="J27" s="10">
        <v>13572483.59</v>
      </c>
      <c r="K27" s="10">
        <v>13572483.59</v>
      </c>
      <c r="L27" s="10">
        <v>158900803.37</v>
      </c>
      <c r="M27" s="10">
        <v>62754479.810000002</v>
      </c>
      <c r="N27" s="13">
        <f t="shared" si="0"/>
        <v>2.4292986196614585E-2</v>
      </c>
      <c r="O27" s="12">
        <f t="shared" ref="O27:O58" si="1">+E27</f>
        <v>558699679</v>
      </c>
      <c r="P27" s="12">
        <f t="shared" ref="P27:P58" si="2">+J27</f>
        <v>13572483.59</v>
      </c>
      <c r="Q27" s="13">
        <f>+P27/O27</f>
        <v>2.4292986196614585E-2</v>
      </c>
    </row>
    <row r="28" spans="1:17" s="15" customFormat="1" x14ac:dyDescent="0.25">
      <c r="A28" s="15" t="s">
        <v>321</v>
      </c>
      <c r="B28" s="15" t="s">
        <v>97</v>
      </c>
      <c r="C28" s="15" t="s">
        <v>98</v>
      </c>
      <c r="D28" s="16">
        <v>9111370</v>
      </c>
      <c r="E28" s="16">
        <v>9111370</v>
      </c>
      <c r="F28" s="16">
        <v>5125250</v>
      </c>
      <c r="G28" s="16">
        <v>0</v>
      </c>
      <c r="H28" s="16">
        <v>1800000</v>
      </c>
      <c r="I28" s="16">
        <v>0</v>
      </c>
      <c r="J28" s="16">
        <v>0</v>
      </c>
      <c r="K28" s="16">
        <v>0</v>
      </c>
      <c r="L28" s="16">
        <v>7311370</v>
      </c>
      <c r="M28" s="16">
        <v>3325250</v>
      </c>
      <c r="N28" s="19">
        <f t="shared" si="0"/>
        <v>0</v>
      </c>
      <c r="O28" s="18">
        <f t="shared" si="1"/>
        <v>9111370</v>
      </c>
      <c r="P28" s="18">
        <f t="shared" si="2"/>
        <v>0</v>
      </c>
      <c r="Q28" s="19">
        <f>+P28/O28</f>
        <v>0</v>
      </c>
    </row>
    <row r="29" spans="1:17" s="15" customFormat="1" x14ac:dyDescent="0.25">
      <c r="A29" s="15" t="s">
        <v>321</v>
      </c>
      <c r="B29" s="15" t="s">
        <v>327</v>
      </c>
      <c r="C29" s="15" t="s">
        <v>328</v>
      </c>
      <c r="D29" s="16">
        <v>5060870</v>
      </c>
      <c r="E29" s="16">
        <v>5060870</v>
      </c>
      <c r="F29" s="16">
        <v>3600000</v>
      </c>
      <c r="G29" s="16">
        <v>0</v>
      </c>
      <c r="H29" s="16">
        <v>1800000</v>
      </c>
      <c r="I29" s="16">
        <v>0</v>
      </c>
      <c r="J29" s="16">
        <v>0</v>
      </c>
      <c r="K29" s="16">
        <v>0</v>
      </c>
      <c r="L29" s="16">
        <v>3260870</v>
      </c>
      <c r="M29" s="16">
        <v>1800000</v>
      </c>
      <c r="N29" s="19">
        <f t="shared" si="0"/>
        <v>0</v>
      </c>
      <c r="O29" s="18">
        <f t="shared" si="1"/>
        <v>5060870</v>
      </c>
      <c r="P29" s="18">
        <f t="shared" si="2"/>
        <v>0</v>
      </c>
      <c r="Q29" s="19">
        <f t="shared" ref="Q29:Q91" si="3">+P29/O29</f>
        <v>0</v>
      </c>
    </row>
    <row r="30" spans="1:17" s="15" customFormat="1" x14ac:dyDescent="0.25">
      <c r="A30" s="15" t="s">
        <v>321</v>
      </c>
      <c r="B30" s="15" t="s">
        <v>103</v>
      </c>
      <c r="C30" s="15" t="s">
        <v>104</v>
      </c>
      <c r="D30" s="16">
        <v>3050500</v>
      </c>
      <c r="E30" s="16">
        <v>3050500</v>
      </c>
      <c r="F30" s="16">
        <v>1525250</v>
      </c>
      <c r="G30" s="16">
        <v>0</v>
      </c>
      <c r="H30" s="16">
        <v>0</v>
      </c>
      <c r="I30" s="16">
        <v>0</v>
      </c>
      <c r="J30" s="16">
        <v>0</v>
      </c>
      <c r="K30" s="16">
        <v>0</v>
      </c>
      <c r="L30" s="16">
        <v>3050500</v>
      </c>
      <c r="M30" s="16">
        <v>1525250</v>
      </c>
      <c r="N30" s="19">
        <f t="shared" si="0"/>
        <v>0</v>
      </c>
      <c r="O30" s="18">
        <f t="shared" si="1"/>
        <v>3050500</v>
      </c>
      <c r="P30" s="18">
        <f t="shared" si="2"/>
        <v>0</v>
      </c>
      <c r="Q30" s="19">
        <f t="shared" si="3"/>
        <v>0</v>
      </c>
    </row>
    <row r="31" spans="1:17" s="15" customFormat="1" x14ac:dyDescent="0.25">
      <c r="A31" s="15" t="s">
        <v>321</v>
      </c>
      <c r="B31" s="15" t="s">
        <v>105</v>
      </c>
      <c r="C31" s="15" t="s">
        <v>106</v>
      </c>
      <c r="D31" s="16">
        <v>1000000</v>
      </c>
      <c r="E31" s="16">
        <v>1000000</v>
      </c>
      <c r="F31" s="16">
        <v>0</v>
      </c>
      <c r="G31" s="16">
        <v>0</v>
      </c>
      <c r="H31" s="16">
        <v>0</v>
      </c>
      <c r="I31" s="16">
        <v>0</v>
      </c>
      <c r="J31" s="16">
        <v>0</v>
      </c>
      <c r="K31" s="16">
        <v>0</v>
      </c>
      <c r="L31" s="16">
        <v>1000000</v>
      </c>
      <c r="M31" s="16">
        <v>0</v>
      </c>
      <c r="N31" s="19">
        <f t="shared" si="0"/>
        <v>0</v>
      </c>
      <c r="O31" s="18">
        <f t="shared" si="1"/>
        <v>1000000</v>
      </c>
      <c r="P31" s="18">
        <f t="shared" si="2"/>
        <v>0</v>
      </c>
      <c r="Q31" s="19">
        <f t="shared" si="3"/>
        <v>0</v>
      </c>
    </row>
    <row r="32" spans="1:17" s="15" customFormat="1" x14ac:dyDescent="0.25">
      <c r="A32" s="15" t="s">
        <v>321</v>
      </c>
      <c r="B32" s="15" t="s">
        <v>107</v>
      </c>
      <c r="C32" s="15" t="s">
        <v>108</v>
      </c>
      <c r="D32" s="16">
        <v>22002546</v>
      </c>
      <c r="E32" s="16">
        <v>22002546</v>
      </c>
      <c r="F32" s="16">
        <v>15060000</v>
      </c>
      <c r="G32" s="16">
        <v>0</v>
      </c>
      <c r="H32" s="16">
        <v>2202238.85</v>
      </c>
      <c r="I32" s="16">
        <v>0</v>
      </c>
      <c r="J32" s="16">
        <v>5306312.5999999996</v>
      </c>
      <c r="K32" s="16">
        <v>5306312.5999999996</v>
      </c>
      <c r="L32" s="16">
        <v>14493994.550000001</v>
      </c>
      <c r="M32" s="16">
        <v>7551448.5499999998</v>
      </c>
      <c r="N32" s="19">
        <f t="shared" si="0"/>
        <v>0.2411681175442151</v>
      </c>
      <c r="O32" s="18">
        <f t="shared" si="1"/>
        <v>22002546</v>
      </c>
      <c r="P32" s="18">
        <f t="shared" si="2"/>
        <v>5306312.5999999996</v>
      </c>
      <c r="Q32" s="19">
        <v>0</v>
      </c>
    </row>
    <row r="33" spans="1:17" s="15" customFormat="1" x14ac:dyDescent="0.25">
      <c r="A33" s="15" t="s">
        <v>321</v>
      </c>
      <c r="B33" s="15" t="s">
        <v>109</v>
      </c>
      <c r="C33" s="15" t="s">
        <v>110</v>
      </c>
      <c r="D33" s="16">
        <v>1746636</v>
      </c>
      <c r="E33" s="16">
        <v>1746636</v>
      </c>
      <c r="F33" s="16">
        <v>960000</v>
      </c>
      <c r="G33" s="16">
        <v>0</v>
      </c>
      <c r="H33" s="16">
        <v>187726</v>
      </c>
      <c r="I33" s="16">
        <v>0</v>
      </c>
      <c r="J33" s="16">
        <v>291429</v>
      </c>
      <c r="K33" s="16">
        <v>291429</v>
      </c>
      <c r="L33" s="16">
        <v>1267481</v>
      </c>
      <c r="M33" s="16">
        <v>480845</v>
      </c>
      <c r="N33" s="19">
        <f t="shared" si="0"/>
        <v>0.16685159357759716</v>
      </c>
      <c r="O33" s="18">
        <f t="shared" si="1"/>
        <v>1746636</v>
      </c>
      <c r="P33" s="18">
        <f t="shared" si="2"/>
        <v>291429</v>
      </c>
      <c r="Q33" s="19">
        <f t="shared" si="3"/>
        <v>0.16685159357759716</v>
      </c>
    </row>
    <row r="34" spans="1:17" s="15" customFormat="1" x14ac:dyDescent="0.25">
      <c r="A34" s="15" t="s">
        <v>321</v>
      </c>
      <c r="B34" s="15" t="s">
        <v>111</v>
      </c>
      <c r="C34" s="15" t="s">
        <v>112</v>
      </c>
      <c r="D34" s="16">
        <v>5750000</v>
      </c>
      <c r="E34" s="16">
        <v>5750000</v>
      </c>
      <c r="F34" s="16">
        <v>3680000</v>
      </c>
      <c r="G34" s="16">
        <v>0</v>
      </c>
      <c r="H34" s="16">
        <v>745510</v>
      </c>
      <c r="I34" s="16">
        <v>0</v>
      </c>
      <c r="J34" s="16">
        <v>1094200</v>
      </c>
      <c r="K34" s="16">
        <v>1094200</v>
      </c>
      <c r="L34" s="16">
        <v>3910290</v>
      </c>
      <c r="M34" s="16">
        <v>1840290</v>
      </c>
      <c r="N34" s="19">
        <f t="shared" si="0"/>
        <v>0.19029565217391303</v>
      </c>
      <c r="O34" s="18">
        <f t="shared" si="1"/>
        <v>5750000</v>
      </c>
      <c r="P34" s="18">
        <f t="shared" si="2"/>
        <v>1094200</v>
      </c>
      <c r="Q34" s="19">
        <f t="shared" si="3"/>
        <v>0.19029565217391303</v>
      </c>
    </row>
    <row r="35" spans="1:17" s="15" customFormat="1" x14ac:dyDescent="0.25">
      <c r="A35" s="15" t="s">
        <v>321</v>
      </c>
      <c r="B35" s="15" t="s">
        <v>113</v>
      </c>
      <c r="C35" s="15" t="s">
        <v>114</v>
      </c>
      <c r="D35" s="16">
        <v>40000</v>
      </c>
      <c r="E35" s="16">
        <v>40000</v>
      </c>
      <c r="F35" s="16">
        <v>20000</v>
      </c>
      <c r="G35" s="16">
        <v>0</v>
      </c>
      <c r="H35" s="16">
        <v>0</v>
      </c>
      <c r="I35" s="16">
        <v>0</v>
      </c>
      <c r="J35" s="16">
        <v>0</v>
      </c>
      <c r="K35" s="16">
        <v>0</v>
      </c>
      <c r="L35" s="16">
        <v>40000</v>
      </c>
      <c r="M35" s="16">
        <v>20000</v>
      </c>
      <c r="N35" s="19">
        <f t="shared" si="0"/>
        <v>0</v>
      </c>
      <c r="O35" s="18">
        <f t="shared" si="1"/>
        <v>40000</v>
      </c>
      <c r="P35" s="18">
        <f t="shared" si="2"/>
        <v>0</v>
      </c>
      <c r="Q35" s="19">
        <f t="shared" si="3"/>
        <v>0</v>
      </c>
    </row>
    <row r="36" spans="1:17" s="15" customFormat="1" x14ac:dyDescent="0.25">
      <c r="A36" s="15" t="s">
        <v>321</v>
      </c>
      <c r="B36" s="15" t="s">
        <v>115</v>
      </c>
      <c r="C36" s="15" t="s">
        <v>116</v>
      </c>
      <c r="D36" s="16">
        <v>13465910</v>
      </c>
      <c r="E36" s="16">
        <v>13465910</v>
      </c>
      <c r="F36" s="16">
        <v>10400000</v>
      </c>
      <c r="G36" s="16">
        <v>0</v>
      </c>
      <c r="H36" s="16">
        <v>1269002.8500000001</v>
      </c>
      <c r="I36" s="16">
        <v>0</v>
      </c>
      <c r="J36" s="16">
        <v>3920683.6</v>
      </c>
      <c r="K36" s="16">
        <v>3920683.6</v>
      </c>
      <c r="L36" s="16">
        <v>8276223.5499999998</v>
      </c>
      <c r="M36" s="16">
        <v>5210313.55</v>
      </c>
      <c r="N36" s="19">
        <f t="shared" si="0"/>
        <v>0.29115623080801817</v>
      </c>
      <c r="O36" s="18">
        <f t="shared" si="1"/>
        <v>13465910</v>
      </c>
      <c r="P36" s="18">
        <f t="shared" si="2"/>
        <v>3920683.6</v>
      </c>
      <c r="Q36" s="19">
        <f t="shared" si="3"/>
        <v>0.29115623080801817</v>
      </c>
    </row>
    <row r="37" spans="1:17" s="15" customFormat="1" x14ac:dyDescent="0.25">
      <c r="A37" s="15" t="s">
        <v>321</v>
      </c>
      <c r="B37" s="15" t="s">
        <v>117</v>
      </c>
      <c r="C37" s="15" t="s">
        <v>118</v>
      </c>
      <c r="D37" s="16">
        <v>1000000</v>
      </c>
      <c r="E37" s="16">
        <v>1000000</v>
      </c>
      <c r="F37" s="16">
        <v>0</v>
      </c>
      <c r="G37" s="16">
        <v>0</v>
      </c>
      <c r="H37" s="16">
        <v>0</v>
      </c>
      <c r="I37" s="16">
        <v>0</v>
      </c>
      <c r="J37" s="16">
        <v>0</v>
      </c>
      <c r="K37" s="16">
        <v>0</v>
      </c>
      <c r="L37" s="16">
        <v>1000000</v>
      </c>
      <c r="M37" s="16">
        <v>0</v>
      </c>
      <c r="N37" s="19">
        <f t="shared" si="0"/>
        <v>0</v>
      </c>
      <c r="O37" s="18">
        <f t="shared" si="1"/>
        <v>1000000</v>
      </c>
      <c r="P37" s="18">
        <f t="shared" si="2"/>
        <v>0</v>
      </c>
      <c r="Q37" s="19">
        <f t="shared" si="3"/>
        <v>0</v>
      </c>
    </row>
    <row r="38" spans="1:17" s="15" customFormat="1" x14ac:dyDescent="0.25">
      <c r="A38" s="15" t="s">
        <v>321</v>
      </c>
      <c r="B38" s="15" t="s">
        <v>119</v>
      </c>
      <c r="C38" s="15" t="s">
        <v>120</v>
      </c>
      <c r="D38" s="16">
        <v>7572675</v>
      </c>
      <c r="E38" s="16">
        <v>7572675</v>
      </c>
      <c r="F38" s="16">
        <v>5338000</v>
      </c>
      <c r="G38" s="16">
        <v>0</v>
      </c>
      <c r="H38" s="16">
        <v>3210500</v>
      </c>
      <c r="I38" s="16">
        <v>0</v>
      </c>
      <c r="J38" s="16">
        <v>2500</v>
      </c>
      <c r="K38" s="16">
        <v>2500</v>
      </c>
      <c r="L38" s="16">
        <v>4359675</v>
      </c>
      <c r="M38" s="16">
        <v>2125000</v>
      </c>
      <c r="N38" s="19">
        <f t="shared" si="0"/>
        <v>3.3013433165955225E-4</v>
      </c>
      <c r="O38" s="18">
        <f t="shared" si="1"/>
        <v>7572675</v>
      </c>
      <c r="P38" s="18">
        <f t="shared" si="2"/>
        <v>2500</v>
      </c>
      <c r="Q38" s="19">
        <f t="shared" si="3"/>
        <v>3.3013433165955225E-4</v>
      </c>
    </row>
    <row r="39" spans="1:17" s="15" customFormat="1" ht="14.25" customHeight="1" x14ac:dyDescent="0.25">
      <c r="A39" s="15" t="s">
        <v>321</v>
      </c>
      <c r="B39" s="15" t="s">
        <v>121</v>
      </c>
      <c r="C39" s="15" t="s">
        <v>122</v>
      </c>
      <c r="D39" s="16">
        <v>3947675</v>
      </c>
      <c r="E39" s="16">
        <v>3947675</v>
      </c>
      <c r="F39" s="16">
        <v>2000000</v>
      </c>
      <c r="G39" s="16">
        <v>0</v>
      </c>
      <c r="H39" s="16">
        <v>0</v>
      </c>
      <c r="I39" s="16">
        <v>0</v>
      </c>
      <c r="J39" s="16">
        <v>0</v>
      </c>
      <c r="K39" s="16">
        <v>0</v>
      </c>
      <c r="L39" s="16">
        <v>3947675</v>
      </c>
      <c r="M39" s="16">
        <v>2000000</v>
      </c>
      <c r="N39" s="19">
        <f t="shared" ref="N39:N73" si="4">+J39/E39</f>
        <v>0</v>
      </c>
      <c r="O39" s="18">
        <f t="shared" si="1"/>
        <v>3947675</v>
      </c>
      <c r="P39" s="18">
        <f t="shared" si="2"/>
        <v>0</v>
      </c>
      <c r="Q39" s="19">
        <f t="shared" si="3"/>
        <v>0</v>
      </c>
    </row>
    <row r="40" spans="1:17" s="15" customFormat="1" x14ac:dyDescent="0.25">
      <c r="A40" s="15" t="s">
        <v>321</v>
      </c>
      <c r="B40" s="15" t="s">
        <v>125</v>
      </c>
      <c r="C40" s="15" t="s">
        <v>126</v>
      </c>
      <c r="D40" s="16">
        <v>3325000</v>
      </c>
      <c r="E40" s="16">
        <v>3325000</v>
      </c>
      <c r="F40" s="16">
        <v>3325000</v>
      </c>
      <c r="G40" s="16">
        <v>0</v>
      </c>
      <c r="H40" s="16">
        <v>3200000</v>
      </c>
      <c r="I40" s="16">
        <v>0</v>
      </c>
      <c r="J40" s="16">
        <v>0</v>
      </c>
      <c r="K40" s="16">
        <v>0</v>
      </c>
      <c r="L40" s="16">
        <v>125000</v>
      </c>
      <c r="M40" s="16">
        <v>125000</v>
      </c>
      <c r="N40" s="19">
        <f t="shared" si="4"/>
        <v>0</v>
      </c>
      <c r="O40" s="18">
        <f t="shared" si="1"/>
        <v>3325000</v>
      </c>
      <c r="P40" s="18">
        <f t="shared" si="2"/>
        <v>0</v>
      </c>
      <c r="Q40" s="19">
        <f t="shared" si="3"/>
        <v>0</v>
      </c>
    </row>
    <row r="41" spans="1:17" s="15" customFormat="1" x14ac:dyDescent="0.25">
      <c r="A41" s="15" t="s">
        <v>321</v>
      </c>
      <c r="B41" s="15" t="s">
        <v>131</v>
      </c>
      <c r="C41" s="15" t="s">
        <v>132</v>
      </c>
      <c r="D41" s="16">
        <v>300000</v>
      </c>
      <c r="E41" s="16">
        <v>300000</v>
      </c>
      <c r="F41" s="16">
        <v>13000</v>
      </c>
      <c r="G41" s="16">
        <v>0</v>
      </c>
      <c r="H41" s="16">
        <v>10500</v>
      </c>
      <c r="I41" s="16">
        <v>0</v>
      </c>
      <c r="J41" s="16">
        <v>2500</v>
      </c>
      <c r="K41" s="16">
        <v>2500</v>
      </c>
      <c r="L41" s="16">
        <v>287000</v>
      </c>
      <c r="M41" s="16">
        <v>0</v>
      </c>
      <c r="N41" s="19">
        <f t="shared" si="4"/>
        <v>8.3333333333333332E-3</v>
      </c>
      <c r="O41" s="18">
        <f t="shared" si="1"/>
        <v>300000</v>
      </c>
      <c r="P41" s="18">
        <f t="shared" si="2"/>
        <v>2500</v>
      </c>
      <c r="Q41" s="19">
        <f t="shared" si="3"/>
        <v>8.3333333333333332E-3</v>
      </c>
    </row>
    <row r="42" spans="1:17" s="15" customFormat="1" x14ac:dyDescent="0.25">
      <c r="A42" s="15" t="s">
        <v>321</v>
      </c>
      <c r="B42" s="15" t="s">
        <v>133</v>
      </c>
      <c r="C42" s="15" t="s">
        <v>134</v>
      </c>
      <c r="D42" s="16">
        <v>96325000</v>
      </c>
      <c r="E42" s="16">
        <v>96325000</v>
      </c>
      <c r="F42" s="16">
        <v>65180000</v>
      </c>
      <c r="G42" s="16">
        <v>0</v>
      </c>
      <c r="H42" s="16">
        <v>35812577.880000003</v>
      </c>
      <c r="I42" s="16">
        <v>4894362.46</v>
      </c>
      <c r="J42" s="16">
        <v>7268508.9900000002</v>
      </c>
      <c r="K42" s="16">
        <v>7268508.9900000002</v>
      </c>
      <c r="L42" s="16">
        <v>48349550.670000002</v>
      </c>
      <c r="M42" s="16">
        <v>17204550.670000002</v>
      </c>
      <c r="N42" s="19">
        <f t="shared" si="4"/>
        <v>7.5458177939268109E-2</v>
      </c>
      <c r="O42" s="18">
        <f t="shared" si="1"/>
        <v>96325000</v>
      </c>
      <c r="P42" s="18">
        <f t="shared" si="2"/>
        <v>7268508.9900000002</v>
      </c>
      <c r="Q42" s="19">
        <f t="shared" si="3"/>
        <v>7.5458177939268109E-2</v>
      </c>
    </row>
    <row r="43" spans="1:17" s="15" customFormat="1" x14ac:dyDescent="0.25">
      <c r="A43" s="15" t="s">
        <v>321</v>
      </c>
      <c r="B43" s="15" t="s">
        <v>329</v>
      </c>
      <c r="C43" s="15" t="s">
        <v>330</v>
      </c>
      <c r="D43" s="16">
        <v>50000</v>
      </c>
      <c r="E43" s="16">
        <v>50000</v>
      </c>
      <c r="F43" s="16">
        <v>0</v>
      </c>
      <c r="G43" s="16">
        <v>0</v>
      </c>
      <c r="H43" s="16">
        <v>0</v>
      </c>
      <c r="I43" s="16">
        <v>0</v>
      </c>
      <c r="J43" s="16">
        <v>0</v>
      </c>
      <c r="K43" s="16">
        <v>0</v>
      </c>
      <c r="L43" s="16">
        <v>50000</v>
      </c>
      <c r="M43" s="16">
        <v>0</v>
      </c>
      <c r="N43" s="19">
        <f t="shared" si="4"/>
        <v>0</v>
      </c>
      <c r="O43" s="18">
        <f t="shared" si="1"/>
        <v>50000</v>
      </c>
      <c r="P43" s="18">
        <f t="shared" si="2"/>
        <v>0</v>
      </c>
      <c r="Q43" s="19">
        <f t="shared" si="3"/>
        <v>0</v>
      </c>
    </row>
    <row r="44" spans="1:17" s="15" customFormat="1" x14ac:dyDescent="0.25">
      <c r="A44" s="15" t="s">
        <v>321</v>
      </c>
      <c r="B44" s="15" t="s">
        <v>135</v>
      </c>
      <c r="C44" s="15" t="s">
        <v>136</v>
      </c>
      <c r="D44" s="16">
        <v>10200000</v>
      </c>
      <c r="E44" s="16">
        <v>10200000</v>
      </c>
      <c r="F44" s="16">
        <v>9680000</v>
      </c>
      <c r="G44" s="16">
        <v>0</v>
      </c>
      <c r="H44" s="16">
        <v>9123513.7400000002</v>
      </c>
      <c r="I44" s="16">
        <v>0</v>
      </c>
      <c r="J44" s="16">
        <v>0</v>
      </c>
      <c r="K44" s="16">
        <v>0</v>
      </c>
      <c r="L44" s="16">
        <v>1076486.26</v>
      </c>
      <c r="M44" s="16">
        <v>556486.26</v>
      </c>
      <c r="N44" s="19">
        <f t="shared" si="4"/>
        <v>0</v>
      </c>
      <c r="O44" s="18">
        <f t="shared" si="1"/>
        <v>10200000</v>
      </c>
      <c r="P44" s="18">
        <f t="shared" si="2"/>
        <v>0</v>
      </c>
      <c r="Q44" s="19">
        <f t="shared" si="3"/>
        <v>0</v>
      </c>
    </row>
    <row r="45" spans="1:17" s="15" customFormat="1" x14ac:dyDescent="0.25">
      <c r="A45" s="15" t="s">
        <v>321</v>
      </c>
      <c r="B45" s="15" t="s">
        <v>137</v>
      </c>
      <c r="C45" s="15" t="s">
        <v>138</v>
      </c>
      <c r="D45" s="16">
        <v>16000000</v>
      </c>
      <c r="E45" s="16">
        <v>16000000</v>
      </c>
      <c r="F45" s="16">
        <v>16000000</v>
      </c>
      <c r="G45" s="16">
        <v>0</v>
      </c>
      <c r="H45" s="16">
        <v>15600000</v>
      </c>
      <c r="I45" s="16">
        <v>0</v>
      </c>
      <c r="J45" s="16">
        <v>0</v>
      </c>
      <c r="K45" s="16">
        <v>0</v>
      </c>
      <c r="L45" s="16">
        <v>400000</v>
      </c>
      <c r="M45" s="16">
        <v>400000</v>
      </c>
      <c r="N45" s="19">
        <f t="shared" si="4"/>
        <v>0</v>
      </c>
      <c r="O45" s="18">
        <f t="shared" si="1"/>
        <v>16000000</v>
      </c>
      <c r="P45" s="18">
        <f t="shared" si="2"/>
        <v>0</v>
      </c>
      <c r="Q45" s="19">
        <f t="shared" si="3"/>
        <v>0</v>
      </c>
    </row>
    <row r="46" spans="1:17" s="15" customFormat="1" x14ac:dyDescent="0.25">
      <c r="A46" s="15" t="s">
        <v>321</v>
      </c>
      <c r="B46" s="15" t="s">
        <v>141</v>
      </c>
      <c r="C46" s="15" t="s">
        <v>142</v>
      </c>
      <c r="D46" s="16">
        <v>69575000</v>
      </c>
      <c r="E46" s="16">
        <v>69575000</v>
      </c>
      <c r="F46" s="16">
        <v>39500000</v>
      </c>
      <c r="G46" s="16">
        <v>0</v>
      </c>
      <c r="H46" s="16">
        <v>11089064.140000001</v>
      </c>
      <c r="I46" s="16">
        <v>4894362.46</v>
      </c>
      <c r="J46" s="16">
        <v>7268508.9900000002</v>
      </c>
      <c r="K46" s="16">
        <v>7268508.9900000002</v>
      </c>
      <c r="L46" s="16">
        <v>46323064.409999996</v>
      </c>
      <c r="M46" s="16">
        <v>16248064.41</v>
      </c>
      <c r="N46" s="19">
        <f t="shared" si="4"/>
        <v>0.10447012561983471</v>
      </c>
      <c r="O46" s="18">
        <f t="shared" si="1"/>
        <v>69575000</v>
      </c>
      <c r="P46" s="18">
        <f t="shared" si="2"/>
        <v>7268508.9900000002</v>
      </c>
      <c r="Q46" s="19">
        <f t="shared" si="3"/>
        <v>0.10447012561983471</v>
      </c>
    </row>
    <row r="47" spans="1:17" s="15" customFormat="1" x14ac:dyDescent="0.25">
      <c r="A47" s="15" t="s">
        <v>321</v>
      </c>
      <c r="B47" s="15" t="s">
        <v>143</v>
      </c>
      <c r="C47" s="15" t="s">
        <v>144</v>
      </c>
      <c r="D47" s="16">
        <v>500000</v>
      </c>
      <c r="E47" s="16">
        <v>500000</v>
      </c>
      <c r="F47" s="16">
        <v>0</v>
      </c>
      <c r="G47" s="16">
        <v>0</v>
      </c>
      <c r="H47" s="16">
        <v>0</v>
      </c>
      <c r="I47" s="16">
        <v>0</v>
      </c>
      <c r="J47" s="16">
        <v>0</v>
      </c>
      <c r="K47" s="16">
        <v>0</v>
      </c>
      <c r="L47" s="16">
        <v>500000</v>
      </c>
      <c r="M47" s="16">
        <v>0</v>
      </c>
      <c r="N47" s="19">
        <f t="shared" si="4"/>
        <v>0</v>
      </c>
      <c r="O47" s="18">
        <f t="shared" si="1"/>
        <v>500000</v>
      </c>
      <c r="P47" s="18">
        <f t="shared" si="2"/>
        <v>0</v>
      </c>
      <c r="Q47" s="19">
        <f t="shared" si="3"/>
        <v>0</v>
      </c>
    </row>
    <row r="48" spans="1:17" s="15" customFormat="1" x14ac:dyDescent="0.25">
      <c r="A48" s="15" t="s">
        <v>321</v>
      </c>
      <c r="B48" s="15" t="s">
        <v>145</v>
      </c>
      <c r="C48" s="15" t="s">
        <v>146</v>
      </c>
      <c r="D48" s="16">
        <v>5377895</v>
      </c>
      <c r="E48" s="16">
        <v>5377895</v>
      </c>
      <c r="F48" s="16">
        <v>3720000</v>
      </c>
      <c r="G48" s="16">
        <v>0</v>
      </c>
      <c r="H48" s="16">
        <v>790607.5</v>
      </c>
      <c r="I48" s="16">
        <v>0</v>
      </c>
      <c r="J48" s="16">
        <v>889145</v>
      </c>
      <c r="K48" s="16">
        <v>889145</v>
      </c>
      <c r="L48" s="16">
        <v>3698142.5</v>
      </c>
      <c r="M48" s="16">
        <v>2040247.5</v>
      </c>
      <c r="N48" s="19">
        <f t="shared" si="4"/>
        <v>0.16533327630978292</v>
      </c>
      <c r="O48" s="18">
        <f t="shared" si="1"/>
        <v>5377895</v>
      </c>
      <c r="P48" s="18">
        <f t="shared" si="2"/>
        <v>889145</v>
      </c>
      <c r="Q48" s="19">
        <f t="shared" si="3"/>
        <v>0.16533327630978292</v>
      </c>
    </row>
    <row r="49" spans="1:17" s="15" customFormat="1" x14ac:dyDescent="0.25">
      <c r="A49" s="15" t="s">
        <v>321</v>
      </c>
      <c r="B49" s="15" t="s">
        <v>147</v>
      </c>
      <c r="C49" s="15" t="s">
        <v>148</v>
      </c>
      <c r="D49" s="16">
        <v>220000</v>
      </c>
      <c r="E49" s="16">
        <v>220000</v>
      </c>
      <c r="F49" s="16">
        <v>220000</v>
      </c>
      <c r="G49" s="16">
        <v>0</v>
      </c>
      <c r="H49" s="16">
        <v>84857.5</v>
      </c>
      <c r="I49" s="16">
        <v>0</v>
      </c>
      <c r="J49" s="16">
        <v>134145</v>
      </c>
      <c r="K49" s="16">
        <v>134145</v>
      </c>
      <c r="L49" s="16">
        <v>997.5</v>
      </c>
      <c r="M49" s="16">
        <v>997.5</v>
      </c>
      <c r="N49" s="19">
        <f t="shared" si="4"/>
        <v>0.60975000000000001</v>
      </c>
      <c r="O49" s="18">
        <f t="shared" si="1"/>
        <v>220000</v>
      </c>
      <c r="P49" s="18">
        <f t="shared" si="2"/>
        <v>134145</v>
      </c>
      <c r="Q49" s="19">
        <f t="shared" si="3"/>
        <v>0.60975000000000001</v>
      </c>
    </row>
    <row r="50" spans="1:17" s="15" customFormat="1" x14ac:dyDescent="0.25">
      <c r="A50" s="15" t="s">
        <v>321</v>
      </c>
      <c r="B50" s="15" t="s">
        <v>149</v>
      </c>
      <c r="C50" s="15" t="s">
        <v>150</v>
      </c>
      <c r="D50" s="16">
        <v>5157895</v>
      </c>
      <c r="E50" s="16">
        <v>5157895</v>
      </c>
      <c r="F50" s="16">
        <v>3500000</v>
      </c>
      <c r="G50" s="16">
        <v>0</v>
      </c>
      <c r="H50" s="16">
        <v>705750</v>
      </c>
      <c r="I50" s="16">
        <v>0</v>
      </c>
      <c r="J50" s="16">
        <v>755000</v>
      </c>
      <c r="K50" s="16">
        <v>755000</v>
      </c>
      <c r="L50" s="16">
        <v>3697145</v>
      </c>
      <c r="M50" s="16">
        <v>2039250</v>
      </c>
      <c r="N50" s="19">
        <f t="shared" si="4"/>
        <v>0.14637754355216614</v>
      </c>
      <c r="O50" s="18">
        <f t="shared" si="1"/>
        <v>5157895</v>
      </c>
      <c r="P50" s="18">
        <f t="shared" si="2"/>
        <v>755000</v>
      </c>
      <c r="Q50" s="19">
        <f t="shared" si="3"/>
        <v>0.14637754355216614</v>
      </c>
    </row>
    <row r="51" spans="1:17" s="15" customFormat="1" x14ac:dyDescent="0.25">
      <c r="A51" s="15" t="s">
        <v>321</v>
      </c>
      <c r="B51" s="15" t="s">
        <v>155</v>
      </c>
      <c r="C51" s="15" t="s">
        <v>156</v>
      </c>
      <c r="D51" s="16">
        <v>3000000</v>
      </c>
      <c r="E51" s="16">
        <v>3000000</v>
      </c>
      <c r="F51" s="16">
        <v>2000000</v>
      </c>
      <c r="G51" s="16">
        <v>0</v>
      </c>
      <c r="H51" s="16">
        <v>0</v>
      </c>
      <c r="I51" s="16">
        <v>0</v>
      </c>
      <c r="J51" s="16">
        <v>0</v>
      </c>
      <c r="K51" s="16">
        <v>0</v>
      </c>
      <c r="L51" s="16">
        <v>3000000</v>
      </c>
      <c r="M51" s="16">
        <v>2000000</v>
      </c>
      <c r="N51" s="19">
        <f t="shared" si="4"/>
        <v>0</v>
      </c>
      <c r="O51" s="18">
        <f t="shared" si="1"/>
        <v>3000000</v>
      </c>
      <c r="P51" s="18">
        <f t="shared" si="2"/>
        <v>0</v>
      </c>
      <c r="Q51" s="19">
        <f t="shared" si="3"/>
        <v>0</v>
      </c>
    </row>
    <row r="52" spans="1:17" s="15" customFormat="1" x14ac:dyDescent="0.25">
      <c r="A52" s="15" t="s">
        <v>321</v>
      </c>
      <c r="B52" s="15" t="s">
        <v>157</v>
      </c>
      <c r="C52" s="15" t="s">
        <v>158</v>
      </c>
      <c r="D52" s="16">
        <v>3000000</v>
      </c>
      <c r="E52" s="16">
        <v>3000000</v>
      </c>
      <c r="F52" s="16">
        <v>2000000</v>
      </c>
      <c r="G52" s="16">
        <v>0</v>
      </c>
      <c r="H52" s="16">
        <v>0</v>
      </c>
      <c r="I52" s="16">
        <v>0</v>
      </c>
      <c r="J52" s="16">
        <v>0</v>
      </c>
      <c r="K52" s="16">
        <v>0</v>
      </c>
      <c r="L52" s="16">
        <v>3000000</v>
      </c>
      <c r="M52" s="16">
        <v>2000000</v>
      </c>
      <c r="N52" s="19">
        <f t="shared" si="4"/>
        <v>0</v>
      </c>
      <c r="O52" s="18">
        <f t="shared" si="1"/>
        <v>3000000</v>
      </c>
      <c r="P52" s="18">
        <f t="shared" si="2"/>
        <v>0</v>
      </c>
      <c r="Q52" s="19">
        <f t="shared" si="3"/>
        <v>0</v>
      </c>
    </row>
    <row r="53" spans="1:17" s="15" customFormat="1" x14ac:dyDescent="0.25">
      <c r="A53" s="15" t="s">
        <v>321</v>
      </c>
      <c r="B53" s="15" t="s">
        <v>159</v>
      </c>
      <c r="C53" s="15" t="s">
        <v>160</v>
      </c>
      <c r="D53" s="16">
        <v>3485875</v>
      </c>
      <c r="E53" s="16">
        <v>3485875</v>
      </c>
      <c r="F53" s="16">
        <v>3377875</v>
      </c>
      <c r="G53" s="16">
        <v>0</v>
      </c>
      <c r="H53" s="16">
        <v>980258.4</v>
      </c>
      <c r="I53" s="16">
        <v>0</v>
      </c>
      <c r="J53" s="16">
        <v>0</v>
      </c>
      <c r="K53" s="16">
        <v>0</v>
      </c>
      <c r="L53" s="16">
        <v>2505616.6</v>
      </c>
      <c r="M53" s="16">
        <v>2397616.6</v>
      </c>
      <c r="N53" s="19">
        <f t="shared" si="4"/>
        <v>0</v>
      </c>
      <c r="O53" s="18">
        <f t="shared" si="1"/>
        <v>3485875</v>
      </c>
      <c r="P53" s="18">
        <f t="shared" si="2"/>
        <v>0</v>
      </c>
      <c r="Q53" s="19">
        <f t="shared" si="3"/>
        <v>0</v>
      </c>
    </row>
    <row r="54" spans="1:17" x14ac:dyDescent="0.25">
      <c r="A54" s="15" t="s">
        <v>321</v>
      </c>
      <c r="B54" s="15" t="s">
        <v>161</v>
      </c>
      <c r="C54" s="15" t="s">
        <v>162</v>
      </c>
      <c r="D54" s="16">
        <v>2000000</v>
      </c>
      <c r="E54" s="16">
        <v>2000000</v>
      </c>
      <c r="F54" s="16">
        <v>2000000</v>
      </c>
      <c r="G54" s="16">
        <v>0</v>
      </c>
      <c r="H54" s="16">
        <v>0</v>
      </c>
      <c r="I54" s="16">
        <v>0</v>
      </c>
      <c r="J54" s="16">
        <v>0</v>
      </c>
      <c r="K54" s="16">
        <v>0</v>
      </c>
      <c r="L54" s="16">
        <v>2000000</v>
      </c>
      <c r="M54" s="16">
        <v>2000000</v>
      </c>
      <c r="N54" s="19">
        <f t="shared" si="4"/>
        <v>0</v>
      </c>
      <c r="O54" s="18">
        <f t="shared" si="1"/>
        <v>2000000</v>
      </c>
      <c r="P54" s="18">
        <f t="shared" si="2"/>
        <v>0</v>
      </c>
      <c r="Q54" s="19">
        <f t="shared" si="3"/>
        <v>0</v>
      </c>
    </row>
    <row r="55" spans="1:17" x14ac:dyDescent="0.25">
      <c r="A55" s="15" t="s">
        <v>321</v>
      </c>
      <c r="B55" s="15" t="s">
        <v>163</v>
      </c>
      <c r="C55" s="15" t="s">
        <v>164</v>
      </c>
      <c r="D55" s="16">
        <v>1485875</v>
      </c>
      <c r="E55" s="16">
        <v>1485875</v>
      </c>
      <c r="F55" s="16">
        <v>1377875</v>
      </c>
      <c r="G55" s="16">
        <v>0</v>
      </c>
      <c r="H55" s="16">
        <v>980258.4</v>
      </c>
      <c r="I55" s="16">
        <v>0</v>
      </c>
      <c r="J55" s="16">
        <v>0</v>
      </c>
      <c r="K55" s="16">
        <v>0</v>
      </c>
      <c r="L55" s="16">
        <v>505616.6</v>
      </c>
      <c r="M55" s="16">
        <v>397616.6</v>
      </c>
      <c r="N55" s="19">
        <f t="shared" si="4"/>
        <v>0</v>
      </c>
      <c r="O55" s="18">
        <f t="shared" si="1"/>
        <v>1485875</v>
      </c>
      <c r="P55" s="18">
        <f t="shared" si="2"/>
        <v>0</v>
      </c>
      <c r="Q55" s="19">
        <f t="shared" si="3"/>
        <v>0</v>
      </c>
    </row>
    <row r="56" spans="1:17" x14ac:dyDescent="0.25">
      <c r="A56" s="15" t="s">
        <v>321</v>
      </c>
      <c r="B56" s="15" t="s">
        <v>167</v>
      </c>
      <c r="C56" s="15" t="s">
        <v>168</v>
      </c>
      <c r="D56" s="16">
        <v>409824318</v>
      </c>
      <c r="E56" s="16">
        <v>409824318</v>
      </c>
      <c r="F56" s="16">
        <v>362645230.44</v>
      </c>
      <c r="G56" s="16">
        <v>1263000</v>
      </c>
      <c r="H56" s="16">
        <v>335272846.94999999</v>
      </c>
      <c r="I56" s="16">
        <v>0</v>
      </c>
      <c r="J56" s="16">
        <v>0</v>
      </c>
      <c r="K56" s="16">
        <v>0</v>
      </c>
      <c r="L56" s="16">
        <v>73288471.049999997</v>
      </c>
      <c r="M56" s="16">
        <v>26109383.489999998</v>
      </c>
      <c r="N56" s="19">
        <f t="shared" si="4"/>
        <v>0</v>
      </c>
      <c r="O56" s="18">
        <f t="shared" si="1"/>
        <v>409824318</v>
      </c>
      <c r="P56" s="18">
        <f t="shared" si="2"/>
        <v>0</v>
      </c>
      <c r="Q56" s="19">
        <f t="shared" si="3"/>
        <v>0</v>
      </c>
    </row>
    <row r="57" spans="1:17" x14ac:dyDescent="0.25">
      <c r="A57" s="15" t="s">
        <v>321</v>
      </c>
      <c r="B57" s="15" t="s">
        <v>169</v>
      </c>
      <c r="C57" s="15" t="s">
        <v>170</v>
      </c>
      <c r="D57" s="16">
        <v>350000000</v>
      </c>
      <c r="E57" s="16">
        <v>350000000</v>
      </c>
      <c r="F57" s="16">
        <v>345845930.44</v>
      </c>
      <c r="G57" s="16">
        <v>1263000</v>
      </c>
      <c r="H57" s="16">
        <v>334272846.94999999</v>
      </c>
      <c r="I57" s="16">
        <v>0</v>
      </c>
      <c r="J57" s="16">
        <v>0</v>
      </c>
      <c r="K57" s="16">
        <v>0</v>
      </c>
      <c r="L57" s="16">
        <v>14464153.050000001</v>
      </c>
      <c r="M57" s="16">
        <v>10310083.49</v>
      </c>
      <c r="N57" s="19">
        <f t="shared" si="4"/>
        <v>0</v>
      </c>
      <c r="O57" s="18">
        <f t="shared" si="1"/>
        <v>350000000</v>
      </c>
      <c r="P57" s="18">
        <f t="shared" si="2"/>
        <v>0</v>
      </c>
      <c r="Q57" s="19">
        <f t="shared" si="3"/>
        <v>0</v>
      </c>
    </row>
    <row r="58" spans="1:17" x14ac:dyDescent="0.25">
      <c r="A58" s="15" t="s">
        <v>321</v>
      </c>
      <c r="B58" s="15" t="s">
        <v>331</v>
      </c>
      <c r="C58" s="15" t="s">
        <v>332</v>
      </c>
      <c r="D58" s="16">
        <v>500000</v>
      </c>
      <c r="E58" s="16">
        <v>500000</v>
      </c>
      <c r="F58" s="16">
        <v>250000</v>
      </c>
      <c r="G58" s="16">
        <v>0</v>
      </c>
      <c r="H58" s="16">
        <v>0</v>
      </c>
      <c r="I58" s="16">
        <v>0</v>
      </c>
      <c r="J58" s="16">
        <v>0</v>
      </c>
      <c r="K58" s="16">
        <v>0</v>
      </c>
      <c r="L58" s="16">
        <v>500000</v>
      </c>
      <c r="M58" s="16">
        <v>250000</v>
      </c>
      <c r="N58" s="19">
        <f t="shared" si="4"/>
        <v>0</v>
      </c>
      <c r="O58" s="18">
        <f t="shared" si="1"/>
        <v>500000</v>
      </c>
      <c r="P58" s="18">
        <f t="shared" si="2"/>
        <v>0</v>
      </c>
      <c r="Q58" s="19">
        <f t="shared" si="3"/>
        <v>0</v>
      </c>
    </row>
    <row r="59" spans="1:17" x14ac:dyDescent="0.25">
      <c r="A59" s="15" t="s">
        <v>321</v>
      </c>
      <c r="B59" s="15" t="s">
        <v>173</v>
      </c>
      <c r="C59" s="15" t="s">
        <v>174</v>
      </c>
      <c r="D59" s="16">
        <v>2000000</v>
      </c>
      <c r="E59" s="16">
        <v>2000000</v>
      </c>
      <c r="F59" s="16">
        <v>1000000</v>
      </c>
      <c r="G59" s="16">
        <v>0</v>
      </c>
      <c r="H59" s="16">
        <v>1000000</v>
      </c>
      <c r="I59" s="16">
        <v>0</v>
      </c>
      <c r="J59" s="16">
        <v>0</v>
      </c>
      <c r="K59" s="16">
        <v>0</v>
      </c>
      <c r="L59" s="16">
        <v>1000000</v>
      </c>
      <c r="M59" s="16">
        <v>0</v>
      </c>
      <c r="N59" s="19">
        <f t="shared" si="4"/>
        <v>0</v>
      </c>
      <c r="O59" s="18">
        <f t="shared" ref="O59:O90" si="5">+E59</f>
        <v>2000000</v>
      </c>
      <c r="P59" s="18">
        <f t="shared" ref="P59:P90" si="6">+J59</f>
        <v>0</v>
      </c>
      <c r="Q59" s="19">
        <f t="shared" si="3"/>
        <v>0</v>
      </c>
    </row>
    <row r="60" spans="1:17" x14ac:dyDescent="0.25">
      <c r="A60" s="15" t="s">
        <v>321</v>
      </c>
      <c r="B60" s="15" t="s">
        <v>175</v>
      </c>
      <c r="C60" s="15" t="s">
        <v>176</v>
      </c>
      <c r="D60" s="16">
        <v>325000</v>
      </c>
      <c r="E60" s="16">
        <v>325000</v>
      </c>
      <c r="F60" s="16">
        <v>200000</v>
      </c>
      <c r="G60" s="16">
        <v>0</v>
      </c>
      <c r="H60" s="16">
        <v>0</v>
      </c>
      <c r="I60" s="16">
        <v>0</v>
      </c>
      <c r="J60" s="16">
        <v>0</v>
      </c>
      <c r="K60" s="16">
        <v>0</v>
      </c>
      <c r="L60" s="16">
        <v>325000</v>
      </c>
      <c r="M60" s="16">
        <v>200000</v>
      </c>
      <c r="N60" s="19">
        <f t="shared" si="4"/>
        <v>0</v>
      </c>
      <c r="O60" s="18">
        <f t="shared" si="5"/>
        <v>325000</v>
      </c>
      <c r="P60" s="18">
        <f t="shared" si="6"/>
        <v>0</v>
      </c>
      <c r="Q60" s="19">
        <f t="shared" si="3"/>
        <v>0</v>
      </c>
    </row>
    <row r="61" spans="1:17" x14ac:dyDescent="0.25">
      <c r="A61" s="15" t="s">
        <v>321</v>
      </c>
      <c r="B61" s="15" t="s">
        <v>177</v>
      </c>
      <c r="C61" s="15" t="s">
        <v>178</v>
      </c>
      <c r="D61" s="16">
        <v>1499318</v>
      </c>
      <c r="E61" s="16">
        <v>1499318</v>
      </c>
      <c r="F61" s="16">
        <v>1499300</v>
      </c>
      <c r="G61" s="16">
        <v>0</v>
      </c>
      <c r="H61" s="16">
        <v>0</v>
      </c>
      <c r="I61" s="16">
        <v>0</v>
      </c>
      <c r="J61" s="16">
        <v>0</v>
      </c>
      <c r="K61" s="16">
        <v>0</v>
      </c>
      <c r="L61" s="16">
        <v>1499318</v>
      </c>
      <c r="M61" s="16">
        <v>1499300</v>
      </c>
      <c r="N61" s="19">
        <f t="shared" si="4"/>
        <v>0</v>
      </c>
      <c r="O61" s="18">
        <f t="shared" si="5"/>
        <v>1499318</v>
      </c>
      <c r="P61" s="18">
        <f t="shared" si="6"/>
        <v>0</v>
      </c>
      <c r="Q61" s="19">
        <f t="shared" si="3"/>
        <v>0</v>
      </c>
    </row>
    <row r="62" spans="1:17" x14ac:dyDescent="0.25">
      <c r="A62" s="15" t="s">
        <v>321</v>
      </c>
      <c r="B62" s="15" t="s">
        <v>179</v>
      </c>
      <c r="C62" s="15" t="s">
        <v>180</v>
      </c>
      <c r="D62" s="16">
        <v>55000000</v>
      </c>
      <c r="E62" s="16">
        <v>55000000</v>
      </c>
      <c r="F62" s="16">
        <v>13600000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6">
        <v>55000000</v>
      </c>
      <c r="M62" s="16">
        <v>13600000</v>
      </c>
      <c r="N62" s="19">
        <f t="shared" si="4"/>
        <v>0</v>
      </c>
      <c r="O62" s="18">
        <f t="shared" si="5"/>
        <v>55000000</v>
      </c>
      <c r="P62" s="18">
        <f t="shared" si="6"/>
        <v>0</v>
      </c>
      <c r="Q62" s="19">
        <f t="shared" si="3"/>
        <v>0</v>
      </c>
    </row>
    <row r="63" spans="1:17" x14ac:dyDescent="0.25">
      <c r="A63" s="15" t="s">
        <v>321</v>
      </c>
      <c r="B63" s="15" t="s">
        <v>181</v>
      </c>
      <c r="C63" s="15" t="s">
        <v>182</v>
      </c>
      <c r="D63" s="16">
        <v>500000</v>
      </c>
      <c r="E63" s="16">
        <v>500000</v>
      </c>
      <c r="F63" s="16">
        <v>250000</v>
      </c>
      <c r="G63" s="16">
        <v>0</v>
      </c>
      <c r="H63" s="16">
        <v>0</v>
      </c>
      <c r="I63" s="16">
        <v>0</v>
      </c>
      <c r="J63" s="16">
        <v>0</v>
      </c>
      <c r="K63" s="16">
        <v>0</v>
      </c>
      <c r="L63" s="16">
        <v>500000</v>
      </c>
      <c r="M63" s="16">
        <v>250000</v>
      </c>
      <c r="N63" s="19">
        <f t="shared" si="4"/>
        <v>0</v>
      </c>
      <c r="O63" s="18">
        <f t="shared" si="5"/>
        <v>500000</v>
      </c>
      <c r="P63" s="18">
        <f t="shared" si="6"/>
        <v>0</v>
      </c>
      <c r="Q63" s="19">
        <f t="shared" si="3"/>
        <v>0</v>
      </c>
    </row>
    <row r="64" spans="1:17" x14ac:dyDescent="0.25">
      <c r="A64" s="15" t="s">
        <v>321</v>
      </c>
      <c r="B64" s="15" t="s">
        <v>183</v>
      </c>
      <c r="C64" s="15" t="s">
        <v>184</v>
      </c>
      <c r="D64" s="16">
        <v>300000</v>
      </c>
      <c r="E64" s="16">
        <v>300000</v>
      </c>
      <c r="F64" s="16">
        <v>107000</v>
      </c>
      <c r="G64" s="16">
        <v>0</v>
      </c>
      <c r="H64" s="16">
        <v>0</v>
      </c>
      <c r="I64" s="16">
        <v>0</v>
      </c>
      <c r="J64" s="16">
        <v>106017</v>
      </c>
      <c r="K64" s="16">
        <v>106017</v>
      </c>
      <c r="L64" s="16">
        <v>193983</v>
      </c>
      <c r="M64" s="16">
        <v>983</v>
      </c>
      <c r="N64" s="19">
        <f t="shared" si="4"/>
        <v>0.35338999999999998</v>
      </c>
      <c r="O64" s="18">
        <f t="shared" si="5"/>
        <v>300000</v>
      </c>
      <c r="P64" s="18">
        <f t="shared" si="6"/>
        <v>106017</v>
      </c>
      <c r="Q64" s="19">
        <f t="shared" si="3"/>
        <v>0.35338999999999998</v>
      </c>
    </row>
    <row r="65" spans="1:17" x14ac:dyDescent="0.25">
      <c r="A65" s="15" t="s">
        <v>321</v>
      </c>
      <c r="B65" s="15" t="s">
        <v>185</v>
      </c>
      <c r="C65" s="15" t="s">
        <v>186</v>
      </c>
      <c r="D65" s="16">
        <v>300000</v>
      </c>
      <c r="E65" s="16">
        <v>300000</v>
      </c>
      <c r="F65" s="16">
        <v>107000</v>
      </c>
      <c r="G65" s="16">
        <v>0</v>
      </c>
      <c r="H65" s="16">
        <v>0</v>
      </c>
      <c r="I65" s="16">
        <v>0</v>
      </c>
      <c r="J65" s="16">
        <v>106017</v>
      </c>
      <c r="K65" s="16">
        <v>106017</v>
      </c>
      <c r="L65" s="16">
        <v>193983</v>
      </c>
      <c r="M65" s="16">
        <v>983</v>
      </c>
      <c r="N65" s="19">
        <f t="shared" si="4"/>
        <v>0.35338999999999998</v>
      </c>
      <c r="O65" s="18">
        <f t="shared" si="5"/>
        <v>300000</v>
      </c>
      <c r="P65" s="18">
        <f t="shared" si="6"/>
        <v>106017</v>
      </c>
      <c r="Q65" s="19">
        <f t="shared" si="3"/>
        <v>0.35338999999999998</v>
      </c>
    </row>
    <row r="66" spans="1:17" x14ac:dyDescent="0.25">
      <c r="A66" s="15" t="s">
        <v>321</v>
      </c>
      <c r="B66" s="15" t="s">
        <v>187</v>
      </c>
      <c r="C66" s="15" t="s">
        <v>188</v>
      </c>
      <c r="D66" s="16">
        <v>1700000</v>
      </c>
      <c r="E66" s="16">
        <v>1700000</v>
      </c>
      <c r="F66" s="16">
        <v>0</v>
      </c>
      <c r="G66" s="16">
        <v>0</v>
      </c>
      <c r="H66" s="16">
        <v>0</v>
      </c>
      <c r="I66" s="16">
        <v>0</v>
      </c>
      <c r="J66" s="16">
        <v>0</v>
      </c>
      <c r="K66" s="16">
        <v>0</v>
      </c>
      <c r="L66" s="16">
        <v>1700000</v>
      </c>
      <c r="M66" s="16">
        <v>0</v>
      </c>
      <c r="N66" s="19">
        <f t="shared" si="4"/>
        <v>0</v>
      </c>
      <c r="O66" s="18">
        <f t="shared" si="5"/>
        <v>1700000</v>
      </c>
      <c r="P66" s="18">
        <f t="shared" si="6"/>
        <v>0</v>
      </c>
      <c r="Q66" s="19">
        <f t="shared" si="3"/>
        <v>0</v>
      </c>
    </row>
    <row r="67" spans="1:17" x14ac:dyDescent="0.25">
      <c r="A67" s="15" t="s">
        <v>321</v>
      </c>
      <c r="B67" s="15" t="s">
        <v>189</v>
      </c>
      <c r="C67" s="15" t="s">
        <v>190</v>
      </c>
      <c r="D67" s="16">
        <v>200000</v>
      </c>
      <c r="E67" s="16">
        <v>200000</v>
      </c>
      <c r="F67" s="16">
        <v>0</v>
      </c>
      <c r="G67" s="16">
        <v>0</v>
      </c>
      <c r="H67" s="16">
        <v>0</v>
      </c>
      <c r="I67" s="16">
        <v>0</v>
      </c>
      <c r="J67" s="16">
        <v>0</v>
      </c>
      <c r="K67" s="16">
        <v>0</v>
      </c>
      <c r="L67" s="16">
        <v>200000</v>
      </c>
      <c r="M67" s="16">
        <v>0</v>
      </c>
      <c r="N67" s="19">
        <f t="shared" si="4"/>
        <v>0</v>
      </c>
      <c r="O67" s="18">
        <f t="shared" si="5"/>
        <v>200000</v>
      </c>
      <c r="P67" s="18">
        <f t="shared" si="6"/>
        <v>0</v>
      </c>
      <c r="Q67" s="19">
        <f t="shared" si="3"/>
        <v>0</v>
      </c>
    </row>
    <row r="68" spans="1:17" x14ac:dyDescent="0.25">
      <c r="A68" s="15" t="s">
        <v>321</v>
      </c>
      <c r="B68" s="15" t="s">
        <v>191</v>
      </c>
      <c r="C68" s="15" t="s">
        <v>192</v>
      </c>
      <c r="D68" s="16">
        <v>1500000</v>
      </c>
      <c r="E68" s="16">
        <v>1500000</v>
      </c>
      <c r="F68" s="16">
        <v>0</v>
      </c>
      <c r="G68" s="16">
        <v>0</v>
      </c>
      <c r="H68" s="16">
        <v>0</v>
      </c>
      <c r="I68" s="16">
        <v>0</v>
      </c>
      <c r="J68" s="16">
        <v>0</v>
      </c>
      <c r="K68" s="16">
        <v>0</v>
      </c>
      <c r="L68" s="16">
        <v>1500000</v>
      </c>
      <c r="M68" s="16">
        <v>0</v>
      </c>
      <c r="N68" s="19">
        <f t="shared" si="4"/>
        <v>0</v>
      </c>
      <c r="O68" s="18">
        <f t="shared" si="5"/>
        <v>1500000</v>
      </c>
      <c r="P68" s="18">
        <f t="shared" si="6"/>
        <v>0</v>
      </c>
      <c r="Q68" s="19">
        <f t="shared" si="3"/>
        <v>0</v>
      </c>
    </row>
    <row r="69" spans="1:17" s="14" customFormat="1" x14ac:dyDescent="0.25">
      <c r="A69" s="3" t="s">
        <v>321</v>
      </c>
      <c r="B69" s="3" t="s">
        <v>195</v>
      </c>
      <c r="C69" s="3" t="s">
        <v>196</v>
      </c>
      <c r="D69" s="10">
        <v>12500765</v>
      </c>
      <c r="E69" s="10">
        <v>12500765</v>
      </c>
      <c r="F69" s="10">
        <v>9422653</v>
      </c>
      <c r="G69" s="10">
        <v>310322.24</v>
      </c>
      <c r="H69" s="10">
        <v>1237137</v>
      </c>
      <c r="I69" s="10">
        <v>0</v>
      </c>
      <c r="J69" s="10">
        <v>662529</v>
      </c>
      <c r="K69" s="10">
        <v>261109</v>
      </c>
      <c r="L69" s="10">
        <v>10290776.76</v>
      </c>
      <c r="M69" s="10">
        <v>7212664.7599999998</v>
      </c>
      <c r="N69" s="13">
        <f t="shared" si="4"/>
        <v>5.2999076456520862E-2</v>
      </c>
      <c r="O69" s="12">
        <f t="shared" si="5"/>
        <v>12500765</v>
      </c>
      <c r="P69" s="12">
        <f t="shared" si="6"/>
        <v>662529</v>
      </c>
      <c r="Q69" s="13">
        <f t="shared" si="3"/>
        <v>5.2999076456520862E-2</v>
      </c>
    </row>
    <row r="70" spans="1:17" x14ac:dyDescent="0.25">
      <c r="A70" s="15" t="s">
        <v>321</v>
      </c>
      <c r="B70" s="15" t="s">
        <v>197</v>
      </c>
      <c r="C70" s="15" t="s">
        <v>198</v>
      </c>
      <c r="D70" s="16">
        <v>6121765</v>
      </c>
      <c r="E70" s="16">
        <v>5935565</v>
      </c>
      <c r="F70" s="16">
        <v>3843653</v>
      </c>
      <c r="G70" s="16">
        <v>96272.24</v>
      </c>
      <c r="H70" s="16">
        <v>950937</v>
      </c>
      <c r="I70" s="16">
        <v>0</v>
      </c>
      <c r="J70" s="16">
        <v>59063</v>
      </c>
      <c r="K70" s="16">
        <v>49063</v>
      </c>
      <c r="L70" s="16">
        <v>4829292.76</v>
      </c>
      <c r="M70" s="16">
        <v>2737380.76</v>
      </c>
      <c r="N70" s="19">
        <f t="shared" si="4"/>
        <v>9.9506955108738596E-3</v>
      </c>
      <c r="O70" s="18">
        <f t="shared" si="5"/>
        <v>5935565</v>
      </c>
      <c r="P70" s="18">
        <f t="shared" si="6"/>
        <v>59063</v>
      </c>
      <c r="Q70" s="19">
        <f t="shared" si="3"/>
        <v>9.9506955108738596E-3</v>
      </c>
    </row>
    <row r="71" spans="1:17" x14ac:dyDescent="0.25">
      <c r="A71" s="15" t="s">
        <v>321</v>
      </c>
      <c r="B71" s="15" t="s">
        <v>199</v>
      </c>
      <c r="C71" s="15" t="s">
        <v>200</v>
      </c>
      <c r="D71" s="16">
        <v>2560000</v>
      </c>
      <c r="E71" s="16">
        <v>2560000</v>
      </c>
      <c r="F71" s="16">
        <v>2000000</v>
      </c>
      <c r="G71" s="16">
        <v>0</v>
      </c>
      <c r="H71" s="16">
        <v>950937</v>
      </c>
      <c r="I71" s="16">
        <v>0</v>
      </c>
      <c r="J71" s="16">
        <v>49063</v>
      </c>
      <c r="K71" s="16">
        <v>49063</v>
      </c>
      <c r="L71" s="16">
        <v>1560000</v>
      </c>
      <c r="M71" s="16">
        <v>1000000</v>
      </c>
      <c r="N71" s="19">
        <f t="shared" si="4"/>
        <v>1.9165234375E-2</v>
      </c>
      <c r="O71" s="18">
        <f t="shared" si="5"/>
        <v>2560000</v>
      </c>
      <c r="P71" s="18">
        <f t="shared" si="6"/>
        <v>49063</v>
      </c>
      <c r="Q71" s="19">
        <v>0</v>
      </c>
    </row>
    <row r="72" spans="1:17" x14ac:dyDescent="0.25">
      <c r="A72" s="15" t="s">
        <v>321</v>
      </c>
      <c r="B72" s="15" t="s">
        <v>201</v>
      </c>
      <c r="C72" s="15" t="s">
        <v>202</v>
      </c>
      <c r="D72" s="16">
        <v>150000</v>
      </c>
      <c r="E72" s="16">
        <v>150000</v>
      </c>
      <c r="F72" s="16">
        <v>150000</v>
      </c>
      <c r="G72" s="16">
        <v>96272.24</v>
      </c>
      <c r="H72" s="16">
        <v>0</v>
      </c>
      <c r="I72" s="16">
        <v>0</v>
      </c>
      <c r="J72" s="16">
        <v>0</v>
      </c>
      <c r="K72" s="16">
        <v>0</v>
      </c>
      <c r="L72" s="16">
        <v>53727.76</v>
      </c>
      <c r="M72" s="16">
        <v>53727.76</v>
      </c>
      <c r="N72" s="19">
        <f t="shared" si="4"/>
        <v>0</v>
      </c>
      <c r="O72" s="18">
        <f t="shared" si="5"/>
        <v>150000</v>
      </c>
      <c r="P72" s="18">
        <f t="shared" si="6"/>
        <v>0</v>
      </c>
      <c r="Q72" s="19">
        <f t="shared" si="3"/>
        <v>0</v>
      </c>
    </row>
    <row r="73" spans="1:17" x14ac:dyDescent="0.25">
      <c r="A73" s="15" t="s">
        <v>321</v>
      </c>
      <c r="B73" s="15" t="s">
        <v>203</v>
      </c>
      <c r="C73" s="15" t="s">
        <v>204</v>
      </c>
      <c r="D73" s="16">
        <v>3411765</v>
      </c>
      <c r="E73" s="16">
        <v>3225565</v>
      </c>
      <c r="F73" s="16">
        <v>1693653</v>
      </c>
      <c r="G73" s="16">
        <v>0</v>
      </c>
      <c r="H73" s="16">
        <v>0</v>
      </c>
      <c r="I73" s="16">
        <v>0</v>
      </c>
      <c r="J73" s="16">
        <v>10000</v>
      </c>
      <c r="K73" s="16">
        <v>0</v>
      </c>
      <c r="L73" s="16">
        <v>3215565</v>
      </c>
      <c r="M73" s="16">
        <v>1683653</v>
      </c>
      <c r="N73" s="19">
        <f t="shared" si="4"/>
        <v>3.10023205236912E-3</v>
      </c>
      <c r="O73" s="18">
        <f t="shared" si="5"/>
        <v>3225565</v>
      </c>
      <c r="P73" s="18">
        <f t="shared" si="6"/>
        <v>10000</v>
      </c>
      <c r="Q73" s="19">
        <f t="shared" si="3"/>
        <v>3.10023205236912E-3</v>
      </c>
    </row>
    <row r="74" spans="1:17" x14ac:dyDescent="0.25">
      <c r="A74" s="15" t="s">
        <v>321</v>
      </c>
      <c r="B74" s="15" t="s">
        <v>207</v>
      </c>
      <c r="C74" s="15" t="s">
        <v>208</v>
      </c>
      <c r="D74" s="16">
        <v>0</v>
      </c>
      <c r="E74" s="16">
        <v>0</v>
      </c>
      <c r="F74" s="16">
        <v>0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9">
        <v>0</v>
      </c>
      <c r="O74" s="18">
        <f t="shared" si="5"/>
        <v>0</v>
      </c>
      <c r="P74" s="18">
        <f t="shared" si="6"/>
        <v>0</v>
      </c>
      <c r="Q74" s="19">
        <v>0</v>
      </c>
    </row>
    <row r="75" spans="1:17" x14ac:dyDescent="0.25">
      <c r="A75" s="15" t="s">
        <v>321</v>
      </c>
      <c r="B75" s="15" t="s">
        <v>211</v>
      </c>
      <c r="C75" s="15" t="s">
        <v>212</v>
      </c>
      <c r="D75" s="16">
        <v>0</v>
      </c>
      <c r="E75" s="16">
        <v>0</v>
      </c>
      <c r="F75" s="16">
        <v>0</v>
      </c>
      <c r="G75" s="16"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9">
        <v>0</v>
      </c>
      <c r="O75" s="18">
        <f t="shared" si="5"/>
        <v>0</v>
      </c>
      <c r="P75" s="18">
        <f t="shared" si="6"/>
        <v>0</v>
      </c>
      <c r="Q75" s="19">
        <v>0</v>
      </c>
    </row>
    <row r="76" spans="1:17" x14ac:dyDescent="0.25">
      <c r="A76" s="15" t="s">
        <v>321</v>
      </c>
      <c r="B76" s="15" t="s">
        <v>213</v>
      </c>
      <c r="C76" s="15" t="s">
        <v>214</v>
      </c>
      <c r="D76" s="16">
        <v>2100000</v>
      </c>
      <c r="E76" s="16">
        <v>2100000</v>
      </c>
      <c r="F76" s="16">
        <v>1300000</v>
      </c>
      <c r="G76" s="16">
        <v>0</v>
      </c>
      <c r="H76" s="16">
        <v>0</v>
      </c>
      <c r="I76" s="16">
        <v>0</v>
      </c>
      <c r="J76" s="16">
        <v>148885</v>
      </c>
      <c r="K76" s="16">
        <v>0</v>
      </c>
      <c r="L76" s="16">
        <v>1951115</v>
      </c>
      <c r="M76" s="16">
        <v>1151115</v>
      </c>
      <c r="N76" s="19">
        <f t="shared" ref="N76:N92" si="7">+J76/E76</f>
        <v>7.0897619047619043E-2</v>
      </c>
      <c r="O76" s="18">
        <f t="shared" si="5"/>
        <v>2100000</v>
      </c>
      <c r="P76" s="18">
        <f t="shared" si="6"/>
        <v>148885</v>
      </c>
      <c r="Q76" s="19">
        <v>0</v>
      </c>
    </row>
    <row r="77" spans="1:17" x14ac:dyDescent="0.25">
      <c r="A77" s="15" t="s">
        <v>321</v>
      </c>
      <c r="B77" s="15" t="s">
        <v>215</v>
      </c>
      <c r="C77" s="15" t="s">
        <v>216</v>
      </c>
      <c r="D77" s="16">
        <v>50000</v>
      </c>
      <c r="E77" s="16">
        <v>50000</v>
      </c>
      <c r="F77" s="16">
        <v>50000</v>
      </c>
      <c r="G77" s="16">
        <v>0</v>
      </c>
      <c r="H77" s="16">
        <v>0</v>
      </c>
      <c r="I77" s="16">
        <v>0</v>
      </c>
      <c r="J77" s="16">
        <v>0</v>
      </c>
      <c r="K77" s="16">
        <v>0</v>
      </c>
      <c r="L77" s="16">
        <v>50000</v>
      </c>
      <c r="M77" s="16">
        <v>50000</v>
      </c>
      <c r="N77" s="19">
        <f t="shared" si="7"/>
        <v>0</v>
      </c>
      <c r="O77" s="18">
        <f t="shared" si="5"/>
        <v>50000</v>
      </c>
      <c r="P77" s="18">
        <f t="shared" si="6"/>
        <v>0</v>
      </c>
      <c r="Q77" s="19">
        <f t="shared" si="3"/>
        <v>0</v>
      </c>
    </row>
    <row r="78" spans="1:17" x14ac:dyDescent="0.25">
      <c r="A78" s="15" t="s">
        <v>321</v>
      </c>
      <c r="B78" s="15" t="s">
        <v>221</v>
      </c>
      <c r="C78" s="15" t="s">
        <v>222</v>
      </c>
      <c r="D78" s="16">
        <v>1000000</v>
      </c>
      <c r="E78" s="16">
        <v>1000000</v>
      </c>
      <c r="F78" s="16">
        <v>500000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6">
        <v>1000000</v>
      </c>
      <c r="M78" s="16">
        <v>500000</v>
      </c>
      <c r="N78" s="19">
        <f t="shared" si="7"/>
        <v>0</v>
      </c>
      <c r="O78" s="18">
        <f t="shared" si="5"/>
        <v>1000000</v>
      </c>
      <c r="P78" s="18">
        <f t="shared" si="6"/>
        <v>0</v>
      </c>
      <c r="Q78" s="19">
        <f t="shared" si="3"/>
        <v>0</v>
      </c>
    </row>
    <row r="79" spans="1:17" x14ac:dyDescent="0.25">
      <c r="A79" s="15" t="s">
        <v>321</v>
      </c>
      <c r="B79" s="15" t="s">
        <v>333</v>
      </c>
      <c r="C79" s="15" t="s">
        <v>334</v>
      </c>
      <c r="D79" s="16">
        <v>500000</v>
      </c>
      <c r="E79" s="16">
        <v>500000</v>
      </c>
      <c r="F79" s="16">
        <v>500000</v>
      </c>
      <c r="G79" s="16">
        <v>0</v>
      </c>
      <c r="H79" s="16">
        <v>0</v>
      </c>
      <c r="I79" s="16">
        <v>0</v>
      </c>
      <c r="J79" s="16">
        <v>148885</v>
      </c>
      <c r="K79" s="16">
        <v>0</v>
      </c>
      <c r="L79" s="16">
        <v>351115</v>
      </c>
      <c r="M79" s="16">
        <v>351115</v>
      </c>
      <c r="N79" s="19">
        <f t="shared" si="7"/>
        <v>0.29776999999999998</v>
      </c>
      <c r="O79" s="18">
        <f t="shared" si="5"/>
        <v>500000</v>
      </c>
      <c r="P79" s="18">
        <f t="shared" si="6"/>
        <v>148885</v>
      </c>
      <c r="Q79" s="19">
        <f t="shared" si="3"/>
        <v>0.29776999999999998</v>
      </c>
    </row>
    <row r="80" spans="1:17" x14ac:dyDescent="0.25">
      <c r="A80" s="15" t="s">
        <v>321</v>
      </c>
      <c r="B80" s="15" t="s">
        <v>223</v>
      </c>
      <c r="C80" s="15" t="s">
        <v>224</v>
      </c>
      <c r="D80" s="16">
        <v>500000</v>
      </c>
      <c r="E80" s="16">
        <v>500000</v>
      </c>
      <c r="F80" s="16">
        <v>250000</v>
      </c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v>500000</v>
      </c>
      <c r="M80" s="16">
        <v>250000</v>
      </c>
      <c r="N80" s="19">
        <f t="shared" si="7"/>
        <v>0</v>
      </c>
      <c r="O80" s="18">
        <f t="shared" si="5"/>
        <v>500000</v>
      </c>
      <c r="P80" s="18">
        <f t="shared" si="6"/>
        <v>0</v>
      </c>
      <c r="Q80" s="19">
        <f t="shared" si="3"/>
        <v>0</v>
      </c>
    </row>
    <row r="81" spans="1:18" ht="15.75" customHeight="1" x14ac:dyDescent="0.25">
      <c r="A81" s="15" t="s">
        <v>321</v>
      </c>
      <c r="B81" s="15" t="s">
        <v>225</v>
      </c>
      <c r="C81" s="15" t="s">
        <v>226</v>
      </c>
      <c r="D81" s="16">
        <v>50000</v>
      </c>
      <c r="E81" s="16">
        <v>50000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50000</v>
      </c>
      <c r="M81" s="16">
        <v>0</v>
      </c>
      <c r="N81" s="19">
        <f t="shared" si="7"/>
        <v>0</v>
      </c>
      <c r="O81" s="18">
        <f t="shared" si="5"/>
        <v>50000</v>
      </c>
      <c r="P81" s="18">
        <f t="shared" si="6"/>
        <v>0</v>
      </c>
      <c r="Q81" s="19">
        <f t="shared" si="3"/>
        <v>0</v>
      </c>
    </row>
    <row r="82" spans="1:18" ht="15.75" customHeight="1" x14ac:dyDescent="0.25">
      <c r="A82" s="15" t="s">
        <v>321</v>
      </c>
      <c r="B82" s="15" t="s">
        <v>227</v>
      </c>
      <c r="C82" s="15" t="s">
        <v>228</v>
      </c>
      <c r="D82" s="16">
        <v>879000</v>
      </c>
      <c r="E82" s="16">
        <v>1065200</v>
      </c>
      <c r="F82" s="16">
        <v>879000</v>
      </c>
      <c r="G82" s="16">
        <v>0</v>
      </c>
      <c r="H82" s="16">
        <v>286200</v>
      </c>
      <c r="I82" s="16">
        <v>0</v>
      </c>
      <c r="J82" s="16">
        <v>0</v>
      </c>
      <c r="K82" s="16">
        <v>0</v>
      </c>
      <c r="L82" s="16">
        <v>779000</v>
      </c>
      <c r="M82" s="16">
        <v>592800</v>
      </c>
      <c r="N82" s="19">
        <f t="shared" si="7"/>
        <v>0</v>
      </c>
      <c r="O82" s="18">
        <f t="shared" si="5"/>
        <v>1065200</v>
      </c>
      <c r="P82" s="18">
        <f t="shared" si="6"/>
        <v>0</v>
      </c>
      <c r="Q82" s="19">
        <f t="shared" si="3"/>
        <v>0</v>
      </c>
    </row>
    <row r="83" spans="1:18" x14ac:dyDescent="0.25">
      <c r="A83" s="15" t="s">
        <v>321</v>
      </c>
      <c r="B83" s="15" t="s">
        <v>229</v>
      </c>
      <c r="C83" s="15" t="s">
        <v>230</v>
      </c>
      <c r="D83" s="16">
        <v>100000</v>
      </c>
      <c r="E83" s="16">
        <v>286200</v>
      </c>
      <c r="F83" s="16">
        <v>100000</v>
      </c>
      <c r="G83" s="16">
        <v>0</v>
      </c>
      <c r="H83" s="16">
        <v>286200</v>
      </c>
      <c r="I83" s="16">
        <v>0</v>
      </c>
      <c r="J83" s="16">
        <v>0</v>
      </c>
      <c r="K83" s="16">
        <v>0</v>
      </c>
      <c r="L83" s="16">
        <v>0</v>
      </c>
      <c r="M83" s="16">
        <v>-186200</v>
      </c>
      <c r="N83" s="19">
        <f t="shared" si="7"/>
        <v>0</v>
      </c>
      <c r="O83" s="18">
        <f t="shared" si="5"/>
        <v>286200</v>
      </c>
      <c r="P83" s="18">
        <f t="shared" si="6"/>
        <v>0</v>
      </c>
      <c r="Q83" s="19">
        <f t="shared" si="3"/>
        <v>0</v>
      </c>
    </row>
    <row r="84" spans="1:18" x14ac:dyDescent="0.25">
      <c r="A84" s="15" t="s">
        <v>321</v>
      </c>
      <c r="B84" s="15" t="s">
        <v>231</v>
      </c>
      <c r="C84" s="15" t="s">
        <v>232</v>
      </c>
      <c r="D84" s="16">
        <v>779000</v>
      </c>
      <c r="E84" s="16">
        <v>779000</v>
      </c>
      <c r="F84" s="16">
        <v>779000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779000</v>
      </c>
      <c r="M84" s="16">
        <v>779000</v>
      </c>
      <c r="N84" s="19">
        <f t="shared" si="7"/>
        <v>0</v>
      </c>
      <c r="O84" s="18">
        <f t="shared" si="5"/>
        <v>779000</v>
      </c>
      <c r="P84" s="18">
        <f t="shared" si="6"/>
        <v>0</v>
      </c>
      <c r="Q84" s="19">
        <v>0</v>
      </c>
    </row>
    <row r="85" spans="1:18" x14ac:dyDescent="0.25">
      <c r="A85" s="15" t="s">
        <v>321</v>
      </c>
      <c r="B85" s="15" t="s">
        <v>233</v>
      </c>
      <c r="C85" s="15" t="s">
        <v>234</v>
      </c>
      <c r="D85" s="16">
        <v>3400000</v>
      </c>
      <c r="E85" s="16">
        <v>3400000</v>
      </c>
      <c r="F85" s="16">
        <v>3400000</v>
      </c>
      <c r="G85" s="16">
        <v>214050</v>
      </c>
      <c r="H85" s="16">
        <v>0</v>
      </c>
      <c r="I85" s="16">
        <v>0</v>
      </c>
      <c r="J85" s="16">
        <v>454581</v>
      </c>
      <c r="K85" s="16">
        <v>212046</v>
      </c>
      <c r="L85" s="16">
        <v>2731369</v>
      </c>
      <c r="M85" s="16">
        <v>2731369</v>
      </c>
      <c r="N85" s="19">
        <f t="shared" si="7"/>
        <v>0.13370029411764706</v>
      </c>
      <c r="O85" s="18">
        <f t="shared" si="5"/>
        <v>3400000</v>
      </c>
      <c r="P85" s="18">
        <f t="shared" si="6"/>
        <v>454581</v>
      </c>
      <c r="Q85" s="19">
        <f t="shared" si="3"/>
        <v>0.13370029411764706</v>
      </c>
    </row>
    <row r="86" spans="1:18" x14ac:dyDescent="0.25">
      <c r="A86" s="15" t="s">
        <v>321</v>
      </c>
      <c r="B86" s="15" t="s">
        <v>235</v>
      </c>
      <c r="C86" s="15" t="s">
        <v>236</v>
      </c>
      <c r="D86" s="16">
        <v>400000</v>
      </c>
      <c r="E86" s="16">
        <v>400000</v>
      </c>
      <c r="F86" s="16">
        <v>400000</v>
      </c>
      <c r="G86" s="16">
        <v>0</v>
      </c>
      <c r="H86" s="16">
        <v>0</v>
      </c>
      <c r="I86" s="16">
        <v>0</v>
      </c>
      <c r="J86" s="16">
        <v>334581</v>
      </c>
      <c r="K86" s="16">
        <v>92046</v>
      </c>
      <c r="L86" s="16">
        <v>65419</v>
      </c>
      <c r="M86" s="16">
        <v>65419</v>
      </c>
      <c r="N86" s="19">
        <f t="shared" si="7"/>
        <v>0.83645250000000004</v>
      </c>
      <c r="O86" s="18">
        <f t="shared" si="5"/>
        <v>400000</v>
      </c>
      <c r="P86" s="18">
        <f t="shared" si="6"/>
        <v>334581</v>
      </c>
      <c r="Q86" s="19">
        <v>0</v>
      </c>
    </row>
    <row r="87" spans="1:18" x14ac:dyDescent="0.25">
      <c r="A87" s="15" t="s">
        <v>321</v>
      </c>
      <c r="B87" s="15" t="s">
        <v>237</v>
      </c>
      <c r="C87" s="15" t="s">
        <v>238</v>
      </c>
      <c r="D87" s="16">
        <v>500000</v>
      </c>
      <c r="E87" s="16">
        <v>500000</v>
      </c>
      <c r="F87" s="16">
        <v>500000</v>
      </c>
      <c r="G87" s="16">
        <v>214050</v>
      </c>
      <c r="H87" s="16">
        <v>0</v>
      </c>
      <c r="I87" s="16">
        <v>0</v>
      </c>
      <c r="J87" s="16">
        <v>0</v>
      </c>
      <c r="K87" s="16">
        <v>0</v>
      </c>
      <c r="L87" s="16">
        <v>285950</v>
      </c>
      <c r="M87" s="16">
        <v>285950</v>
      </c>
      <c r="N87" s="19">
        <f t="shared" si="7"/>
        <v>0</v>
      </c>
      <c r="O87" s="18">
        <f t="shared" si="5"/>
        <v>500000</v>
      </c>
      <c r="P87" s="18">
        <f t="shared" si="6"/>
        <v>0</v>
      </c>
      <c r="Q87" s="19">
        <f t="shared" si="3"/>
        <v>0</v>
      </c>
    </row>
    <row r="88" spans="1:18" x14ac:dyDescent="0.25">
      <c r="A88" s="15" t="s">
        <v>321</v>
      </c>
      <c r="B88" s="15" t="s">
        <v>239</v>
      </c>
      <c r="C88" s="15" t="s">
        <v>240</v>
      </c>
      <c r="D88" s="16">
        <v>1100000</v>
      </c>
      <c r="E88" s="16">
        <v>1100000</v>
      </c>
      <c r="F88" s="16">
        <v>1100000</v>
      </c>
      <c r="G88" s="16">
        <v>0</v>
      </c>
      <c r="H88" s="16">
        <v>0</v>
      </c>
      <c r="I88" s="16">
        <v>0</v>
      </c>
      <c r="J88" s="16">
        <v>120000</v>
      </c>
      <c r="K88" s="16">
        <v>120000</v>
      </c>
      <c r="L88" s="16">
        <v>980000</v>
      </c>
      <c r="M88" s="16">
        <v>980000</v>
      </c>
      <c r="N88" s="19">
        <f t="shared" si="7"/>
        <v>0.10909090909090909</v>
      </c>
      <c r="O88" s="18">
        <f t="shared" si="5"/>
        <v>1100000</v>
      </c>
      <c r="P88" s="18">
        <f t="shared" si="6"/>
        <v>120000</v>
      </c>
      <c r="Q88" s="19">
        <f t="shared" si="3"/>
        <v>0.10909090909090909</v>
      </c>
    </row>
    <row r="89" spans="1:18" x14ac:dyDescent="0.25">
      <c r="A89" s="15" t="s">
        <v>321</v>
      </c>
      <c r="B89" s="15" t="s">
        <v>335</v>
      </c>
      <c r="C89" s="15" t="s">
        <v>336</v>
      </c>
      <c r="D89" s="16">
        <v>500000</v>
      </c>
      <c r="E89" s="16">
        <v>500000</v>
      </c>
      <c r="F89" s="16">
        <v>500000</v>
      </c>
      <c r="G89" s="16">
        <v>0</v>
      </c>
      <c r="H89" s="16">
        <v>0</v>
      </c>
      <c r="I89" s="16">
        <v>0</v>
      </c>
      <c r="J89" s="16">
        <v>0</v>
      </c>
      <c r="K89" s="16">
        <v>0</v>
      </c>
      <c r="L89" s="16">
        <v>500000</v>
      </c>
      <c r="M89" s="16">
        <v>500000</v>
      </c>
      <c r="N89" s="19">
        <f t="shared" si="7"/>
        <v>0</v>
      </c>
      <c r="O89" s="18">
        <f t="shared" si="5"/>
        <v>500000</v>
      </c>
      <c r="P89" s="18">
        <f t="shared" si="6"/>
        <v>0</v>
      </c>
      <c r="Q89" s="19">
        <f t="shared" si="3"/>
        <v>0</v>
      </c>
    </row>
    <row r="90" spans="1:18" x14ac:dyDescent="0.25">
      <c r="A90" s="15" t="s">
        <v>321</v>
      </c>
      <c r="B90" s="15" t="s">
        <v>241</v>
      </c>
      <c r="C90" s="15" t="s">
        <v>242</v>
      </c>
      <c r="D90" s="16">
        <v>100000</v>
      </c>
      <c r="E90" s="16">
        <v>100000</v>
      </c>
      <c r="F90" s="16">
        <v>100000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100000</v>
      </c>
      <c r="M90" s="16">
        <v>100000</v>
      </c>
      <c r="N90" s="19">
        <f t="shared" si="7"/>
        <v>0</v>
      </c>
      <c r="O90" s="18">
        <f t="shared" si="5"/>
        <v>100000</v>
      </c>
      <c r="P90" s="18">
        <f t="shared" si="6"/>
        <v>0</v>
      </c>
      <c r="Q90" s="19">
        <f t="shared" si="3"/>
        <v>0</v>
      </c>
    </row>
    <row r="91" spans="1:18" x14ac:dyDescent="0.25">
      <c r="A91" s="15" t="s">
        <v>321</v>
      </c>
      <c r="B91" s="15" t="s">
        <v>243</v>
      </c>
      <c r="C91" s="15" t="s">
        <v>244</v>
      </c>
      <c r="D91" s="16">
        <v>500000</v>
      </c>
      <c r="E91" s="16">
        <v>500000</v>
      </c>
      <c r="F91" s="16">
        <v>500000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v>500000</v>
      </c>
      <c r="M91" s="16">
        <v>500000</v>
      </c>
      <c r="N91" s="19">
        <f t="shared" si="7"/>
        <v>0</v>
      </c>
      <c r="O91" s="18">
        <f t="shared" ref="O91:O96" si="8">+E91</f>
        <v>500000</v>
      </c>
      <c r="P91" s="18">
        <f t="shared" ref="P91:P96" si="9">+J91</f>
        <v>0</v>
      </c>
      <c r="Q91" s="19">
        <f t="shared" si="3"/>
        <v>0</v>
      </c>
    </row>
    <row r="92" spans="1:18" x14ac:dyDescent="0.25">
      <c r="A92" s="15" t="s">
        <v>321</v>
      </c>
      <c r="B92" s="15" t="s">
        <v>245</v>
      </c>
      <c r="C92" s="15" t="s">
        <v>246</v>
      </c>
      <c r="D92" s="16">
        <v>300000</v>
      </c>
      <c r="E92" s="16">
        <v>300000</v>
      </c>
      <c r="F92" s="16">
        <v>300000</v>
      </c>
      <c r="G92" s="16">
        <v>0</v>
      </c>
      <c r="H92" s="16">
        <v>0</v>
      </c>
      <c r="I92" s="16">
        <v>0</v>
      </c>
      <c r="J92" s="16">
        <v>0</v>
      </c>
      <c r="K92" s="16">
        <v>0</v>
      </c>
      <c r="L92" s="16">
        <v>300000</v>
      </c>
      <c r="M92" s="16">
        <v>300000</v>
      </c>
      <c r="N92" s="19">
        <f t="shared" si="7"/>
        <v>0</v>
      </c>
      <c r="O92" s="18">
        <f t="shared" si="8"/>
        <v>300000</v>
      </c>
      <c r="P92" s="18">
        <f t="shared" si="9"/>
        <v>0</v>
      </c>
      <c r="Q92" s="19">
        <f t="shared" ref="Q92:Q103" si="10">+P92/O92</f>
        <v>0</v>
      </c>
    </row>
    <row r="93" spans="1:18" s="72" customFormat="1" x14ac:dyDescent="0.25">
      <c r="A93" s="63" t="s">
        <v>321</v>
      </c>
      <c r="B93" s="63" t="s">
        <v>295</v>
      </c>
      <c r="C93" s="63" t="s">
        <v>296</v>
      </c>
      <c r="D93" s="132">
        <v>1267097953</v>
      </c>
      <c r="E93" s="132">
        <v>1267097953</v>
      </c>
      <c r="F93" s="132">
        <v>276686547</v>
      </c>
      <c r="G93" s="132">
        <v>0</v>
      </c>
      <c r="H93" s="132">
        <v>0</v>
      </c>
      <c r="I93" s="132">
        <v>0</v>
      </c>
      <c r="J93" s="132">
        <v>0</v>
      </c>
      <c r="K93" s="132">
        <v>0</v>
      </c>
      <c r="L93" s="132">
        <v>1267097953</v>
      </c>
      <c r="M93" s="132">
        <v>276686547</v>
      </c>
      <c r="N93" s="13">
        <v>0</v>
      </c>
      <c r="O93" s="68">
        <f t="shared" si="8"/>
        <v>1267097953</v>
      </c>
      <c r="P93" s="68">
        <f t="shared" si="9"/>
        <v>0</v>
      </c>
      <c r="Q93" s="69">
        <v>0</v>
      </c>
    </row>
    <row r="94" spans="1:18" s="24" customFormat="1" x14ac:dyDescent="0.25">
      <c r="A94" s="21" t="s">
        <v>321</v>
      </c>
      <c r="B94" s="21" t="s">
        <v>369</v>
      </c>
      <c r="C94" s="21" t="s">
        <v>370</v>
      </c>
      <c r="D94" s="25">
        <v>1243257953</v>
      </c>
      <c r="E94" s="25">
        <v>1243257953</v>
      </c>
      <c r="F94" s="25">
        <v>256686547</v>
      </c>
      <c r="G94" s="25">
        <v>0</v>
      </c>
      <c r="H94" s="25">
        <v>0</v>
      </c>
      <c r="I94" s="25">
        <v>0</v>
      </c>
      <c r="J94" s="25">
        <v>0</v>
      </c>
      <c r="K94" s="25">
        <v>0</v>
      </c>
      <c r="L94" s="25">
        <v>1243257953</v>
      </c>
      <c r="M94" s="25">
        <v>256686547</v>
      </c>
      <c r="N94" s="19">
        <v>0</v>
      </c>
      <c r="O94" s="22">
        <f t="shared" si="8"/>
        <v>1243257953</v>
      </c>
      <c r="P94" s="22">
        <f t="shared" si="9"/>
        <v>0</v>
      </c>
      <c r="Q94" s="23">
        <v>0</v>
      </c>
    </row>
    <row r="95" spans="1:18" s="72" customFormat="1" x14ac:dyDescent="0.25">
      <c r="A95" s="21" t="s">
        <v>321</v>
      </c>
      <c r="B95" s="21" t="s">
        <v>371</v>
      </c>
      <c r="C95" s="21" t="s">
        <v>372</v>
      </c>
      <c r="D95" s="25">
        <v>0</v>
      </c>
      <c r="E95" s="25">
        <v>0</v>
      </c>
      <c r="F95" s="25">
        <v>0</v>
      </c>
      <c r="G95" s="25">
        <v>0</v>
      </c>
      <c r="H95" s="25">
        <v>0</v>
      </c>
      <c r="I95" s="25">
        <v>0</v>
      </c>
      <c r="J95" s="25">
        <v>0</v>
      </c>
      <c r="K95" s="25">
        <v>0</v>
      </c>
      <c r="L95" s="25">
        <v>0</v>
      </c>
      <c r="M95" s="25">
        <v>0</v>
      </c>
      <c r="N95" s="19">
        <v>0</v>
      </c>
      <c r="O95" s="22">
        <f t="shared" si="8"/>
        <v>0</v>
      </c>
      <c r="P95" s="22">
        <f t="shared" si="9"/>
        <v>0</v>
      </c>
      <c r="Q95" s="23">
        <v>0</v>
      </c>
      <c r="R95" s="24"/>
    </row>
    <row r="96" spans="1:18" s="24" customFormat="1" x14ac:dyDescent="0.25">
      <c r="A96" s="21" t="s">
        <v>321</v>
      </c>
      <c r="B96" s="21" t="s">
        <v>371</v>
      </c>
      <c r="C96" s="21" t="s">
        <v>372</v>
      </c>
      <c r="D96" s="25">
        <v>1243257953</v>
      </c>
      <c r="E96" s="25">
        <v>1243257953</v>
      </c>
      <c r="F96" s="25">
        <v>256686547</v>
      </c>
      <c r="G96" s="25">
        <v>0</v>
      </c>
      <c r="H96" s="25">
        <v>0</v>
      </c>
      <c r="I96" s="25">
        <v>0</v>
      </c>
      <c r="J96" s="25">
        <v>0</v>
      </c>
      <c r="K96" s="25">
        <v>0</v>
      </c>
      <c r="L96" s="25">
        <v>1243257953</v>
      </c>
      <c r="M96" s="25">
        <v>256686547</v>
      </c>
      <c r="N96" s="19">
        <f>+J96/E96</f>
        <v>0</v>
      </c>
      <c r="O96" s="22">
        <f t="shared" si="8"/>
        <v>1243257953</v>
      </c>
      <c r="P96" s="22">
        <f t="shared" si="9"/>
        <v>0</v>
      </c>
      <c r="Q96" s="23">
        <f t="shared" ref="Q96" si="11">+P96/O96</f>
        <v>0</v>
      </c>
    </row>
    <row r="97" spans="1:18" s="72" customFormat="1" x14ac:dyDescent="0.25">
      <c r="A97" s="21" t="s">
        <v>321</v>
      </c>
      <c r="B97" s="21" t="s">
        <v>297</v>
      </c>
      <c r="C97" s="21" t="s">
        <v>298</v>
      </c>
      <c r="D97" s="25">
        <v>22000000</v>
      </c>
      <c r="E97" s="25">
        <v>22000000</v>
      </c>
      <c r="F97" s="25">
        <v>20000000</v>
      </c>
      <c r="G97" s="25">
        <v>0</v>
      </c>
      <c r="H97" s="25">
        <v>0</v>
      </c>
      <c r="I97" s="25">
        <v>0</v>
      </c>
      <c r="J97" s="25">
        <v>0</v>
      </c>
      <c r="K97" s="25">
        <v>0</v>
      </c>
      <c r="L97" s="25">
        <v>22000000</v>
      </c>
      <c r="M97" s="25">
        <v>20000000</v>
      </c>
      <c r="N97" s="19">
        <f>+J97/E97</f>
        <v>0</v>
      </c>
      <c r="O97" s="22">
        <f t="shared" ref="O97:P101" si="12">+O145+O147</f>
        <v>0</v>
      </c>
      <c r="P97" s="22">
        <f t="shared" si="12"/>
        <v>0</v>
      </c>
      <c r="Q97" s="23">
        <v>0</v>
      </c>
      <c r="R97" s="24"/>
    </row>
    <row r="98" spans="1:18" s="72" customFormat="1" x14ac:dyDescent="0.25">
      <c r="A98" s="21" t="s">
        <v>321</v>
      </c>
      <c r="B98" s="21" t="s">
        <v>301</v>
      </c>
      <c r="C98" s="21" t="s">
        <v>302</v>
      </c>
      <c r="D98" s="25">
        <v>2000000</v>
      </c>
      <c r="E98" s="25">
        <v>2000000</v>
      </c>
      <c r="F98" s="25">
        <v>0</v>
      </c>
      <c r="G98" s="25">
        <v>0</v>
      </c>
      <c r="H98" s="25">
        <v>0</v>
      </c>
      <c r="I98" s="25">
        <v>0</v>
      </c>
      <c r="J98" s="25">
        <v>0</v>
      </c>
      <c r="K98" s="25">
        <v>0</v>
      </c>
      <c r="L98" s="25">
        <v>2000000</v>
      </c>
      <c r="M98" s="25">
        <v>0</v>
      </c>
      <c r="N98" s="19">
        <f>+J98/E98</f>
        <v>0</v>
      </c>
      <c r="O98" s="22">
        <f t="shared" si="12"/>
        <v>0</v>
      </c>
      <c r="P98" s="22">
        <f t="shared" si="12"/>
        <v>0</v>
      </c>
      <c r="Q98" s="23">
        <v>0</v>
      </c>
      <c r="R98" s="24"/>
    </row>
    <row r="99" spans="1:18" s="72" customFormat="1" x14ac:dyDescent="0.25">
      <c r="A99" s="21" t="s">
        <v>321</v>
      </c>
      <c r="B99" s="21" t="s">
        <v>303</v>
      </c>
      <c r="C99" s="21" t="s">
        <v>304</v>
      </c>
      <c r="D99" s="25">
        <v>0</v>
      </c>
      <c r="E99" s="25">
        <v>0</v>
      </c>
      <c r="F99" s="25">
        <v>0</v>
      </c>
      <c r="G99" s="25">
        <v>0</v>
      </c>
      <c r="H99" s="25">
        <v>0</v>
      </c>
      <c r="I99" s="25">
        <v>0</v>
      </c>
      <c r="J99" s="25">
        <v>0</v>
      </c>
      <c r="K99" s="25">
        <v>0</v>
      </c>
      <c r="L99" s="25">
        <v>0</v>
      </c>
      <c r="M99" s="25">
        <v>0</v>
      </c>
      <c r="N99" s="19">
        <v>0</v>
      </c>
      <c r="O99" s="22">
        <f t="shared" si="12"/>
        <v>0</v>
      </c>
      <c r="P99" s="22">
        <f t="shared" si="12"/>
        <v>0</v>
      </c>
      <c r="Q99" s="23">
        <v>0</v>
      </c>
      <c r="R99" s="24"/>
    </row>
    <row r="100" spans="1:18" s="72" customFormat="1" x14ac:dyDescent="0.25">
      <c r="A100" s="21" t="s">
        <v>321</v>
      </c>
      <c r="B100" s="21" t="s">
        <v>305</v>
      </c>
      <c r="C100" s="21" t="s">
        <v>306</v>
      </c>
      <c r="D100" s="25">
        <v>20000000</v>
      </c>
      <c r="E100" s="25">
        <v>20000000</v>
      </c>
      <c r="F100" s="25">
        <v>20000000</v>
      </c>
      <c r="G100" s="25">
        <v>0</v>
      </c>
      <c r="H100" s="25">
        <v>0</v>
      </c>
      <c r="I100" s="25">
        <v>0</v>
      </c>
      <c r="J100" s="25">
        <v>0</v>
      </c>
      <c r="K100" s="25">
        <v>0</v>
      </c>
      <c r="L100" s="25">
        <v>20000000</v>
      </c>
      <c r="M100" s="25">
        <v>20000000</v>
      </c>
      <c r="N100" s="19">
        <f t="shared" ref="N100:N127" si="13">+J100/E100</f>
        <v>0</v>
      </c>
      <c r="O100" s="22">
        <f t="shared" si="12"/>
        <v>0</v>
      </c>
      <c r="P100" s="22">
        <f t="shared" si="12"/>
        <v>0</v>
      </c>
      <c r="Q100" s="23">
        <v>0</v>
      </c>
      <c r="R100" s="24"/>
    </row>
    <row r="101" spans="1:18" s="72" customFormat="1" x14ac:dyDescent="0.25">
      <c r="A101" s="21" t="s">
        <v>321</v>
      </c>
      <c r="B101" s="21" t="s">
        <v>309</v>
      </c>
      <c r="C101" s="21" t="s">
        <v>310</v>
      </c>
      <c r="D101" s="25">
        <v>1840000</v>
      </c>
      <c r="E101" s="25">
        <v>1840000</v>
      </c>
      <c r="F101" s="25">
        <v>0</v>
      </c>
      <c r="G101" s="25">
        <v>0</v>
      </c>
      <c r="H101" s="25">
        <v>0</v>
      </c>
      <c r="I101" s="25">
        <v>0</v>
      </c>
      <c r="J101" s="25">
        <v>0</v>
      </c>
      <c r="K101" s="25">
        <v>0</v>
      </c>
      <c r="L101" s="25">
        <v>1840000</v>
      </c>
      <c r="M101" s="25">
        <v>0</v>
      </c>
      <c r="N101" s="19">
        <f t="shared" si="13"/>
        <v>0</v>
      </c>
      <c r="O101" s="22">
        <f t="shared" si="12"/>
        <v>0</v>
      </c>
      <c r="P101" s="22">
        <f t="shared" si="12"/>
        <v>0</v>
      </c>
      <c r="Q101" s="23">
        <v>0</v>
      </c>
      <c r="R101" s="24"/>
    </row>
    <row r="102" spans="1:18" s="72" customFormat="1" x14ac:dyDescent="0.25">
      <c r="A102" s="21" t="s">
        <v>321</v>
      </c>
      <c r="B102" s="21" t="s">
        <v>311</v>
      </c>
      <c r="C102" s="21" t="s">
        <v>312</v>
      </c>
      <c r="D102" s="25">
        <v>1840000</v>
      </c>
      <c r="E102" s="25">
        <v>1840000</v>
      </c>
      <c r="F102" s="25">
        <v>0</v>
      </c>
      <c r="G102" s="25">
        <v>0</v>
      </c>
      <c r="H102" s="25">
        <v>0</v>
      </c>
      <c r="I102" s="25">
        <v>0</v>
      </c>
      <c r="J102" s="25">
        <v>0</v>
      </c>
      <c r="K102" s="25">
        <v>0</v>
      </c>
      <c r="L102" s="25">
        <v>1840000</v>
      </c>
      <c r="M102" s="25">
        <v>0</v>
      </c>
      <c r="N102" s="19">
        <f t="shared" si="13"/>
        <v>0</v>
      </c>
      <c r="O102" s="22">
        <f t="shared" ref="O102" si="14">+E102</f>
        <v>1840000</v>
      </c>
      <c r="P102" s="22">
        <f t="shared" ref="P102" si="15">+J102</f>
        <v>0</v>
      </c>
      <c r="Q102" s="23">
        <f>+P102/O102</f>
        <v>0</v>
      </c>
      <c r="R102" s="24"/>
    </row>
    <row r="103" spans="1:18" s="14" customFormat="1" x14ac:dyDescent="0.25">
      <c r="A103" s="3" t="s">
        <v>321</v>
      </c>
      <c r="B103" s="3" t="s">
        <v>247</v>
      </c>
      <c r="C103" s="3" t="s">
        <v>248</v>
      </c>
      <c r="D103" s="10">
        <v>8271653598</v>
      </c>
      <c r="E103" s="10">
        <v>8271653598</v>
      </c>
      <c r="F103" s="10">
        <v>4097794144.3000002</v>
      </c>
      <c r="G103" s="10">
        <v>0</v>
      </c>
      <c r="H103" s="10">
        <v>25965938.079999998</v>
      </c>
      <c r="I103" s="10">
        <v>0</v>
      </c>
      <c r="J103" s="10">
        <v>2115373084.9200001</v>
      </c>
      <c r="K103" s="10">
        <v>2107594834.9200001</v>
      </c>
      <c r="L103" s="10">
        <v>6130314575</v>
      </c>
      <c r="M103" s="10">
        <v>1956455121.3</v>
      </c>
      <c r="N103" s="13">
        <f t="shared" si="13"/>
        <v>0.25573762970822128</v>
      </c>
      <c r="O103" s="12">
        <f>O115</f>
        <v>86200000</v>
      </c>
      <c r="P103" s="12">
        <f>P115</f>
        <v>19968571.100000001</v>
      </c>
      <c r="Q103" s="13">
        <f t="shared" si="10"/>
        <v>0.23165395707656614</v>
      </c>
    </row>
    <row r="104" spans="1:18" x14ac:dyDescent="0.25">
      <c r="A104" s="15" t="s">
        <v>321</v>
      </c>
      <c r="B104" s="15" t="s">
        <v>249</v>
      </c>
      <c r="C104" s="15" t="s">
        <v>250</v>
      </c>
      <c r="D104" s="16">
        <v>8062294991</v>
      </c>
      <c r="E104" s="16">
        <v>8062294991</v>
      </c>
      <c r="F104" s="16">
        <v>4034606473.3000002</v>
      </c>
      <c r="G104" s="16">
        <v>0</v>
      </c>
      <c r="H104" s="16">
        <v>7666347.3799999999</v>
      </c>
      <c r="I104" s="16">
        <v>0</v>
      </c>
      <c r="J104" s="16">
        <v>2094823262.6199999</v>
      </c>
      <c r="K104" s="16">
        <v>2094823262.6199999</v>
      </c>
      <c r="L104" s="16">
        <v>5959805381</v>
      </c>
      <c r="M104" s="16">
        <v>1932116863.3</v>
      </c>
      <c r="N104" s="19">
        <f t="shared" si="13"/>
        <v>0.25982964713626416</v>
      </c>
      <c r="O104" s="18"/>
      <c r="P104" s="18"/>
      <c r="Q104" s="19"/>
    </row>
    <row r="105" spans="1:18" x14ac:dyDescent="0.25">
      <c r="A105" s="15" t="s">
        <v>321</v>
      </c>
      <c r="B105" s="15" t="s">
        <v>337</v>
      </c>
      <c r="C105" s="15" t="s">
        <v>338</v>
      </c>
      <c r="D105" s="16">
        <v>3269297450</v>
      </c>
      <c r="E105" s="16">
        <v>3269297450</v>
      </c>
      <c r="F105" s="16">
        <v>1632104808.5</v>
      </c>
      <c r="G105" s="16">
        <v>0</v>
      </c>
      <c r="H105" s="16">
        <v>0</v>
      </c>
      <c r="I105" s="16">
        <v>0</v>
      </c>
      <c r="J105" s="16">
        <v>842292946</v>
      </c>
      <c r="K105" s="16">
        <v>842292946</v>
      </c>
      <c r="L105" s="16">
        <v>2427004504</v>
      </c>
      <c r="M105" s="16">
        <v>789811862.5</v>
      </c>
      <c r="N105" s="19">
        <f t="shared" si="13"/>
        <v>0.25763729329676016</v>
      </c>
      <c r="O105" s="18"/>
      <c r="P105" s="18"/>
      <c r="Q105" s="19"/>
    </row>
    <row r="106" spans="1:18" ht="14.25" customHeight="1" x14ac:dyDescent="0.25">
      <c r="A106" s="15" t="s">
        <v>321</v>
      </c>
      <c r="B106" s="15" t="s">
        <v>339</v>
      </c>
      <c r="C106" s="15" t="s">
        <v>340</v>
      </c>
      <c r="D106" s="16">
        <v>1394735536</v>
      </c>
      <c r="E106" s="16">
        <v>1394735536</v>
      </c>
      <c r="F106" s="16">
        <v>694303406</v>
      </c>
      <c r="G106" s="16">
        <v>0</v>
      </c>
      <c r="H106" s="16">
        <v>0</v>
      </c>
      <c r="I106" s="16">
        <v>0</v>
      </c>
      <c r="J106" s="16">
        <v>360619522</v>
      </c>
      <c r="K106" s="16">
        <v>360619522</v>
      </c>
      <c r="L106" s="16">
        <v>1034116014</v>
      </c>
      <c r="M106" s="16">
        <v>333683884</v>
      </c>
      <c r="N106" s="19">
        <f t="shared" si="13"/>
        <v>0.2585576352591048</v>
      </c>
      <c r="O106" s="18"/>
      <c r="P106" s="18"/>
      <c r="Q106" s="19"/>
    </row>
    <row r="107" spans="1:18" ht="14.25" customHeight="1" x14ac:dyDescent="0.25">
      <c r="A107" s="15" t="s">
        <v>321</v>
      </c>
      <c r="B107" s="15" t="s">
        <v>341</v>
      </c>
      <c r="C107" s="15" t="s">
        <v>342</v>
      </c>
      <c r="D107" s="16">
        <v>2171182482</v>
      </c>
      <c r="E107" s="16">
        <v>2171182482</v>
      </c>
      <c r="F107" s="16">
        <v>1098699807.8</v>
      </c>
      <c r="G107" s="16">
        <v>0</v>
      </c>
      <c r="H107" s="16">
        <v>0</v>
      </c>
      <c r="I107" s="16">
        <v>0</v>
      </c>
      <c r="J107" s="16">
        <v>583768383</v>
      </c>
      <c r="K107" s="16">
        <v>583768383</v>
      </c>
      <c r="L107" s="16">
        <v>1587414099</v>
      </c>
      <c r="M107" s="16">
        <v>514931424.80000001</v>
      </c>
      <c r="N107" s="19">
        <f t="shared" si="13"/>
        <v>0.2688711740444118</v>
      </c>
      <c r="O107" s="18"/>
      <c r="P107" s="18"/>
      <c r="Q107" s="19"/>
    </row>
    <row r="108" spans="1:18" x14ac:dyDescent="0.25">
      <c r="A108" s="15" t="s">
        <v>321</v>
      </c>
      <c r="B108" s="15" t="s">
        <v>343</v>
      </c>
      <c r="C108" s="15" t="s">
        <v>344</v>
      </c>
      <c r="D108" s="16">
        <v>54600000</v>
      </c>
      <c r="E108" s="16">
        <v>54600000</v>
      </c>
      <c r="F108" s="16">
        <v>23769810</v>
      </c>
      <c r="G108" s="16">
        <v>0</v>
      </c>
      <c r="H108" s="16">
        <v>0</v>
      </c>
      <c r="I108" s="16">
        <v>0</v>
      </c>
      <c r="J108" s="16">
        <v>10000000</v>
      </c>
      <c r="K108" s="16">
        <v>10000000</v>
      </c>
      <c r="L108" s="16">
        <v>44600000</v>
      </c>
      <c r="M108" s="16">
        <v>13769810</v>
      </c>
      <c r="N108" s="19">
        <f t="shared" si="13"/>
        <v>0.18315018315018314</v>
      </c>
      <c r="O108" s="18"/>
      <c r="P108" s="18"/>
      <c r="Q108" s="19"/>
    </row>
    <row r="109" spans="1:18" x14ac:dyDescent="0.25">
      <c r="A109" s="15" t="s">
        <v>321</v>
      </c>
      <c r="B109" s="15" t="s">
        <v>345</v>
      </c>
      <c r="C109" s="15" t="s">
        <v>346</v>
      </c>
      <c r="D109" s="16">
        <v>384662030</v>
      </c>
      <c r="E109" s="16">
        <v>384662030</v>
      </c>
      <c r="F109" s="16">
        <v>198280279.25</v>
      </c>
      <c r="G109" s="16">
        <v>0</v>
      </c>
      <c r="H109" s="16">
        <v>0</v>
      </c>
      <c r="I109" s="16">
        <v>0</v>
      </c>
      <c r="J109" s="16">
        <v>105089404</v>
      </c>
      <c r="K109" s="16">
        <v>105089404</v>
      </c>
      <c r="L109" s="16">
        <v>279572626</v>
      </c>
      <c r="M109" s="16">
        <v>93190875.25</v>
      </c>
      <c r="N109" s="19">
        <f t="shared" si="13"/>
        <v>0.27319931733319247</v>
      </c>
      <c r="O109" s="18"/>
      <c r="P109" s="18"/>
      <c r="Q109" s="19"/>
    </row>
    <row r="110" spans="1:18" x14ac:dyDescent="0.25">
      <c r="A110" s="15" t="s">
        <v>321</v>
      </c>
      <c r="B110" s="15" t="s">
        <v>347</v>
      </c>
      <c r="C110" s="15" t="s">
        <v>348</v>
      </c>
      <c r="D110" s="16">
        <v>265260000</v>
      </c>
      <c r="E110" s="16">
        <v>265260000</v>
      </c>
      <c r="F110" s="16">
        <v>135056471</v>
      </c>
      <c r="G110" s="16">
        <v>0</v>
      </c>
      <c r="H110" s="16">
        <v>1</v>
      </c>
      <c r="I110" s="16">
        <v>0</v>
      </c>
      <c r="J110" s="16">
        <v>72002898</v>
      </c>
      <c r="K110" s="16">
        <v>72002898</v>
      </c>
      <c r="L110" s="16">
        <v>193257101</v>
      </c>
      <c r="M110" s="16">
        <v>63053572</v>
      </c>
      <c r="N110" s="19">
        <f t="shared" si="13"/>
        <v>0.27144272788961771</v>
      </c>
      <c r="O110" s="18"/>
      <c r="P110" s="18"/>
      <c r="Q110" s="19"/>
    </row>
    <row r="111" spans="1:18" x14ac:dyDescent="0.25">
      <c r="A111" s="15" t="s">
        <v>321</v>
      </c>
      <c r="B111" s="15" t="s">
        <v>349</v>
      </c>
      <c r="C111" s="15" t="s">
        <v>350</v>
      </c>
      <c r="D111" s="16">
        <v>342490000</v>
      </c>
      <c r="E111" s="16">
        <v>342490000</v>
      </c>
      <c r="F111" s="16">
        <v>165419397.75</v>
      </c>
      <c r="G111" s="16">
        <v>0</v>
      </c>
      <c r="H111" s="16">
        <v>0</v>
      </c>
      <c r="I111" s="16">
        <v>0</v>
      </c>
      <c r="J111" s="16">
        <v>83748963</v>
      </c>
      <c r="K111" s="16">
        <v>83748963</v>
      </c>
      <c r="L111" s="16">
        <v>258741037</v>
      </c>
      <c r="M111" s="16">
        <v>81670434.75</v>
      </c>
      <c r="N111" s="19">
        <f t="shared" si="13"/>
        <v>0.24452965926012438</v>
      </c>
      <c r="O111" s="18"/>
      <c r="P111" s="18"/>
      <c r="Q111" s="19"/>
    </row>
    <row r="112" spans="1:18" x14ac:dyDescent="0.25">
      <c r="A112" s="15" t="s">
        <v>321</v>
      </c>
      <c r="B112" s="15" t="s">
        <v>351</v>
      </c>
      <c r="C112" s="15" t="s">
        <v>352</v>
      </c>
      <c r="D112" s="16">
        <v>171120000</v>
      </c>
      <c r="E112" s="16">
        <v>171120000</v>
      </c>
      <c r="F112" s="16">
        <v>78025000</v>
      </c>
      <c r="G112" s="16">
        <v>0</v>
      </c>
      <c r="H112" s="16">
        <v>0</v>
      </c>
      <c r="I112" s="16">
        <v>0</v>
      </c>
      <c r="J112" s="16">
        <v>36020000</v>
      </c>
      <c r="K112" s="16">
        <v>36020000</v>
      </c>
      <c r="L112" s="16">
        <v>135100000</v>
      </c>
      <c r="M112" s="16">
        <v>42005000</v>
      </c>
      <c r="N112" s="19">
        <f t="shared" si="13"/>
        <v>0.21049555867227676</v>
      </c>
      <c r="O112" s="18"/>
      <c r="P112" s="18"/>
      <c r="Q112" s="19"/>
    </row>
    <row r="113" spans="1:18" x14ac:dyDescent="0.25">
      <c r="A113" s="15" t="s">
        <v>321</v>
      </c>
      <c r="B113" s="15" t="s">
        <v>353</v>
      </c>
      <c r="C113" s="15" t="s">
        <v>258</v>
      </c>
      <c r="D113" s="16">
        <v>7446236</v>
      </c>
      <c r="E113" s="16">
        <v>7446236</v>
      </c>
      <c r="F113" s="16">
        <v>7446236</v>
      </c>
      <c r="G113" s="16">
        <v>0</v>
      </c>
      <c r="H113" s="16">
        <v>6550976.9100000001</v>
      </c>
      <c r="I113" s="16">
        <v>0</v>
      </c>
      <c r="J113" s="16">
        <v>895259.09</v>
      </c>
      <c r="K113" s="16">
        <v>895259.09</v>
      </c>
      <c r="L113" s="16">
        <v>0</v>
      </c>
      <c r="M113" s="16">
        <v>0</v>
      </c>
      <c r="N113" s="19">
        <f t="shared" si="13"/>
        <v>0.12022974963458047</v>
      </c>
      <c r="O113" s="18"/>
      <c r="P113" s="18"/>
      <c r="Q113" s="19"/>
    </row>
    <row r="114" spans="1:18" x14ac:dyDescent="0.25">
      <c r="A114" s="15" t="s">
        <v>321</v>
      </c>
      <c r="B114" s="15" t="s">
        <v>354</v>
      </c>
      <c r="C114" s="15" t="s">
        <v>260</v>
      </c>
      <c r="D114" s="16">
        <v>1501257</v>
      </c>
      <c r="E114" s="16">
        <v>1501257</v>
      </c>
      <c r="F114" s="16">
        <v>1501257</v>
      </c>
      <c r="G114" s="16">
        <v>0</v>
      </c>
      <c r="H114" s="16">
        <v>1115369.47</v>
      </c>
      <c r="I114" s="16">
        <v>0</v>
      </c>
      <c r="J114" s="16">
        <v>385887.53</v>
      </c>
      <c r="K114" s="16">
        <v>385887.53</v>
      </c>
      <c r="L114" s="16">
        <v>0</v>
      </c>
      <c r="M114" s="16">
        <v>0</v>
      </c>
      <c r="N114" s="19">
        <f t="shared" si="13"/>
        <v>0.25704295134011035</v>
      </c>
      <c r="O114" s="18"/>
      <c r="P114" s="18"/>
      <c r="Q114" s="19"/>
    </row>
    <row r="115" spans="1:18" s="24" customFormat="1" x14ac:dyDescent="0.25">
      <c r="A115" s="21" t="s">
        <v>321</v>
      </c>
      <c r="B115" s="21" t="s">
        <v>263</v>
      </c>
      <c r="C115" s="21" t="s">
        <v>264</v>
      </c>
      <c r="D115" s="25">
        <v>33000000</v>
      </c>
      <c r="E115" s="25">
        <v>33000000</v>
      </c>
      <c r="F115" s="25">
        <v>10000000</v>
      </c>
      <c r="G115" s="25">
        <v>0</v>
      </c>
      <c r="H115" s="25">
        <v>2221750</v>
      </c>
      <c r="I115" s="25">
        <v>0</v>
      </c>
      <c r="J115" s="25">
        <v>7778250</v>
      </c>
      <c r="K115" s="25">
        <v>0</v>
      </c>
      <c r="L115" s="25">
        <v>23000000</v>
      </c>
      <c r="M115" s="25">
        <v>0</v>
      </c>
      <c r="N115" s="23">
        <f t="shared" si="13"/>
        <v>0.23570454545454544</v>
      </c>
      <c r="O115" s="22">
        <f>O116+O117</f>
        <v>86200000</v>
      </c>
      <c r="P115" s="22">
        <f>P116+P117</f>
        <v>19968571.100000001</v>
      </c>
      <c r="Q115" s="23">
        <f>+P115/O115</f>
        <v>0.23165395707656614</v>
      </c>
    </row>
    <row r="116" spans="1:18" s="24" customFormat="1" x14ac:dyDescent="0.25">
      <c r="A116" s="21" t="s">
        <v>321</v>
      </c>
      <c r="B116" s="21" t="s">
        <v>267</v>
      </c>
      <c r="C116" s="21" t="s">
        <v>268</v>
      </c>
      <c r="D116" s="25">
        <v>33000000</v>
      </c>
      <c r="E116" s="25">
        <v>33000000</v>
      </c>
      <c r="F116" s="25">
        <v>10000000</v>
      </c>
      <c r="G116" s="25">
        <v>0</v>
      </c>
      <c r="H116" s="25">
        <v>2221750</v>
      </c>
      <c r="I116" s="25">
        <v>0</v>
      </c>
      <c r="J116" s="25">
        <v>7778250</v>
      </c>
      <c r="K116" s="25">
        <v>0</v>
      </c>
      <c r="L116" s="25">
        <v>23000000</v>
      </c>
      <c r="M116" s="25">
        <v>0</v>
      </c>
      <c r="N116" s="23">
        <f t="shared" si="13"/>
        <v>0.23570454545454544</v>
      </c>
      <c r="O116" s="22">
        <f t="shared" ref="O116:O119" si="16">+E116</f>
        <v>33000000</v>
      </c>
      <c r="P116" s="22">
        <f t="shared" ref="P116:P119" si="17">+J116</f>
        <v>7778250</v>
      </c>
      <c r="Q116" s="23">
        <f t="shared" ref="Q116:Q119" si="18">+P116/O116</f>
        <v>0.23570454545454544</v>
      </c>
    </row>
    <row r="117" spans="1:18" s="72" customFormat="1" x14ac:dyDescent="0.25">
      <c r="A117" s="21" t="s">
        <v>321</v>
      </c>
      <c r="B117" s="21" t="s">
        <v>269</v>
      </c>
      <c r="C117" s="21" t="s">
        <v>270</v>
      </c>
      <c r="D117" s="25">
        <v>53200000</v>
      </c>
      <c r="E117" s="25">
        <v>53200000</v>
      </c>
      <c r="F117" s="25">
        <v>40200000</v>
      </c>
      <c r="G117" s="25">
        <v>0</v>
      </c>
      <c r="H117" s="25">
        <v>3671420.9</v>
      </c>
      <c r="I117" s="25">
        <v>0</v>
      </c>
      <c r="J117" s="25">
        <v>12190321.1</v>
      </c>
      <c r="K117" s="25">
        <v>12190321.1</v>
      </c>
      <c r="L117" s="25">
        <v>37338258</v>
      </c>
      <c r="M117" s="25">
        <v>24338258</v>
      </c>
      <c r="N117" s="23">
        <f t="shared" si="13"/>
        <v>0.22914137406015037</v>
      </c>
      <c r="O117" s="22">
        <f t="shared" si="16"/>
        <v>53200000</v>
      </c>
      <c r="P117" s="22">
        <f t="shared" si="17"/>
        <v>12190321.1</v>
      </c>
      <c r="Q117" s="23">
        <f t="shared" si="18"/>
        <v>0.22914137406015037</v>
      </c>
      <c r="R117" s="24"/>
    </row>
    <row r="118" spans="1:18" s="72" customFormat="1" x14ac:dyDescent="0.25">
      <c r="A118" s="21" t="s">
        <v>321</v>
      </c>
      <c r="B118" s="21" t="s">
        <v>271</v>
      </c>
      <c r="C118" s="21" t="s">
        <v>272</v>
      </c>
      <c r="D118" s="25">
        <v>48000000</v>
      </c>
      <c r="E118" s="25">
        <v>48000000</v>
      </c>
      <c r="F118" s="25">
        <v>35000000</v>
      </c>
      <c r="G118" s="25">
        <v>0</v>
      </c>
      <c r="H118" s="25">
        <v>3671420.9</v>
      </c>
      <c r="I118" s="25">
        <v>0</v>
      </c>
      <c r="J118" s="25">
        <v>11328579.1</v>
      </c>
      <c r="K118" s="25">
        <v>11328579.1</v>
      </c>
      <c r="L118" s="25">
        <v>33000000</v>
      </c>
      <c r="M118" s="25">
        <v>20000000</v>
      </c>
      <c r="N118" s="23">
        <f t="shared" si="13"/>
        <v>0.23601206458333332</v>
      </c>
      <c r="O118" s="22">
        <f t="shared" si="16"/>
        <v>48000000</v>
      </c>
      <c r="P118" s="22">
        <f t="shared" si="17"/>
        <v>11328579.1</v>
      </c>
      <c r="Q118" s="23">
        <f t="shared" si="18"/>
        <v>0.23601206458333332</v>
      </c>
      <c r="R118" s="24"/>
    </row>
    <row r="119" spans="1:18" s="72" customFormat="1" x14ac:dyDescent="0.25">
      <c r="A119" s="21" t="s">
        <v>321</v>
      </c>
      <c r="B119" s="21" t="s">
        <v>273</v>
      </c>
      <c r="C119" s="21" t="s">
        <v>274</v>
      </c>
      <c r="D119" s="25">
        <v>5200000</v>
      </c>
      <c r="E119" s="25">
        <v>5200000</v>
      </c>
      <c r="F119" s="25">
        <v>5200000</v>
      </c>
      <c r="G119" s="25">
        <v>0</v>
      </c>
      <c r="H119" s="25">
        <v>0</v>
      </c>
      <c r="I119" s="25">
        <v>0</v>
      </c>
      <c r="J119" s="25">
        <v>861742</v>
      </c>
      <c r="K119" s="25">
        <v>861742</v>
      </c>
      <c r="L119" s="25">
        <v>4338258</v>
      </c>
      <c r="M119" s="25">
        <v>4338258</v>
      </c>
      <c r="N119" s="23">
        <f t="shared" si="13"/>
        <v>0.16571961538461538</v>
      </c>
      <c r="O119" s="22">
        <f t="shared" si="16"/>
        <v>5200000</v>
      </c>
      <c r="P119" s="22">
        <f t="shared" si="17"/>
        <v>861742</v>
      </c>
      <c r="Q119" s="23">
        <f t="shared" si="18"/>
        <v>0.16571961538461538</v>
      </c>
      <c r="R119" s="24"/>
    </row>
    <row r="120" spans="1:18" s="14" customFormat="1" x14ac:dyDescent="0.25">
      <c r="A120" s="15" t="s">
        <v>321</v>
      </c>
      <c r="B120" s="15" t="s">
        <v>275</v>
      </c>
      <c r="C120" s="15" t="s">
        <v>276</v>
      </c>
      <c r="D120" s="16">
        <v>37215000</v>
      </c>
      <c r="E120" s="16">
        <v>37215000</v>
      </c>
      <c r="F120" s="16">
        <v>12404999</v>
      </c>
      <c r="G120" s="16">
        <v>0</v>
      </c>
      <c r="H120" s="16">
        <v>12404999</v>
      </c>
      <c r="I120" s="16">
        <v>0</v>
      </c>
      <c r="J120" s="16">
        <v>0</v>
      </c>
      <c r="K120" s="16">
        <v>0</v>
      </c>
      <c r="L120" s="16">
        <v>24810001</v>
      </c>
      <c r="M120" s="16">
        <v>0</v>
      </c>
      <c r="N120" s="19">
        <f t="shared" si="13"/>
        <v>0</v>
      </c>
      <c r="O120" s="18"/>
      <c r="P120" s="18"/>
      <c r="Q120" s="19"/>
      <c r="R120" s="20"/>
    </row>
    <row r="121" spans="1:18" s="14" customFormat="1" x14ac:dyDescent="0.25">
      <c r="A121" s="15" t="s">
        <v>321</v>
      </c>
      <c r="B121" s="15" t="s">
        <v>355</v>
      </c>
      <c r="C121" s="15" t="s">
        <v>356</v>
      </c>
      <c r="D121" s="16">
        <v>4200000</v>
      </c>
      <c r="E121" s="16">
        <v>4200000</v>
      </c>
      <c r="F121" s="16">
        <v>1400000</v>
      </c>
      <c r="G121" s="16">
        <v>0</v>
      </c>
      <c r="H121" s="16">
        <v>1400000</v>
      </c>
      <c r="I121" s="16">
        <v>0</v>
      </c>
      <c r="J121" s="16">
        <v>0</v>
      </c>
      <c r="K121" s="16">
        <v>0</v>
      </c>
      <c r="L121" s="16">
        <v>2800000</v>
      </c>
      <c r="M121" s="16">
        <v>0</v>
      </c>
      <c r="N121" s="19">
        <f t="shared" si="13"/>
        <v>0</v>
      </c>
      <c r="O121" s="18"/>
      <c r="P121" s="18"/>
      <c r="Q121" s="19"/>
      <c r="R121" s="20"/>
    </row>
    <row r="122" spans="1:18" s="14" customFormat="1" x14ac:dyDescent="0.25">
      <c r="A122" s="15" t="s">
        <v>321</v>
      </c>
      <c r="B122" s="15" t="s">
        <v>357</v>
      </c>
      <c r="C122" s="15" t="s">
        <v>358</v>
      </c>
      <c r="D122" s="16">
        <v>3570000</v>
      </c>
      <c r="E122" s="16">
        <v>3570000</v>
      </c>
      <c r="F122" s="16">
        <v>1190000</v>
      </c>
      <c r="G122" s="16">
        <v>0</v>
      </c>
      <c r="H122" s="16">
        <v>1190000</v>
      </c>
      <c r="I122" s="16">
        <v>0</v>
      </c>
      <c r="J122" s="16">
        <v>0</v>
      </c>
      <c r="K122" s="16">
        <v>0</v>
      </c>
      <c r="L122" s="16">
        <v>2380000</v>
      </c>
      <c r="M122" s="16">
        <v>0</v>
      </c>
      <c r="N122" s="19">
        <f t="shared" si="13"/>
        <v>0</v>
      </c>
      <c r="O122" s="18"/>
      <c r="P122" s="18"/>
      <c r="Q122" s="19"/>
      <c r="R122" s="20"/>
    </row>
    <row r="123" spans="1:18" s="72" customFormat="1" x14ac:dyDescent="0.25">
      <c r="A123" s="15" t="s">
        <v>321</v>
      </c>
      <c r="B123" s="15" t="s">
        <v>359</v>
      </c>
      <c r="C123" s="15" t="s">
        <v>360</v>
      </c>
      <c r="D123" s="16">
        <v>11945000</v>
      </c>
      <c r="E123" s="16">
        <v>11945000</v>
      </c>
      <c r="F123" s="16">
        <v>3981666</v>
      </c>
      <c r="G123" s="16">
        <v>0</v>
      </c>
      <c r="H123" s="16">
        <v>3981666</v>
      </c>
      <c r="I123" s="16">
        <v>0</v>
      </c>
      <c r="J123" s="16">
        <v>0</v>
      </c>
      <c r="K123" s="16">
        <v>0</v>
      </c>
      <c r="L123" s="16">
        <v>7963334</v>
      </c>
      <c r="M123" s="16">
        <v>0</v>
      </c>
      <c r="N123" s="19">
        <f t="shared" si="13"/>
        <v>0</v>
      </c>
      <c r="O123" s="22"/>
      <c r="P123" s="22"/>
      <c r="Q123" s="23"/>
      <c r="R123" s="24"/>
    </row>
    <row r="124" spans="1:18" s="72" customFormat="1" x14ac:dyDescent="0.25">
      <c r="A124" s="15" t="s">
        <v>321</v>
      </c>
      <c r="B124" s="15" t="s">
        <v>361</v>
      </c>
      <c r="C124" s="15" t="s">
        <v>362</v>
      </c>
      <c r="D124" s="16">
        <v>17500000</v>
      </c>
      <c r="E124" s="16">
        <v>17500000</v>
      </c>
      <c r="F124" s="16">
        <v>5833333</v>
      </c>
      <c r="G124" s="16">
        <v>0</v>
      </c>
      <c r="H124" s="16">
        <v>5833333</v>
      </c>
      <c r="I124" s="16">
        <v>0</v>
      </c>
      <c r="J124" s="16">
        <v>0</v>
      </c>
      <c r="K124" s="16">
        <v>0</v>
      </c>
      <c r="L124" s="16">
        <v>11666667</v>
      </c>
      <c r="M124" s="16">
        <v>0</v>
      </c>
      <c r="N124" s="19">
        <f t="shared" si="13"/>
        <v>0</v>
      </c>
      <c r="O124" s="22"/>
      <c r="P124" s="22"/>
      <c r="Q124" s="23"/>
      <c r="R124" s="24"/>
    </row>
    <row r="125" spans="1:18" s="72" customFormat="1" x14ac:dyDescent="0.25">
      <c r="A125" s="15" t="s">
        <v>321</v>
      </c>
      <c r="B125" s="15" t="s">
        <v>363</v>
      </c>
      <c r="C125" s="15" t="s">
        <v>364</v>
      </c>
      <c r="D125" s="16">
        <v>85360935</v>
      </c>
      <c r="E125" s="16">
        <v>85360935</v>
      </c>
      <c r="F125" s="16">
        <v>0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85360935</v>
      </c>
      <c r="M125" s="16">
        <v>0</v>
      </c>
      <c r="N125" s="19">
        <f t="shared" si="13"/>
        <v>0</v>
      </c>
      <c r="O125" s="22"/>
      <c r="P125" s="22"/>
      <c r="Q125" s="23"/>
      <c r="R125" s="24"/>
    </row>
    <row r="126" spans="1:18" s="72" customFormat="1" x14ac:dyDescent="0.25">
      <c r="A126" s="21" t="s">
        <v>321</v>
      </c>
      <c r="B126" s="21" t="s">
        <v>365</v>
      </c>
      <c r="C126" s="21" t="s">
        <v>366</v>
      </c>
      <c r="D126" s="25">
        <v>85360935</v>
      </c>
      <c r="E126" s="25">
        <v>85360935</v>
      </c>
      <c r="F126" s="25">
        <v>0</v>
      </c>
      <c r="G126" s="25">
        <v>0</v>
      </c>
      <c r="H126" s="25">
        <v>0</v>
      </c>
      <c r="I126" s="25">
        <v>0</v>
      </c>
      <c r="J126" s="25">
        <v>0</v>
      </c>
      <c r="K126" s="25">
        <v>0</v>
      </c>
      <c r="L126" s="25">
        <v>85360935</v>
      </c>
      <c r="M126" s="25">
        <v>0</v>
      </c>
      <c r="N126" s="19">
        <f t="shared" si="13"/>
        <v>0</v>
      </c>
      <c r="O126" s="22"/>
      <c r="P126" s="22"/>
      <c r="Q126" s="23"/>
      <c r="R126" s="24"/>
    </row>
    <row r="127" spans="1:18" s="72" customFormat="1" x14ac:dyDescent="0.25">
      <c r="A127" s="21" t="s">
        <v>321</v>
      </c>
      <c r="B127" s="21" t="s">
        <v>283</v>
      </c>
      <c r="C127" s="21" t="s">
        <v>284</v>
      </c>
      <c r="D127" s="25">
        <v>582672</v>
      </c>
      <c r="E127" s="25">
        <v>582672</v>
      </c>
      <c r="F127" s="25">
        <v>582672</v>
      </c>
      <c r="G127" s="25">
        <v>0</v>
      </c>
      <c r="H127" s="25">
        <v>1420.8</v>
      </c>
      <c r="I127" s="25">
        <v>0</v>
      </c>
      <c r="J127" s="25">
        <v>581251.19999999995</v>
      </c>
      <c r="K127" s="25">
        <v>581251.19999999995</v>
      </c>
      <c r="L127" s="25">
        <v>0</v>
      </c>
      <c r="M127" s="25">
        <v>0</v>
      </c>
      <c r="N127" s="19">
        <f t="shared" si="13"/>
        <v>0.99756157838372184</v>
      </c>
      <c r="O127" s="22"/>
      <c r="P127" s="22"/>
      <c r="Q127" s="23"/>
      <c r="R127" s="24"/>
    </row>
    <row r="128" spans="1:18" s="72" customFormat="1" x14ac:dyDescent="0.25">
      <c r="A128" s="21" t="s">
        <v>321</v>
      </c>
      <c r="B128" s="21" t="s">
        <v>367</v>
      </c>
      <c r="C128" s="21" t="s">
        <v>368</v>
      </c>
      <c r="D128" s="25">
        <v>582672</v>
      </c>
      <c r="E128" s="25">
        <v>582672</v>
      </c>
      <c r="F128" s="25">
        <v>582672</v>
      </c>
      <c r="G128" s="25">
        <v>0</v>
      </c>
      <c r="H128" s="25">
        <v>1420.8</v>
      </c>
      <c r="I128" s="25">
        <v>0</v>
      </c>
      <c r="J128" s="25">
        <v>581251.19999999995</v>
      </c>
      <c r="K128" s="25">
        <v>581251.19999999995</v>
      </c>
      <c r="L128" s="25">
        <v>0</v>
      </c>
      <c r="M128" s="25">
        <v>0</v>
      </c>
      <c r="N128" s="19">
        <v>0</v>
      </c>
      <c r="O128" s="22"/>
      <c r="P128" s="22"/>
      <c r="Q128" s="23"/>
    </row>
    <row r="139" spans="1:18" s="72" customFormat="1" x14ac:dyDescent="0.25">
      <c r="A139" s="21"/>
      <c r="B139" s="21"/>
      <c r="C139" s="21"/>
      <c r="D139" s="31"/>
      <c r="E139" s="31"/>
      <c r="F139" s="31"/>
      <c r="G139" s="31"/>
      <c r="H139" s="31"/>
      <c r="I139" s="31"/>
      <c r="J139" s="31"/>
      <c r="K139" s="31"/>
      <c r="L139" s="31"/>
      <c r="M139" s="31"/>
      <c r="N139" s="19"/>
      <c r="O139" s="22"/>
      <c r="P139" s="22"/>
      <c r="Q139" s="23"/>
      <c r="R139" s="24"/>
    </row>
    <row r="140" spans="1:18" s="72" customFormat="1" x14ac:dyDescent="0.25">
      <c r="A140" s="21"/>
      <c r="B140" s="21"/>
      <c r="C140" s="21"/>
      <c r="D140" s="31"/>
      <c r="E140" s="31"/>
      <c r="F140" s="31"/>
      <c r="G140" s="31"/>
      <c r="H140" s="31"/>
      <c r="I140" s="31"/>
      <c r="J140" s="31"/>
      <c r="K140" s="31"/>
      <c r="L140" s="31"/>
      <c r="M140" s="31"/>
      <c r="N140" s="19"/>
      <c r="O140" s="22"/>
      <c r="P140" s="22"/>
      <c r="Q140" s="23"/>
      <c r="R140" s="24"/>
    </row>
    <row r="141" spans="1:18" s="72" customFormat="1" x14ac:dyDescent="0.25">
      <c r="A141" s="21"/>
      <c r="B141" s="21"/>
      <c r="C141" s="21"/>
      <c r="D141" s="31"/>
      <c r="E141" s="31"/>
      <c r="F141" s="31"/>
      <c r="G141" s="31"/>
      <c r="H141" s="31"/>
      <c r="I141" s="31"/>
      <c r="J141" s="31"/>
      <c r="K141" s="31"/>
      <c r="L141" s="31"/>
      <c r="M141" s="31"/>
      <c r="N141" s="23"/>
      <c r="O141" s="22"/>
      <c r="P141" s="22"/>
      <c r="Q141" s="23"/>
      <c r="R141" s="24"/>
    </row>
    <row r="142" spans="1:18" s="72" customFormat="1" x14ac:dyDescent="0.25">
      <c r="A142" s="21"/>
      <c r="B142" s="21"/>
      <c r="C142" s="21"/>
      <c r="D142" s="31"/>
      <c r="E142" s="31"/>
      <c r="F142" s="31"/>
      <c r="G142" s="31"/>
      <c r="H142" s="31"/>
      <c r="I142" s="31"/>
      <c r="J142" s="31"/>
      <c r="K142" s="31"/>
      <c r="L142" s="31"/>
      <c r="M142" s="31"/>
      <c r="N142" s="23"/>
      <c r="O142" s="22"/>
      <c r="P142" s="22"/>
      <c r="Q142" s="23"/>
      <c r="R142" s="24"/>
    </row>
    <row r="143" spans="1:18" s="72" customFormat="1" x14ac:dyDescent="0.25">
      <c r="A143" s="21"/>
      <c r="B143" s="21"/>
      <c r="C143" s="21"/>
      <c r="D143" s="31"/>
      <c r="E143" s="31"/>
      <c r="F143" s="31"/>
      <c r="G143" s="31"/>
      <c r="H143" s="31"/>
      <c r="I143" s="31"/>
      <c r="J143" s="31"/>
      <c r="K143" s="31"/>
      <c r="L143" s="31"/>
      <c r="M143" s="31"/>
      <c r="N143" s="23"/>
      <c r="O143" s="22"/>
      <c r="P143" s="22"/>
      <c r="Q143" s="23"/>
      <c r="R143" s="24"/>
    </row>
    <row r="144" spans="1:18" s="72" customFormat="1" x14ac:dyDescent="0.25">
      <c r="A144" s="21"/>
      <c r="B144" s="21"/>
      <c r="C144" s="21"/>
      <c r="D144" s="31"/>
      <c r="E144" s="31"/>
      <c r="F144" s="31"/>
      <c r="G144" s="31"/>
      <c r="H144" s="31"/>
      <c r="I144" s="31"/>
      <c r="J144" s="31"/>
      <c r="K144" s="31"/>
      <c r="L144" s="31"/>
      <c r="M144" s="31"/>
      <c r="N144" s="23"/>
      <c r="O144" s="22"/>
      <c r="P144" s="22"/>
      <c r="Q144" s="23"/>
      <c r="R144" s="24"/>
    </row>
    <row r="145" spans="1:14" s="24" customFormat="1" x14ac:dyDescent="0.25">
      <c r="A145" s="21"/>
      <c r="B145" s="22"/>
      <c r="C145" s="22"/>
      <c r="G145" s="22"/>
      <c r="H145" s="22"/>
      <c r="I145" s="22"/>
      <c r="J145" s="22"/>
      <c r="K145" s="22"/>
      <c r="L145" s="22"/>
      <c r="M145" s="22"/>
      <c r="N145" s="23"/>
    </row>
    <row r="146" spans="1:14" s="24" customFormat="1" x14ac:dyDescent="0.25">
      <c r="A146" s="21"/>
      <c r="G146" s="21"/>
      <c r="H146" s="21"/>
    </row>
    <row r="147" spans="1:14" x14ac:dyDescent="0.25">
      <c r="A147" s="15"/>
      <c r="G147" s="15"/>
      <c r="H147" s="15"/>
    </row>
    <row r="148" spans="1:14" x14ac:dyDescent="0.25">
      <c r="A148" s="15"/>
      <c r="B148" s="167" t="s">
        <v>27</v>
      </c>
      <c r="C148" s="167"/>
      <c r="D148" s="167"/>
      <c r="E148" s="167"/>
      <c r="F148" s="167"/>
      <c r="G148" s="15"/>
      <c r="H148" s="15"/>
    </row>
    <row r="149" spans="1:14" ht="32.25" thickBot="1" x14ac:dyDescent="0.3">
      <c r="A149" s="15"/>
      <c r="B149" s="51" t="s">
        <v>44</v>
      </c>
      <c r="C149" s="51" t="s">
        <v>7</v>
      </c>
      <c r="D149" s="51" t="s">
        <v>8</v>
      </c>
      <c r="E149" s="51" t="s">
        <v>9</v>
      </c>
      <c r="F149" s="51" t="s">
        <v>21</v>
      </c>
      <c r="G149" s="15"/>
      <c r="H149" s="15"/>
    </row>
    <row r="150" spans="1:14" ht="16.5" thickTop="1" x14ac:dyDescent="0.25">
      <c r="A150" s="15"/>
      <c r="B150" s="30" t="s">
        <v>22</v>
      </c>
      <c r="C150" s="27">
        <f>+E8</f>
        <v>763962183</v>
      </c>
      <c r="D150" s="31">
        <f>+J8</f>
        <v>181902709.38</v>
      </c>
      <c r="E150" s="20">
        <f>+C150-D150</f>
        <v>582059473.62</v>
      </c>
      <c r="F150" s="19">
        <f>+D150/C150</f>
        <v>0.23810433739754891</v>
      </c>
      <c r="G150" s="15"/>
      <c r="H150" s="15"/>
    </row>
    <row r="151" spans="1:14" x14ac:dyDescent="0.25">
      <c r="A151" s="15"/>
      <c r="B151" s="30" t="s">
        <v>26</v>
      </c>
      <c r="C151" s="20">
        <f>+E27</f>
        <v>558699679</v>
      </c>
      <c r="D151" s="24">
        <f>+J27</f>
        <v>13572483.59</v>
      </c>
      <c r="E151" s="20">
        <f t="shared" ref="E151:E154" si="19">+C151-D151</f>
        <v>545127195.40999997</v>
      </c>
      <c r="F151" s="19">
        <f t="shared" ref="F151:F154" si="20">+D151/C151</f>
        <v>2.4292986196614585E-2</v>
      </c>
      <c r="G151" s="15"/>
      <c r="H151" s="15"/>
    </row>
    <row r="152" spans="1:14" x14ac:dyDescent="0.25">
      <c r="A152" s="15"/>
      <c r="B152" s="30" t="s">
        <v>23</v>
      </c>
      <c r="C152" s="20">
        <f>+E69</f>
        <v>12500765</v>
      </c>
      <c r="D152" s="24">
        <f>+J69</f>
        <v>662529</v>
      </c>
      <c r="E152" s="20">
        <f t="shared" si="19"/>
        <v>11838236</v>
      </c>
      <c r="F152" s="19">
        <f t="shared" si="20"/>
        <v>5.2999076456520862E-2</v>
      </c>
      <c r="G152" s="15"/>
      <c r="H152" s="15"/>
    </row>
    <row r="153" spans="1:14" x14ac:dyDescent="0.25">
      <c r="A153" s="15"/>
      <c r="B153" s="30" t="s">
        <v>24</v>
      </c>
      <c r="C153" s="20">
        <f>E93</f>
        <v>1267097953</v>
      </c>
      <c r="D153" s="24">
        <f>J93</f>
        <v>0</v>
      </c>
      <c r="E153" s="20">
        <f t="shared" si="19"/>
        <v>1267097953</v>
      </c>
      <c r="F153" s="19">
        <f t="shared" si="20"/>
        <v>0</v>
      </c>
      <c r="G153" s="15"/>
      <c r="H153" s="15"/>
    </row>
    <row r="154" spans="1:14" x14ac:dyDescent="0.25">
      <c r="A154" s="15"/>
      <c r="B154" s="30" t="s">
        <v>25</v>
      </c>
      <c r="C154" s="20">
        <f>E103</f>
        <v>8271653598</v>
      </c>
      <c r="D154" s="24">
        <f>J103</f>
        <v>2115373084.9200001</v>
      </c>
      <c r="E154" s="20">
        <f t="shared" si="19"/>
        <v>6156280513.0799999</v>
      </c>
      <c r="F154" s="19">
        <f t="shared" si="20"/>
        <v>0.25573762970822128</v>
      </c>
      <c r="G154" s="15"/>
      <c r="H154" s="15"/>
    </row>
    <row r="155" spans="1:14" ht="16.5" thickBot="1" x14ac:dyDescent="0.3">
      <c r="A155" s="15"/>
      <c r="B155" s="52" t="s">
        <v>10</v>
      </c>
      <c r="C155" s="52">
        <f>SUM(C150:C154)</f>
        <v>10873914178</v>
      </c>
      <c r="D155" s="52">
        <f>SUM(D150:D154)</f>
        <v>2311510806.8899999</v>
      </c>
      <c r="E155" s="52">
        <f>SUM(E150:E154)</f>
        <v>8562403371.1099997</v>
      </c>
      <c r="F155" s="53">
        <f t="shared" ref="F155" si="21">+D155/C155</f>
        <v>0.21257394246927447</v>
      </c>
      <c r="G155" s="15"/>
      <c r="H155" s="15"/>
    </row>
    <row r="156" spans="1:14" ht="16.5" thickTop="1" x14ac:dyDescent="0.25">
      <c r="A156" s="15"/>
      <c r="B156" s="14"/>
      <c r="C156" s="14"/>
      <c r="D156" s="72"/>
      <c r="E156" s="3"/>
      <c r="G156" s="15"/>
      <c r="H156" s="15"/>
    </row>
    <row r="157" spans="1:14" x14ac:dyDescent="0.25">
      <c r="A157" s="15"/>
      <c r="B157" s="3"/>
      <c r="C157" s="14"/>
      <c r="D157" s="35"/>
      <c r="E157" s="3"/>
      <c r="F157" s="3"/>
      <c r="G157" s="15"/>
      <c r="H157" s="15"/>
    </row>
    <row r="158" spans="1:14" x14ac:dyDescent="0.25">
      <c r="A158" s="15"/>
      <c r="B158" s="176" t="s">
        <v>36</v>
      </c>
      <c r="C158" s="176"/>
      <c r="D158" s="176"/>
      <c r="E158" s="176"/>
      <c r="F158" s="176"/>
      <c r="G158" s="15"/>
      <c r="H158" s="15"/>
    </row>
    <row r="159" spans="1:14" ht="32.25" thickBot="1" x14ac:dyDescent="0.3">
      <c r="A159" s="15"/>
      <c r="B159" s="54" t="s">
        <v>44</v>
      </c>
      <c r="C159" s="54" t="s">
        <v>32</v>
      </c>
      <c r="D159" s="54" t="s">
        <v>33</v>
      </c>
      <c r="E159" s="54" t="s">
        <v>37</v>
      </c>
      <c r="F159" s="54" t="s">
        <v>34</v>
      </c>
      <c r="G159" s="15"/>
      <c r="H159" s="15"/>
    </row>
    <row r="160" spans="1:14" ht="16.5" thickTop="1" x14ac:dyDescent="0.25">
      <c r="A160" s="15"/>
      <c r="B160" s="30" t="s">
        <v>26</v>
      </c>
      <c r="C160" s="20">
        <f t="shared" ref="C160:D161" si="22">+C151</f>
        <v>558699679</v>
      </c>
      <c r="D160" s="20">
        <f t="shared" si="22"/>
        <v>13572483.59</v>
      </c>
      <c r="E160" s="20">
        <f>+C160-D160</f>
        <v>545127195.40999997</v>
      </c>
      <c r="F160" s="19">
        <f>+D160/C160</f>
        <v>2.4292986196614585E-2</v>
      </c>
      <c r="G160" s="15"/>
      <c r="H160" s="15"/>
    </row>
    <row r="161" spans="1:8" x14ac:dyDescent="0.25">
      <c r="A161" s="15"/>
      <c r="B161" s="30" t="s">
        <v>23</v>
      </c>
      <c r="C161" s="20">
        <f t="shared" si="22"/>
        <v>12500765</v>
      </c>
      <c r="D161" s="20">
        <f t="shared" si="22"/>
        <v>662529</v>
      </c>
      <c r="E161" s="20">
        <f>+C161-D161</f>
        <v>11838236</v>
      </c>
      <c r="F161" s="19">
        <f>+D161/C161</f>
        <v>5.2999076456520862E-2</v>
      </c>
      <c r="G161" s="15"/>
      <c r="H161" s="15"/>
    </row>
    <row r="162" spans="1:8" x14ac:dyDescent="0.25">
      <c r="A162" s="15"/>
      <c r="B162" s="30" t="s">
        <v>24</v>
      </c>
      <c r="C162" s="20">
        <f>O96</f>
        <v>1243257953</v>
      </c>
      <c r="D162" s="20">
        <f>P96</f>
        <v>0</v>
      </c>
      <c r="E162" s="20">
        <f>+C162-D162</f>
        <v>1243257953</v>
      </c>
      <c r="F162" s="19">
        <f>+D162/C162</f>
        <v>0</v>
      </c>
      <c r="G162" s="15"/>
      <c r="H162" s="15"/>
    </row>
    <row r="163" spans="1:8" x14ac:dyDescent="0.25">
      <c r="A163" s="15"/>
      <c r="B163" s="30" t="s">
        <v>25</v>
      </c>
      <c r="C163" s="20">
        <f>C154</f>
        <v>8271653598</v>
      </c>
      <c r="D163" s="20">
        <f>D154</f>
        <v>2115373084.9200001</v>
      </c>
      <c r="E163" s="20">
        <f>+C163-D163</f>
        <v>6156280513.0799999</v>
      </c>
      <c r="F163" s="19">
        <f>+D163/C163</f>
        <v>0.25573762970822128</v>
      </c>
      <c r="G163" s="15"/>
      <c r="H163" s="15"/>
    </row>
    <row r="164" spans="1:8" ht="16.5" thickBot="1" x14ac:dyDescent="0.3">
      <c r="A164" s="15"/>
      <c r="B164" s="55" t="s">
        <v>10</v>
      </c>
      <c r="C164" s="55">
        <f>SUM(C160:C163)</f>
        <v>10086111995</v>
      </c>
      <c r="D164" s="55">
        <f>SUM(D160:D163)</f>
        <v>2129608097.51</v>
      </c>
      <c r="E164" s="55">
        <f>SUM(E160:E163)</f>
        <v>7956503897.4899998</v>
      </c>
      <c r="F164" s="56">
        <f>+D164/C164</f>
        <v>0.21114261853980137</v>
      </c>
      <c r="G164" s="15"/>
      <c r="H164" s="15"/>
    </row>
    <row r="165" spans="1:8" ht="16.5" thickTop="1" x14ac:dyDescent="0.25">
      <c r="A165" s="15"/>
      <c r="D165" s="3"/>
      <c r="E165" s="3"/>
      <c r="F165" s="3"/>
      <c r="G165" s="15"/>
      <c r="H165" s="15"/>
    </row>
    <row r="166" spans="1:8" x14ac:dyDescent="0.25">
      <c r="A166" s="15"/>
      <c r="D166" s="3"/>
      <c r="E166" s="3"/>
      <c r="F166" s="3"/>
      <c r="G166" s="15"/>
      <c r="H166" s="15"/>
    </row>
    <row r="167" spans="1:8" x14ac:dyDescent="0.25">
      <c r="A167" s="15"/>
      <c r="D167" s="3"/>
      <c r="E167" s="3"/>
      <c r="F167" s="3"/>
      <c r="G167" s="15"/>
      <c r="H167" s="15"/>
    </row>
    <row r="168" spans="1:8" x14ac:dyDescent="0.25">
      <c r="A168" s="15"/>
      <c r="D168" s="3"/>
      <c r="E168" s="3"/>
      <c r="F168" s="3"/>
      <c r="G168" s="15"/>
      <c r="H168" s="15"/>
    </row>
    <row r="169" spans="1:8" x14ac:dyDescent="0.25">
      <c r="A169" s="15"/>
      <c r="B169" s="108"/>
      <c r="C169" s="109"/>
      <c r="D169" s="110"/>
      <c r="E169" s="110"/>
      <c r="F169" s="110"/>
      <c r="G169" s="99"/>
      <c r="H169" s="15"/>
    </row>
    <row r="170" spans="1:8" x14ac:dyDescent="0.25">
      <c r="A170" s="15"/>
      <c r="B170" s="108"/>
      <c r="C170" s="109"/>
      <c r="D170" s="110"/>
      <c r="E170" s="110"/>
      <c r="F170" s="110"/>
      <c r="G170" s="99"/>
      <c r="H170" s="15"/>
    </row>
    <row r="171" spans="1:8" x14ac:dyDescent="0.25">
      <c r="A171" s="15"/>
      <c r="B171" s="147" t="s">
        <v>46</v>
      </c>
      <c r="C171" s="148" t="s">
        <v>47</v>
      </c>
      <c r="D171" s="148" t="s">
        <v>48</v>
      </c>
      <c r="E171" s="147" t="s">
        <v>7</v>
      </c>
      <c r="F171" s="147" t="s">
        <v>19</v>
      </c>
      <c r="G171" s="99"/>
      <c r="H171" s="15"/>
    </row>
    <row r="172" spans="1:8" x14ac:dyDescent="0.25">
      <c r="A172" s="15"/>
      <c r="B172" s="149" t="s">
        <v>22</v>
      </c>
      <c r="C172" s="150">
        <f>+F172/E172</f>
        <v>0.23810433739754891</v>
      </c>
      <c r="D172" s="150">
        <f>+(100%/12)*3</f>
        <v>0.25</v>
      </c>
      <c r="E172" s="151">
        <f>C150</f>
        <v>763962183</v>
      </c>
      <c r="F172" s="151">
        <f>D150</f>
        <v>181902709.38</v>
      </c>
      <c r="G172" s="99"/>
      <c r="H172" s="15"/>
    </row>
    <row r="173" spans="1:8" x14ac:dyDescent="0.25">
      <c r="A173" s="15"/>
      <c r="B173" s="149" t="s">
        <v>26</v>
      </c>
      <c r="C173" s="150">
        <f>+F173/E173</f>
        <v>2.4292986196614585E-2</v>
      </c>
      <c r="D173" s="150">
        <f t="shared" ref="D173:D176" si="23">+(100%/12)*3</f>
        <v>0.25</v>
      </c>
      <c r="E173" s="151">
        <f t="shared" ref="E173:F173" si="24">C151</f>
        <v>558699679</v>
      </c>
      <c r="F173" s="151">
        <f t="shared" si="24"/>
        <v>13572483.59</v>
      </c>
      <c r="G173" s="99"/>
      <c r="H173" s="15"/>
    </row>
    <row r="174" spans="1:8" x14ac:dyDescent="0.25">
      <c r="A174" s="15"/>
      <c r="B174" s="149" t="s">
        <v>23</v>
      </c>
      <c r="C174" s="150">
        <f>+F174/E174</f>
        <v>5.2999076456520862E-2</v>
      </c>
      <c r="D174" s="150">
        <f t="shared" si="23"/>
        <v>0.25</v>
      </c>
      <c r="E174" s="151">
        <f t="shared" ref="E174:F174" si="25">C152</f>
        <v>12500765</v>
      </c>
      <c r="F174" s="151">
        <f t="shared" si="25"/>
        <v>662529</v>
      </c>
      <c r="G174" s="99"/>
      <c r="H174" s="15"/>
    </row>
    <row r="175" spans="1:8" x14ac:dyDescent="0.25">
      <c r="A175" s="15"/>
      <c r="B175" s="149" t="s">
        <v>24</v>
      </c>
      <c r="C175" s="150">
        <f>+F175/E175</f>
        <v>0</v>
      </c>
      <c r="D175" s="150">
        <f t="shared" si="23"/>
        <v>0.25</v>
      </c>
      <c r="E175" s="151">
        <f t="shared" ref="E175:F175" si="26">C153</f>
        <v>1267097953</v>
      </c>
      <c r="F175" s="151">
        <f t="shared" si="26"/>
        <v>0</v>
      </c>
      <c r="G175" s="99"/>
      <c r="H175" s="15"/>
    </row>
    <row r="176" spans="1:8" x14ac:dyDescent="0.25">
      <c r="A176" s="15"/>
      <c r="B176" s="149" t="s">
        <v>25</v>
      </c>
      <c r="C176" s="150">
        <f>+F176/E176</f>
        <v>0.25573762970822128</v>
      </c>
      <c r="D176" s="150">
        <f t="shared" si="23"/>
        <v>0.25</v>
      </c>
      <c r="E176" s="151">
        <f t="shared" ref="E176:F176" si="27">C154</f>
        <v>8271653598</v>
      </c>
      <c r="F176" s="151">
        <f t="shared" si="27"/>
        <v>2115373084.9200001</v>
      </c>
      <c r="G176" s="99"/>
      <c r="H176" s="15"/>
    </row>
    <row r="177" spans="1:8" x14ac:dyDescent="0.25">
      <c r="A177" s="15"/>
      <c r="B177" s="108"/>
      <c r="C177" s="109"/>
      <c r="D177" s="99"/>
      <c r="E177" s="99"/>
      <c r="F177" s="99"/>
      <c r="G177" s="99"/>
      <c r="H177" s="15"/>
    </row>
    <row r="178" spans="1:8" x14ac:dyDescent="0.25">
      <c r="A178" s="15"/>
      <c r="B178" s="108"/>
      <c r="C178" s="109"/>
      <c r="D178" s="110"/>
      <c r="E178" s="110"/>
      <c r="F178" s="110"/>
      <c r="G178" s="99"/>
      <c r="H178" s="15"/>
    </row>
    <row r="179" spans="1:8" x14ac:dyDescent="0.25">
      <c r="A179" s="15"/>
      <c r="B179" s="108"/>
      <c r="C179" s="109"/>
      <c r="D179" s="110"/>
      <c r="E179" s="110"/>
      <c r="F179" s="110"/>
      <c r="G179" s="99"/>
      <c r="H179" s="15"/>
    </row>
    <row r="180" spans="1:8" x14ac:dyDescent="0.25">
      <c r="A180" s="15"/>
      <c r="D180" s="3"/>
      <c r="E180" s="3"/>
      <c r="F180" s="3"/>
      <c r="G180" s="15"/>
      <c r="H180" s="15"/>
    </row>
    <row r="181" spans="1:8" x14ac:dyDescent="0.25">
      <c r="A181" s="15"/>
      <c r="D181" s="3"/>
      <c r="E181" s="3"/>
      <c r="F181" s="3"/>
      <c r="G181" s="15"/>
      <c r="H181" s="15"/>
    </row>
    <row r="182" spans="1:8" x14ac:dyDescent="0.25">
      <c r="A182" s="15"/>
      <c r="D182" s="3"/>
      <c r="E182" s="3"/>
      <c r="F182" s="3"/>
      <c r="G182" s="15"/>
      <c r="H182" s="15"/>
    </row>
    <row r="183" spans="1:8" x14ac:dyDescent="0.25">
      <c r="A183" s="15"/>
      <c r="D183" s="15"/>
      <c r="E183" s="15"/>
      <c r="F183" s="15"/>
      <c r="G183" s="15"/>
      <c r="H183" s="15"/>
    </row>
    <row r="184" spans="1:8" x14ac:dyDescent="0.25">
      <c r="A184" s="15"/>
      <c r="D184" s="15"/>
      <c r="E184" s="15"/>
      <c r="F184" s="15"/>
      <c r="G184" s="15"/>
      <c r="H184" s="15"/>
    </row>
    <row r="185" spans="1:8" x14ac:dyDescent="0.25">
      <c r="A185" s="15"/>
      <c r="D185" s="15"/>
      <c r="E185" s="15"/>
      <c r="F185" s="15"/>
      <c r="G185" s="15"/>
      <c r="H185" s="15"/>
    </row>
    <row r="186" spans="1:8" x14ac:dyDescent="0.25">
      <c r="A186" s="15"/>
      <c r="D186" s="15"/>
      <c r="E186" s="15"/>
      <c r="F186" s="15"/>
      <c r="G186" s="15"/>
      <c r="H186" s="15"/>
    </row>
    <row r="187" spans="1:8" x14ac:dyDescent="0.25">
      <c r="A187" s="15"/>
      <c r="D187" s="15"/>
      <c r="E187" s="15"/>
      <c r="F187" s="15"/>
      <c r="G187" s="15"/>
      <c r="H187" s="15"/>
    </row>
    <row r="188" spans="1:8" x14ac:dyDescent="0.25">
      <c r="A188" s="15"/>
      <c r="D188" s="3"/>
      <c r="E188" s="3"/>
      <c r="F188" s="3"/>
      <c r="G188" s="15"/>
      <c r="H188" s="15"/>
    </row>
    <row r="189" spans="1:8" x14ac:dyDescent="0.25">
      <c r="A189" s="15"/>
      <c r="D189" s="3"/>
      <c r="E189" s="3"/>
      <c r="F189" s="3"/>
      <c r="G189" s="15"/>
      <c r="H189" s="15"/>
    </row>
    <row r="190" spans="1:8" x14ac:dyDescent="0.25">
      <c r="A190" s="15"/>
      <c r="D190" s="15"/>
      <c r="E190" s="15"/>
      <c r="F190" s="15"/>
      <c r="G190" s="15"/>
      <c r="H190" s="15"/>
    </row>
    <row r="191" spans="1:8" x14ac:dyDescent="0.25">
      <c r="A191" s="15"/>
      <c r="D191" s="15"/>
      <c r="E191" s="15"/>
      <c r="F191" s="15"/>
      <c r="G191" s="15"/>
      <c r="H191" s="15"/>
    </row>
    <row r="192" spans="1:8" x14ac:dyDescent="0.25">
      <c r="A192" s="15"/>
      <c r="D192" s="15"/>
      <c r="E192" s="15"/>
      <c r="F192" s="15"/>
      <c r="G192" s="15"/>
      <c r="H192" s="15"/>
    </row>
    <row r="193" spans="1:8" x14ac:dyDescent="0.25">
      <c r="A193" s="15"/>
      <c r="D193" s="3"/>
      <c r="E193" s="3"/>
      <c r="F193" s="3"/>
      <c r="G193" s="15"/>
      <c r="H193" s="15"/>
    </row>
    <row r="194" spans="1:8" x14ac:dyDescent="0.25">
      <c r="A194" s="15"/>
      <c r="D194" s="15"/>
      <c r="E194" s="15"/>
      <c r="F194" s="15"/>
      <c r="G194" s="15"/>
      <c r="H194" s="15"/>
    </row>
    <row r="195" spans="1:8" x14ac:dyDescent="0.25">
      <c r="A195" s="15"/>
      <c r="D195" s="15"/>
      <c r="E195" s="15"/>
      <c r="F195" s="15"/>
      <c r="G195" s="15"/>
      <c r="H195" s="15"/>
    </row>
    <row r="196" spans="1:8" x14ac:dyDescent="0.25">
      <c r="A196" s="15"/>
      <c r="D196" s="15"/>
      <c r="E196" s="15"/>
      <c r="F196" s="15"/>
      <c r="G196" s="15"/>
      <c r="H196" s="15"/>
    </row>
    <row r="197" spans="1:8" x14ac:dyDescent="0.25">
      <c r="A197" s="15"/>
      <c r="D197" s="3"/>
      <c r="E197" s="3"/>
      <c r="F197" s="3"/>
      <c r="G197" s="15"/>
      <c r="H197" s="15"/>
    </row>
    <row r="198" spans="1:8" x14ac:dyDescent="0.25">
      <c r="A198" s="15"/>
      <c r="D198" s="3"/>
      <c r="E198" s="3"/>
      <c r="F198" s="3"/>
      <c r="G198" s="15"/>
      <c r="H198" s="15"/>
    </row>
    <row r="199" spans="1:8" x14ac:dyDescent="0.25">
      <c r="A199" s="15"/>
      <c r="D199" s="3"/>
      <c r="E199" s="3"/>
      <c r="F199" s="3"/>
      <c r="G199" s="15"/>
      <c r="H199" s="15"/>
    </row>
    <row r="200" spans="1:8" x14ac:dyDescent="0.25">
      <c r="A200" s="15"/>
      <c r="D200" s="3"/>
      <c r="E200" s="3"/>
      <c r="F200" s="3"/>
      <c r="G200" s="15"/>
      <c r="H200" s="15"/>
    </row>
    <row r="201" spans="1:8" x14ac:dyDescent="0.25">
      <c r="A201" s="15"/>
      <c r="D201" s="15"/>
      <c r="E201" s="15"/>
      <c r="F201" s="15"/>
      <c r="G201" s="15"/>
      <c r="H201" s="15"/>
    </row>
    <row r="202" spans="1:8" x14ac:dyDescent="0.25">
      <c r="A202" s="15"/>
      <c r="D202" s="3"/>
      <c r="E202" s="3"/>
      <c r="F202" s="3"/>
      <c r="G202" s="15"/>
      <c r="H202" s="15"/>
    </row>
    <row r="203" spans="1:8" x14ac:dyDescent="0.25">
      <c r="A203" s="15"/>
      <c r="D203" s="3"/>
      <c r="E203" s="3"/>
      <c r="F203" s="3"/>
      <c r="G203" s="15"/>
      <c r="H203" s="15"/>
    </row>
    <row r="204" spans="1:8" x14ac:dyDescent="0.25">
      <c r="A204" s="15"/>
      <c r="D204" s="3"/>
      <c r="E204" s="3"/>
      <c r="F204" s="3"/>
      <c r="G204" s="15"/>
      <c r="H204" s="15"/>
    </row>
    <row r="205" spans="1:8" x14ac:dyDescent="0.25">
      <c r="A205" s="15"/>
      <c r="D205" s="3"/>
      <c r="E205" s="3"/>
      <c r="F205" s="3"/>
      <c r="G205" s="15"/>
      <c r="H205" s="15"/>
    </row>
    <row r="206" spans="1:8" x14ac:dyDescent="0.25">
      <c r="A206" s="15"/>
      <c r="D206" s="15"/>
      <c r="E206" s="15"/>
      <c r="F206" s="15"/>
      <c r="G206" s="15"/>
      <c r="H206" s="15"/>
    </row>
    <row r="207" spans="1:8" x14ac:dyDescent="0.25">
      <c r="A207" s="15"/>
      <c r="D207" s="15"/>
      <c r="E207" s="15"/>
      <c r="F207" s="15"/>
      <c r="G207" s="15"/>
      <c r="H207" s="15"/>
    </row>
    <row r="208" spans="1:8" x14ac:dyDescent="0.25">
      <c r="A208" s="15"/>
      <c r="D208" s="15"/>
      <c r="E208" s="15"/>
      <c r="F208" s="15"/>
      <c r="G208" s="15"/>
      <c r="H208" s="15"/>
    </row>
    <row r="209" spans="1:8" x14ac:dyDescent="0.25">
      <c r="A209" s="15"/>
      <c r="D209" s="15"/>
      <c r="E209" s="15"/>
      <c r="F209" s="15"/>
      <c r="G209" s="15"/>
      <c r="H209" s="15"/>
    </row>
    <row r="210" spans="1:8" x14ac:dyDescent="0.25">
      <c r="A210" s="15"/>
      <c r="D210" s="3"/>
      <c r="E210" s="3"/>
      <c r="F210" s="3"/>
      <c r="G210" s="15"/>
      <c r="H210" s="15"/>
    </row>
    <row r="211" spans="1:8" x14ac:dyDescent="0.25">
      <c r="A211" s="15"/>
      <c r="D211" s="3"/>
      <c r="E211" s="3"/>
      <c r="F211" s="3"/>
      <c r="G211" s="15"/>
      <c r="H211" s="15"/>
    </row>
    <row r="212" spans="1:8" x14ac:dyDescent="0.25">
      <c r="A212" s="15"/>
      <c r="D212" s="3"/>
      <c r="E212" s="3"/>
      <c r="F212" s="3"/>
      <c r="G212" s="15"/>
      <c r="H212" s="15"/>
    </row>
    <row r="213" spans="1:8" x14ac:dyDescent="0.25">
      <c r="A213" s="15"/>
      <c r="D213" s="15"/>
      <c r="E213" s="15"/>
      <c r="F213" s="15"/>
      <c r="G213" s="15"/>
      <c r="H213" s="15"/>
    </row>
    <row r="214" spans="1:8" x14ac:dyDescent="0.25">
      <c r="A214" s="15"/>
      <c r="D214" s="15"/>
      <c r="E214" s="15"/>
      <c r="F214" s="15"/>
      <c r="G214" s="15"/>
      <c r="H214" s="15"/>
    </row>
    <row r="215" spans="1:8" x14ac:dyDescent="0.25">
      <c r="A215" s="15"/>
      <c r="D215" s="15"/>
      <c r="E215" s="15"/>
      <c r="F215" s="15"/>
      <c r="G215" s="15"/>
      <c r="H215" s="15"/>
    </row>
    <row r="216" spans="1:8" x14ac:dyDescent="0.25">
      <c r="A216" s="15"/>
      <c r="D216" s="3"/>
      <c r="E216" s="3"/>
      <c r="F216" s="3"/>
      <c r="G216" s="15"/>
      <c r="H216" s="15"/>
    </row>
    <row r="217" spans="1:8" x14ac:dyDescent="0.25">
      <c r="A217" s="15"/>
      <c r="D217" s="15"/>
      <c r="E217" s="15"/>
      <c r="F217" s="15"/>
      <c r="G217" s="15"/>
      <c r="H217" s="15"/>
    </row>
    <row r="218" spans="1:8" x14ac:dyDescent="0.25">
      <c r="A218" s="15"/>
      <c r="D218" s="15"/>
      <c r="E218" s="15"/>
      <c r="F218" s="15"/>
      <c r="G218" s="15"/>
      <c r="H218" s="15"/>
    </row>
    <row r="219" spans="1:8" x14ac:dyDescent="0.25">
      <c r="A219" s="15"/>
      <c r="D219" s="15"/>
      <c r="E219" s="15"/>
      <c r="F219" s="15"/>
      <c r="G219" s="15"/>
      <c r="H219" s="15"/>
    </row>
    <row r="220" spans="1:8" x14ac:dyDescent="0.25">
      <c r="A220" s="15"/>
      <c r="D220" s="3"/>
      <c r="E220" s="3"/>
      <c r="F220" s="3"/>
      <c r="G220" s="15"/>
      <c r="H220" s="15"/>
    </row>
    <row r="221" spans="1:8" x14ac:dyDescent="0.25">
      <c r="A221" s="15"/>
      <c r="D221" s="15"/>
      <c r="E221" s="15"/>
      <c r="F221" s="15"/>
      <c r="G221" s="15"/>
      <c r="H221" s="15"/>
    </row>
    <row r="222" spans="1:8" x14ac:dyDescent="0.25">
      <c r="A222" s="15"/>
      <c r="D222" s="15"/>
      <c r="E222" s="15"/>
      <c r="F222" s="15"/>
      <c r="G222" s="15"/>
      <c r="H222" s="15"/>
    </row>
    <row r="223" spans="1:8" x14ac:dyDescent="0.25">
      <c r="A223" s="15"/>
      <c r="D223" s="3"/>
      <c r="E223" s="3"/>
      <c r="F223" s="3"/>
      <c r="G223" s="15"/>
      <c r="H223" s="15"/>
    </row>
    <row r="224" spans="1:8" x14ac:dyDescent="0.25">
      <c r="A224" s="15"/>
      <c r="D224" s="15"/>
      <c r="E224" s="15"/>
      <c r="F224" s="15"/>
      <c r="G224" s="15"/>
      <c r="H224" s="15"/>
    </row>
    <row r="225" spans="1:8" x14ac:dyDescent="0.25">
      <c r="A225" s="15"/>
      <c r="D225" s="15"/>
      <c r="E225" s="15"/>
      <c r="F225" s="15"/>
      <c r="G225" s="15"/>
      <c r="H225" s="15"/>
    </row>
    <row r="226" spans="1:8" x14ac:dyDescent="0.25">
      <c r="A226" s="15"/>
      <c r="D226" s="15"/>
      <c r="E226" s="15"/>
      <c r="F226" s="15"/>
      <c r="G226" s="15"/>
      <c r="H226" s="15"/>
    </row>
    <row r="227" spans="1:8" x14ac:dyDescent="0.25">
      <c r="A227" s="15"/>
      <c r="D227" s="3"/>
      <c r="E227" s="3"/>
      <c r="F227" s="3"/>
      <c r="G227" s="15"/>
      <c r="H227" s="15"/>
    </row>
    <row r="228" spans="1:8" x14ac:dyDescent="0.25">
      <c r="A228" s="15"/>
      <c r="D228" s="3"/>
      <c r="E228" s="3"/>
      <c r="F228" s="3"/>
      <c r="G228" s="15"/>
      <c r="H228" s="15"/>
    </row>
    <row r="229" spans="1:8" x14ac:dyDescent="0.25">
      <c r="A229" s="15"/>
      <c r="D229" s="15"/>
      <c r="E229" s="15"/>
      <c r="F229" s="15"/>
      <c r="G229" s="15"/>
      <c r="H229" s="15"/>
    </row>
    <row r="230" spans="1:8" x14ac:dyDescent="0.25">
      <c r="A230" s="15"/>
      <c r="D230" s="15"/>
      <c r="E230" s="15"/>
      <c r="F230" s="15"/>
      <c r="G230" s="15"/>
      <c r="H230" s="15"/>
    </row>
    <row r="231" spans="1:8" x14ac:dyDescent="0.25">
      <c r="A231" s="15"/>
      <c r="D231" s="15"/>
      <c r="E231" s="15"/>
      <c r="F231" s="15"/>
      <c r="G231" s="15"/>
      <c r="H231" s="15"/>
    </row>
    <row r="232" spans="1:8" x14ac:dyDescent="0.25">
      <c r="A232" s="15"/>
      <c r="D232" s="15"/>
      <c r="E232" s="15"/>
      <c r="F232" s="15"/>
      <c r="G232" s="15"/>
      <c r="H232" s="15"/>
    </row>
    <row r="233" spans="1:8" x14ac:dyDescent="0.25">
      <c r="A233" s="15"/>
      <c r="D233" s="3"/>
      <c r="E233" s="3"/>
      <c r="F233" s="3"/>
      <c r="G233" s="15"/>
      <c r="H233" s="15"/>
    </row>
    <row r="234" spans="1:8" x14ac:dyDescent="0.25">
      <c r="A234" s="15"/>
      <c r="D234" s="3"/>
      <c r="E234" s="3"/>
      <c r="F234" s="3"/>
      <c r="G234" s="15"/>
      <c r="H234" s="15"/>
    </row>
    <row r="235" spans="1:8" x14ac:dyDescent="0.25">
      <c r="A235" s="15"/>
      <c r="D235" s="3"/>
      <c r="E235" s="3"/>
      <c r="F235" s="3"/>
      <c r="G235" s="15"/>
      <c r="H235" s="15"/>
    </row>
    <row r="236" spans="1:8" x14ac:dyDescent="0.25">
      <c r="A236" s="15"/>
      <c r="D236" s="15"/>
      <c r="E236" s="15"/>
      <c r="F236" s="15"/>
      <c r="G236" s="15"/>
      <c r="H236" s="15"/>
    </row>
    <row r="237" spans="1:8" x14ac:dyDescent="0.25">
      <c r="A237" s="15"/>
      <c r="D237" s="15"/>
      <c r="E237" s="15"/>
      <c r="F237" s="15"/>
      <c r="G237" s="15"/>
      <c r="H237" s="15"/>
    </row>
    <row r="238" spans="1:8" x14ac:dyDescent="0.25">
      <c r="A238" s="15"/>
      <c r="D238" s="15"/>
      <c r="E238" s="15"/>
      <c r="F238" s="15"/>
      <c r="G238" s="15"/>
      <c r="H238" s="15"/>
    </row>
    <row r="239" spans="1:8" x14ac:dyDescent="0.25">
      <c r="A239" s="15"/>
      <c r="D239" s="15"/>
      <c r="E239" s="15"/>
      <c r="F239" s="15"/>
      <c r="G239" s="15"/>
      <c r="H239" s="15"/>
    </row>
    <row r="240" spans="1:8" x14ac:dyDescent="0.25">
      <c r="A240" s="15"/>
      <c r="D240" s="15"/>
      <c r="E240" s="15"/>
      <c r="F240" s="15"/>
      <c r="G240" s="15"/>
      <c r="H240" s="15"/>
    </row>
    <row r="241" spans="1:8" x14ac:dyDescent="0.25">
      <c r="A241" s="15"/>
      <c r="D241" s="15"/>
      <c r="E241" s="15"/>
      <c r="F241" s="15"/>
      <c r="G241" s="15"/>
      <c r="H241" s="15"/>
    </row>
    <row r="242" spans="1:8" x14ac:dyDescent="0.25">
      <c r="A242" s="15"/>
      <c r="D242" s="15"/>
      <c r="E242" s="15"/>
      <c r="F242" s="15"/>
      <c r="G242" s="15"/>
      <c r="H242" s="15"/>
    </row>
    <row r="243" spans="1:8" x14ac:dyDescent="0.25">
      <c r="A243" s="15"/>
      <c r="D243" s="15"/>
      <c r="E243" s="15"/>
      <c r="F243" s="15"/>
      <c r="G243" s="15"/>
      <c r="H243" s="15"/>
    </row>
    <row r="244" spans="1:8" x14ac:dyDescent="0.25">
      <c r="A244" s="15"/>
      <c r="D244" s="3"/>
      <c r="E244" s="3"/>
      <c r="F244" s="3"/>
      <c r="G244" s="15"/>
      <c r="H244" s="15"/>
    </row>
    <row r="245" spans="1:8" x14ac:dyDescent="0.25">
      <c r="A245" s="15"/>
      <c r="D245" s="15"/>
      <c r="E245" s="15"/>
      <c r="F245" s="15"/>
      <c r="G245" s="15"/>
      <c r="H245" s="15"/>
    </row>
    <row r="246" spans="1:8" x14ac:dyDescent="0.25">
      <c r="A246" s="15"/>
      <c r="D246" s="15"/>
      <c r="E246" s="15"/>
      <c r="F246" s="15"/>
      <c r="G246" s="15"/>
      <c r="H246" s="15"/>
    </row>
    <row r="247" spans="1:8" x14ac:dyDescent="0.25">
      <c r="A247" s="15"/>
      <c r="D247" s="15"/>
      <c r="E247" s="15"/>
      <c r="F247" s="15"/>
      <c r="G247" s="15"/>
      <c r="H247" s="15"/>
    </row>
    <row r="248" spans="1:8" x14ac:dyDescent="0.25">
      <c r="A248" s="15"/>
      <c r="D248" s="3"/>
      <c r="E248" s="3"/>
      <c r="F248" s="3"/>
      <c r="G248" s="15"/>
      <c r="H248" s="15"/>
    </row>
    <row r="249" spans="1:8" x14ac:dyDescent="0.25">
      <c r="A249" s="15"/>
      <c r="D249" s="15"/>
      <c r="E249" s="15"/>
      <c r="F249" s="15"/>
      <c r="G249" s="15"/>
      <c r="H249" s="15"/>
    </row>
    <row r="250" spans="1:8" x14ac:dyDescent="0.25">
      <c r="A250" s="15"/>
      <c r="D250" s="15"/>
      <c r="E250" s="15"/>
      <c r="F250" s="15"/>
      <c r="G250" s="15"/>
      <c r="H250" s="15"/>
    </row>
    <row r="251" spans="1:8" x14ac:dyDescent="0.25">
      <c r="A251" s="15"/>
      <c r="D251" s="3"/>
      <c r="E251" s="3"/>
      <c r="F251" s="3"/>
      <c r="G251" s="15"/>
      <c r="H251" s="15"/>
    </row>
    <row r="252" spans="1:8" x14ac:dyDescent="0.25">
      <c r="A252" s="15"/>
      <c r="D252" s="15"/>
      <c r="E252" s="15"/>
      <c r="F252" s="15"/>
      <c r="G252" s="15"/>
      <c r="H252" s="15"/>
    </row>
    <row r="253" spans="1:8" x14ac:dyDescent="0.25">
      <c r="A253" s="15"/>
      <c r="D253" s="15"/>
      <c r="E253" s="15"/>
      <c r="F253" s="15"/>
      <c r="G253" s="15"/>
      <c r="H253" s="15"/>
    </row>
    <row r="254" spans="1:8" x14ac:dyDescent="0.25">
      <c r="A254" s="15"/>
      <c r="D254" s="15"/>
      <c r="E254" s="15"/>
      <c r="F254" s="15"/>
      <c r="G254" s="15"/>
      <c r="H254" s="15"/>
    </row>
    <row r="255" spans="1:8" x14ac:dyDescent="0.25">
      <c r="A255" s="3"/>
      <c r="B255" s="14"/>
      <c r="C255" s="72"/>
      <c r="D255" s="3"/>
      <c r="E255" s="3"/>
      <c r="F255" s="3"/>
      <c r="G255" s="15"/>
      <c r="H255" s="15"/>
    </row>
    <row r="256" spans="1:8" x14ac:dyDescent="0.25">
      <c r="A256" s="3"/>
      <c r="B256" s="14"/>
      <c r="C256" s="72"/>
      <c r="D256" s="3"/>
      <c r="E256" s="3"/>
      <c r="F256" s="3"/>
      <c r="G256" s="15"/>
      <c r="H256" s="15"/>
    </row>
    <row r="257" spans="1:8" x14ac:dyDescent="0.25">
      <c r="A257" s="3"/>
      <c r="B257" s="14"/>
      <c r="C257" s="72"/>
      <c r="D257" s="3"/>
      <c r="E257" s="3"/>
      <c r="F257" s="3"/>
      <c r="G257" s="15"/>
      <c r="H257" s="15"/>
    </row>
    <row r="258" spans="1:8" x14ac:dyDescent="0.25">
      <c r="A258" s="15"/>
      <c r="D258" s="15"/>
      <c r="E258" s="15"/>
      <c r="F258" s="15"/>
      <c r="G258" s="15"/>
      <c r="H258" s="15"/>
    </row>
    <row r="259" spans="1:8" x14ac:dyDescent="0.25">
      <c r="A259" s="15"/>
      <c r="D259" s="15"/>
      <c r="E259" s="15"/>
      <c r="F259" s="15"/>
      <c r="G259" s="15"/>
      <c r="H259" s="15"/>
    </row>
    <row r="260" spans="1:8" x14ac:dyDescent="0.25">
      <c r="A260" s="15"/>
      <c r="D260" s="15"/>
      <c r="E260" s="15"/>
      <c r="F260" s="15"/>
      <c r="G260" s="15"/>
      <c r="H260" s="15"/>
    </row>
    <row r="261" spans="1:8" x14ac:dyDescent="0.25">
      <c r="A261" s="15"/>
      <c r="D261" s="15"/>
      <c r="E261" s="15"/>
      <c r="F261" s="15"/>
      <c r="G261" s="15"/>
      <c r="H261" s="15"/>
    </row>
    <row r="262" spans="1:8" x14ac:dyDescent="0.25">
      <c r="A262" s="3"/>
      <c r="B262" s="14"/>
      <c r="C262" s="72"/>
      <c r="D262" s="3"/>
      <c r="E262" s="3"/>
      <c r="F262" s="3"/>
      <c r="G262" s="15"/>
      <c r="H262" s="15"/>
    </row>
    <row r="263" spans="1:8" x14ac:dyDescent="0.25">
      <c r="A263" s="3"/>
      <c r="B263" s="14"/>
      <c r="C263" s="72"/>
      <c r="D263" s="3"/>
      <c r="E263" s="3"/>
      <c r="F263" s="3"/>
      <c r="G263" s="15"/>
      <c r="H263" s="15"/>
    </row>
    <row r="264" spans="1:8" x14ac:dyDescent="0.25">
      <c r="A264" s="3"/>
      <c r="B264" s="14"/>
      <c r="C264" s="72"/>
      <c r="D264" s="3"/>
      <c r="E264" s="3"/>
      <c r="F264" s="3"/>
      <c r="G264" s="15"/>
      <c r="H264" s="15"/>
    </row>
    <row r="265" spans="1:8" x14ac:dyDescent="0.25">
      <c r="A265" s="15"/>
      <c r="D265" s="15"/>
      <c r="E265" s="15"/>
      <c r="F265" s="15"/>
      <c r="G265" s="15"/>
      <c r="H265" s="15"/>
    </row>
    <row r="266" spans="1:8" x14ac:dyDescent="0.25">
      <c r="A266" s="15"/>
      <c r="D266" s="15"/>
      <c r="E266" s="15"/>
      <c r="F266" s="15"/>
      <c r="G266" s="15"/>
      <c r="H266" s="15"/>
    </row>
    <row r="267" spans="1:8" x14ac:dyDescent="0.25">
      <c r="A267" s="3"/>
      <c r="B267" s="14"/>
      <c r="C267" s="72"/>
      <c r="D267" s="3"/>
      <c r="E267" s="3"/>
      <c r="F267" s="3"/>
      <c r="G267" s="15"/>
      <c r="H267" s="15"/>
    </row>
    <row r="268" spans="1:8" x14ac:dyDescent="0.25">
      <c r="A268" s="15"/>
      <c r="D268" s="15"/>
      <c r="E268" s="15"/>
      <c r="F268" s="15"/>
      <c r="G268" s="15"/>
      <c r="H268" s="15"/>
    </row>
    <row r="269" spans="1:8" x14ac:dyDescent="0.25">
      <c r="A269" s="15"/>
      <c r="D269" s="15"/>
      <c r="E269" s="15"/>
      <c r="F269" s="15"/>
      <c r="G269" s="15"/>
      <c r="H269" s="15"/>
    </row>
    <row r="270" spans="1:8" x14ac:dyDescent="0.25">
      <c r="A270" s="3"/>
      <c r="B270" s="14"/>
      <c r="C270" s="72"/>
      <c r="D270" s="3"/>
      <c r="E270" s="3"/>
      <c r="F270" s="3"/>
      <c r="G270" s="15"/>
      <c r="H270" s="15"/>
    </row>
    <row r="271" spans="1:8" x14ac:dyDescent="0.25">
      <c r="A271" s="3"/>
      <c r="B271" s="14"/>
      <c r="C271" s="72"/>
      <c r="D271" s="3"/>
      <c r="E271" s="3"/>
      <c r="F271" s="3"/>
      <c r="G271" s="15"/>
      <c r="H271" s="15"/>
    </row>
    <row r="272" spans="1:8" x14ac:dyDescent="0.25">
      <c r="A272" s="3"/>
      <c r="B272" s="14"/>
      <c r="C272" s="72"/>
      <c r="D272" s="3"/>
      <c r="E272" s="3"/>
      <c r="F272" s="3"/>
      <c r="G272" s="15"/>
      <c r="H272" s="15"/>
    </row>
    <row r="273" spans="1:8" x14ac:dyDescent="0.25">
      <c r="A273" s="15"/>
      <c r="D273" s="15"/>
      <c r="E273" s="15"/>
      <c r="F273" s="15"/>
      <c r="G273" s="15"/>
      <c r="H273" s="15"/>
    </row>
    <row r="274" spans="1:8" x14ac:dyDescent="0.25">
      <c r="A274" s="15"/>
      <c r="D274" s="15"/>
      <c r="E274" s="15"/>
      <c r="F274" s="15"/>
      <c r="G274" s="15"/>
      <c r="H274" s="15"/>
    </row>
    <row r="275" spans="1:8" x14ac:dyDescent="0.25">
      <c r="A275" s="15"/>
      <c r="D275" s="15"/>
      <c r="E275" s="15"/>
      <c r="F275" s="15"/>
      <c r="G275" s="15"/>
      <c r="H275" s="15"/>
    </row>
    <row r="276" spans="1:8" x14ac:dyDescent="0.25">
      <c r="A276" s="3"/>
      <c r="B276" s="14"/>
      <c r="C276" s="72"/>
      <c r="D276" s="3"/>
      <c r="E276" s="3"/>
      <c r="F276" s="3"/>
      <c r="G276" s="15"/>
      <c r="H276" s="15"/>
    </row>
    <row r="277" spans="1:8" x14ac:dyDescent="0.25">
      <c r="A277" s="15"/>
      <c r="D277" s="15"/>
      <c r="E277" s="15"/>
      <c r="F277" s="15"/>
      <c r="G277" s="15"/>
      <c r="H277" s="15"/>
    </row>
    <row r="278" spans="1:8" x14ac:dyDescent="0.25">
      <c r="A278" s="15"/>
      <c r="D278" s="15"/>
      <c r="E278" s="15"/>
      <c r="F278" s="15"/>
      <c r="G278" s="15"/>
      <c r="H278" s="15"/>
    </row>
    <row r="279" spans="1:8" x14ac:dyDescent="0.25">
      <c r="A279" s="3"/>
      <c r="B279" s="14"/>
      <c r="C279" s="72"/>
      <c r="D279" s="3"/>
      <c r="E279" s="3"/>
      <c r="F279" s="3"/>
      <c r="G279" s="15"/>
      <c r="H279" s="15"/>
    </row>
    <row r="280" spans="1:8" x14ac:dyDescent="0.25">
      <c r="A280" s="15"/>
      <c r="D280" s="15"/>
      <c r="E280" s="15"/>
      <c r="F280" s="15"/>
      <c r="G280" s="15"/>
      <c r="H280" s="15"/>
    </row>
    <row r="281" spans="1:8" x14ac:dyDescent="0.25">
      <c r="A281" s="15"/>
      <c r="D281" s="15"/>
      <c r="E281" s="15"/>
      <c r="F281" s="15"/>
      <c r="G281" s="15"/>
      <c r="H281" s="15"/>
    </row>
    <row r="282" spans="1:8" x14ac:dyDescent="0.25">
      <c r="A282" s="15"/>
      <c r="D282" s="15"/>
      <c r="E282" s="15"/>
      <c r="F282" s="15"/>
      <c r="G282" s="15"/>
      <c r="H282" s="15"/>
    </row>
    <row r="283" spans="1:8" x14ac:dyDescent="0.25">
      <c r="A283" s="15"/>
      <c r="D283" s="15"/>
      <c r="E283" s="15"/>
      <c r="F283" s="15"/>
      <c r="G283" s="15"/>
      <c r="H283" s="15"/>
    </row>
    <row r="284" spans="1:8" x14ac:dyDescent="0.25">
      <c r="A284" s="15"/>
      <c r="D284" s="15"/>
      <c r="E284" s="15"/>
      <c r="F284" s="15"/>
      <c r="G284" s="15"/>
      <c r="H284" s="15"/>
    </row>
    <row r="285" spans="1:8" x14ac:dyDescent="0.25">
      <c r="A285" s="15"/>
      <c r="D285" s="15"/>
      <c r="E285" s="15"/>
      <c r="F285" s="15"/>
      <c r="G285" s="15"/>
      <c r="H285" s="15"/>
    </row>
    <row r="286" spans="1:8" x14ac:dyDescent="0.25">
      <c r="A286" s="15"/>
      <c r="D286" s="15"/>
      <c r="E286" s="15"/>
      <c r="F286" s="15"/>
      <c r="G286" s="15"/>
      <c r="H286" s="15"/>
    </row>
    <row r="287" spans="1:8" x14ac:dyDescent="0.25">
      <c r="A287" s="15"/>
      <c r="D287" s="15"/>
      <c r="E287" s="15"/>
      <c r="F287" s="15"/>
      <c r="G287" s="15"/>
      <c r="H287" s="15"/>
    </row>
    <row r="288" spans="1:8" x14ac:dyDescent="0.25">
      <c r="A288" s="15"/>
      <c r="D288" s="15"/>
      <c r="E288" s="15"/>
      <c r="F288" s="15"/>
      <c r="G288" s="15"/>
      <c r="H288" s="15"/>
    </row>
    <row r="289" spans="1:8" x14ac:dyDescent="0.25">
      <c r="A289" s="15"/>
      <c r="D289" s="15"/>
      <c r="E289" s="15"/>
      <c r="F289" s="15"/>
      <c r="G289" s="15"/>
      <c r="H289" s="15"/>
    </row>
    <row r="290" spans="1:8" x14ac:dyDescent="0.25">
      <c r="A290" s="15"/>
      <c r="D290" s="15"/>
      <c r="E290" s="15"/>
      <c r="F290" s="15"/>
      <c r="G290" s="15"/>
      <c r="H290" s="15"/>
    </row>
    <row r="291" spans="1:8" x14ac:dyDescent="0.25">
      <c r="A291" s="15"/>
      <c r="D291" s="15"/>
      <c r="E291" s="15"/>
      <c r="F291" s="15"/>
      <c r="G291" s="15"/>
      <c r="H291" s="15"/>
    </row>
    <row r="292" spans="1:8" x14ac:dyDescent="0.25">
      <c r="A292" s="15"/>
      <c r="D292" s="15"/>
      <c r="E292" s="15"/>
      <c r="F292" s="15"/>
      <c r="G292" s="15"/>
      <c r="H292" s="15"/>
    </row>
    <row r="293" spans="1:8" x14ac:dyDescent="0.25">
      <c r="A293" s="15"/>
      <c r="D293" s="15"/>
      <c r="E293" s="15"/>
      <c r="F293" s="15"/>
      <c r="G293" s="15"/>
      <c r="H293" s="15"/>
    </row>
    <row r="294" spans="1:8" x14ac:dyDescent="0.25">
      <c r="A294" s="15"/>
      <c r="D294" s="15"/>
      <c r="E294" s="15"/>
      <c r="F294" s="15"/>
      <c r="G294" s="15"/>
      <c r="H294" s="15"/>
    </row>
    <row r="295" spans="1:8" x14ac:dyDescent="0.25">
      <c r="A295" s="15"/>
      <c r="D295" s="15"/>
      <c r="E295" s="15"/>
      <c r="F295" s="15"/>
      <c r="G295" s="15"/>
      <c r="H295" s="15"/>
    </row>
    <row r="296" spans="1:8" x14ac:dyDescent="0.25">
      <c r="A296" s="15"/>
      <c r="D296" s="15"/>
      <c r="E296" s="15"/>
      <c r="F296" s="15"/>
      <c r="G296" s="15"/>
      <c r="H296" s="15"/>
    </row>
    <row r="297" spans="1:8" x14ac:dyDescent="0.25">
      <c r="A297" s="15"/>
      <c r="D297" s="15"/>
      <c r="E297" s="15"/>
      <c r="F297" s="15"/>
      <c r="G297" s="15"/>
      <c r="H297" s="15"/>
    </row>
    <row r="298" spans="1:8" x14ac:dyDescent="0.25">
      <c r="A298" s="15"/>
      <c r="D298" s="15"/>
      <c r="E298" s="15"/>
      <c r="F298" s="15"/>
      <c r="G298" s="15"/>
      <c r="H298" s="15"/>
    </row>
    <row r="299" spans="1:8" x14ac:dyDescent="0.25">
      <c r="A299" s="15"/>
      <c r="D299" s="15"/>
      <c r="E299" s="15"/>
      <c r="F299" s="15"/>
      <c r="G299" s="15"/>
      <c r="H299" s="15"/>
    </row>
    <row r="300" spans="1:8" x14ac:dyDescent="0.25">
      <c r="A300" s="15"/>
      <c r="D300" s="15"/>
      <c r="E300" s="15"/>
      <c r="F300" s="15"/>
      <c r="G300" s="15"/>
      <c r="H300" s="15"/>
    </row>
    <row r="301" spans="1:8" x14ac:dyDescent="0.25">
      <c r="A301" s="15"/>
      <c r="D301" s="15"/>
      <c r="E301" s="15"/>
      <c r="F301" s="15"/>
      <c r="G301" s="15"/>
      <c r="H301" s="15"/>
    </row>
    <row r="302" spans="1:8" x14ac:dyDescent="0.25">
      <c r="A302" s="15"/>
      <c r="D302" s="15"/>
      <c r="E302" s="15"/>
      <c r="F302" s="15"/>
      <c r="G302" s="15"/>
      <c r="H302" s="15"/>
    </row>
    <row r="303" spans="1:8" x14ac:dyDescent="0.25">
      <c r="A303" s="15"/>
      <c r="D303" s="15"/>
      <c r="E303" s="15"/>
      <c r="F303" s="15"/>
      <c r="G303" s="15"/>
      <c r="H303" s="15"/>
    </row>
    <row r="304" spans="1:8" x14ac:dyDescent="0.25">
      <c r="A304" s="15"/>
      <c r="D304" s="15"/>
      <c r="E304" s="15"/>
      <c r="F304" s="15"/>
      <c r="G304" s="15"/>
      <c r="H304" s="15"/>
    </row>
    <row r="305" spans="1:8" x14ac:dyDescent="0.25">
      <c r="A305" s="15"/>
      <c r="D305" s="15"/>
      <c r="E305" s="15"/>
      <c r="F305" s="15"/>
      <c r="G305" s="15"/>
      <c r="H305" s="15"/>
    </row>
    <row r="306" spans="1:8" x14ac:dyDescent="0.25">
      <c r="A306" s="15"/>
      <c r="D306" s="15"/>
      <c r="E306" s="15"/>
      <c r="F306" s="15"/>
      <c r="G306" s="15"/>
      <c r="H306" s="15"/>
    </row>
    <row r="307" spans="1:8" x14ac:dyDescent="0.25">
      <c r="A307" s="15"/>
      <c r="D307" s="15"/>
      <c r="E307" s="15"/>
      <c r="F307" s="15"/>
      <c r="G307" s="15"/>
      <c r="H307" s="15"/>
    </row>
    <row r="308" spans="1:8" x14ac:dyDescent="0.25">
      <c r="A308" s="15"/>
      <c r="D308" s="15"/>
      <c r="E308" s="15"/>
      <c r="F308" s="15"/>
      <c r="G308" s="15"/>
      <c r="H308" s="15"/>
    </row>
    <row r="309" spans="1:8" x14ac:dyDescent="0.25">
      <c r="A309" s="15"/>
      <c r="D309" s="15"/>
      <c r="E309" s="15"/>
      <c r="F309" s="15"/>
      <c r="G309" s="15"/>
      <c r="H309" s="15"/>
    </row>
    <row r="310" spans="1:8" x14ac:dyDescent="0.25">
      <c r="A310" s="15"/>
      <c r="D310" s="15"/>
      <c r="E310" s="15"/>
      <c r="F310" s="15"/>
      <c r="G310" s="15"/>
      <c r="H310" s="15"/>
    </row>
    <row r="311" spans="1:8" x14ac:dyDescent="0.25">
      <c r="A311" s="15"/>
      <c r="D311" s="15"/>
      <c r="E311" s="15"/>
      <c r="F311" s="15"/>
      <c r="G311" s="15"/>
      <c r="H311" s="15"/>
    </row>
    <row r="312" spans="1:8" x14ac:dyDescent="0.25">
      <c r="A312" s="15"/>
      <c r="D312" s="15"/>
      <c r="E312" s="15"/>
      <c r="F312" s="15"/>
      <c r="G312" s="15"/>
      <c r="H312" s="15"/>
    </row>
    <row r="313" spans="1:8" x14ac:dyDescent="0.25">
      <c r="A313" s="15"/>
      <c r="D313" s="15"/>
      <c r="E313" s="15"/>
      <c r="F313" s="15"/>
      <c r="G313" s="15"/>
      <c r="H313" s="15"/>
    </row>
    <row r="314" spans="1:8" x14ac:dyDescent="0.25">
      <c r="A314" s="15"/>
      <c r="D314" s="15"/>
      <c r="E314" s="15"/>
      <c r="F314" s="15"/>
      <c r="G314" s="15"/>
      <c r="H314" s="15"/>
    </row>
    <row r="315" spans="1:8" x14ac:dyDescent="0.25">
      <c r="A315" s="15"/>
      <c r="D315" s="15"/>
      <c r="E315" s="15"/>
      <c r="F315" s="15"/>
      <c r="G315" s="15"/>
      <c r="H315" s="15"/>
    </row>
    <row r="316" spans="1:8" x14ac:dyDescent="0.25">
      <c r="A316" s="15"/>
      <c r="D316" s="15"/>
      <c r="E316" s="15"/>
      <c r="F316" s="15"/>
      <c r="G316" s="15"/>
      <c r="H316" s="15"/>
    </row>
    <row r="317" spans="1:8" x14ac:dyDescent="0.25">
      <c r="A317" s="15"/>
      <c r="D317" s="15"/>
      <c r="E317" s="15"/>
      <c r="F317" s="15"/>
      <c r="G317" s="15"/>
      <c r="H317" s="15"/>
    </row>
    <row r="318" spans="1:8" x14ac:dyDescent="0.25">
      <c r="A318" s="15"/>
      <c r="D318" s="15"/>
      <c r="E318" s="15"/>
      <c r="F318" s="15"/>
      <c r="G318" s="15"/>
      <c r="H318" s="15"/>
    </row>
    <row r="319" spans="1:8" x14ac:dyDescent="0.25">
      <c r="A319" s="15"/>
      <c r="D319" s="15"/>
      <c r="E319" s="15"/>
      <c r="F319" s="15"/>
      <c r="G319" s="15"/>
      <c r="H319" s="15"/>
    </row>
    <row r="320" spans="1:8" x14ac:dyDescent="0.25">
      <c r="A320" s="15"/>
      <c r="D320" s="15"/>
      <c r="E320" s="15"/>
      <c r="F320" s="15"/>
      <c r="G320" s="15"/>
      <c r="H320" s="15"/>
    </row>
    <row r="321" spans="1:8" x14ac:dyDescent="0.25">
      <c r="A321" s="15"/>
      <c r="D321" s="15"/>
      <c r="E321" s="15"/>
      <c r="F321" s="15"/>
      <c r="G321" s="15"/>
      <c r="H321" s="15"/>
    </row>
    <row r="322" spans="1:8" x14ac:dyDescent="0.25">
      <c r="A322" s="15"/>
      <c r="D322" s="15"/>
      <c r="E322" s="15"/>
      <c r="F322" s="15"/>
      <c r="G322" s="15"/>
      <c r="H322" s="15"/>
    </row>
    <row r="323" spans="1:8" x14ac:dyDescent="0.25">
      <c r="A323" s="15"/>
      <c r="D323" s="15"/>
      <c r="E323" s="15"/>
      <c r="F323" s="15"/>
      <c r="G323" s="15"/>
      <c r="H323" s="15"/>
    </row>
    <row r="324" spans="1:8" x14ac:dyDescent="0.25">
      <c r="A324" s="15"/>
      <c r="D324" s="15"/>
      <c r="E324" s="15"/>
      <c r="F324" s="15"/>
      <c r="G324" s="15"/>
      <c r="H324" s="15"/>
    </row>
    <row r="325" spans="1:8" x14ac:dyDescent="0.25">
      <c r="A325" s="15"/>
      <c r="D325" s="15"/>
      <c r="E325" s="15"/>
      <c r="F325" s="15"/>
      <c r="G325" s="15"/>
      <c r="H325" s="15"/>
    </row>
    <row r="326" spans="1:8" x14ac:dyDescent="0.25">
      <c r="A326" s="15"/>
      <c r="D326" s="15"/>
      <c r="E326" s="15"/>
      <c r="F326" s="15"/>
      <c r="G326" s="15"/>
      <c r="H326" s="15"/>
    </row>
    <row r="327" spans="1:8" x14ac:dyDescent="0.25">
      <c r="A327" s="15"/>
      <c r="D327" s="15"/>
      <c r="E327" s="15"/>
      <c r="F327" s="15"/>
      <c r="G327" s="15"/>
      <c r="H327" s="15"/>
    </row>
    <row r="328" spans="1:8" x14ac:dyDescent="0.25">
      <c r="A328" s="15"/>
      <c r="D328" s="15"/>
      <c r="E328" s="15"/>
      <c r="F328" s="15"/>
      <c r="G328" s="15"/>
      <c r="H328" s="15"/>
    </row>
    <row r="329" spans="1:8" x14ac:dyDescent="0.25">
      <c r="A329" s="15"/>
      <c r="D329" s="15"/>
      <c r="E329" s="15"/>
      <c r="F329" s="15"/>
      <c r="G329" s="15"/>
      <c r="H329" s="15"/>
    </row>
    <row r="330" spans="1:8" x14ac:dyDescent="0.25">
      <c r="A330" s="15"/>
      <c r="D330" s="15"/>
      <c r="E330" s="15"/>
      <c r="F330" s="15"/>
      <c r="G330" s="15"/>
      <c r="H330" s="15"/>
    </row>
    <row r="331" spans="1:8" x14ac:dyDescent="0.25">
      <c r="A331" s="15"/>
      <c r="D331" s="15"/>
      <c r="E331" s="15"/>
      <c r="F331" s="15"/>
      <c r="G331" s="15"/>
      <c r="H331" s="15"/>
    </row>
    <row r="332" spans="1:8" x14ac:dyDescent="0.25">
      <c r="A332" s="15"/>
      <c r="D332" s="15"/>
      <c r="E332" s="15"/>
      <c r="F332" s="15"/>
      <c r="G332" s="15"/>
      <c r="H332" s="15"/>
    </row>
    <row r="333" spans="1:8" x14ac:dyDescent="0.25">
      <c r="A333" s="15"/>
      <c r="D333" s="15"/>
      <c r="E333" s="15"/>
      <c r="F333" s="15"/>
      <c r="G333" s="15"/>
      <c r="H333" s="15"/>
    </row>
    <row r="334" spans="1:8" x14ac:dyDescent="0.25">
      <c r="A334" s="15"/>
      <c r="D334" s="15"/>
      <c r="E334" s="15"/>
      <c r="F334" s="15"/>
      <c r="G334" s="15"/>
      <c r="H334" s="15"/>
    </row>
    <row r="335" spans="1:8" x14ac:dyDescent="0.25">
      <c r="A335" s="15"/>
      <c r="D335" s="15"/>
      <c r="E335" s="15"/>
      <c r="F335" s="15"/>
      <c r="G335" s="15"/>
      <c r="H335" s="15"/>
    </row>
    <row r="336" spans="1:8" x14ac:dyDescent="0.25">
      <c r="A336" s="15"/>
      <c r="D336" s="15"/>
      <c r="E336" s="15"/>
      <c r="F336" s="15"/>
      <c r="G336" s="15"/>
      <c r="H336" s="15"/>
    </row>
    <row r="337" spans="1:8" x14ac:dyDescent="0.25">
      <c r="A337" s="15"/>
      <c r="D337" s="15"/>
      <c r="E337" s="15"/>
      <c r="F337" s="15"/>
      <c r="G337" s="15"/>
      <c r="H337" s="15"/>
    </row>
    <row r="338" spans="1:8" x14ac:dyDescent="0.25">
      <c r="A338" s="15"/>
      <c r="D338" s="15"/>
      <c r="E338" s="15"/>
      <c r="F338" s="15"/>
      <c r="G338" s="15"/>
      <c r="H338" s="15"/>
    </row>
    <row r="339" spans="1:8" x14ac:dyDescent="0.25">
      <c r="A339" s="15"/>
      <c r="D339" s="15"/>
      <c r="E339" s="15"/>
      <c r="F339" s="15"/>
      <c r="G339" s="15"/>
      <c r="H339" s="15"/>
    </row>
    <row r="340" spans="1:8" x14ac:dyDescent="0.25">
      <c r="A340" s="15"/>
      <c r="D340" s="15"/>
      <c r="E340" s="15"/>
      <c r="F340" s="15"/>
      <c r="G340" s="15"/>
      <c r="H340" s="15"/>
    </row>
    <row r="341" spans="1:8" x14ac:dyDescent="0.25">
      <c r="A341" s="15"/>
      <c r="D341" s="15"/>
      <c r="E341" s="15"/>
      <c r="F341" s="15"/>
      <c r="G341" s="15"/>
      <c r="H341" s="15"/>
    </row>
    <row r="342" spans="1:8" x14ac:dyDescent="0.25">
      <c r="A342" s="15"/>
      <c r="D342" s="15"/>
      <c r="E342" s="15"/>
      <c r="F342" s="15"/>
      <c r="G342" s="15"/>
      <c r="H342" s="15"/>
    </row>
    <row r="343" spans="1:8" x14ac:dyDescent="0.25">
      <c r="A343" s="15"/>
      <c r="D343" s="15"/>
      <c r="E343" s="15"/>
      <c r="F343" s="15"/>
      <c r="G343" s="15"/>
      <c r="H343" s="15"/>
    </row>
    <row r="344" spans="1:8" x14ac:dyDescent="0.25">
      <c r="A344" s="15"/>
      <c r="D344" s="15"/>
      <c r="E344" s="15"/>
      <c r="F344" s="15"/>
      <c r="G344" s="15"/>
      <c r="H344" s="15"/>
    </row>
    <row r="345" spans="1:8" x14ac:dyDescent="0.25">
      <c r="A345" s="15"/>
      <c r="D345" s="15"/>
      <c r="E345" s="15"/>
      <c r="F345" s="15"/>
      <c r="G345" s="15"/>
      <c r="H345" s="15"/>
    </row>
    <row r="346" spans="1:8" x14ac:dyDescent="0.25">
      <c r="A346" s="15"/>
      <c r="D346" s="15"/>
      <c r="E346" s="15"/>
      <c r="F346" s="15"/>
      <c r="G346" s="15"/>
      <c r="H346" s="15"/>
    </row>
    <row r="347" spans="1:8" x14ac:dyDescent="0.25">
      <c r="A347" s="15"/>
      <c r="D347" s="15"/>
      <c r="E347" s="15"/>
      <c r="F347" s="15"/>
      <c r="G347" s="15"/>
      <c r="H347" s="15"/>
    </row>
    <row r="348" spans="1:8" x14ac:dyDescent="0.25">
      <c r="A348" s="15"/>
      <c r="D348" s="15"/>
      <c r="E348" s="15"/>
      <c r="F348" s="15"/>
      <c r="G348" s="15"/>
      <c r="H348" s="15"/>
    </row>
    <row r="349" spans="1:8" x14ac:dyDescent="0.25">
      <c r="A349" s="15"/>
      <c r="D349" s="15"/>
      <c r="E349" s="15"/>
      <c r="F349" s="15"/>
      <c r="G349" s="15"/>
      <c r="H349" s="15"/>
    </row>
    <row r="350" spans="1:8" x14ac:dyDescent="0.25">
      <c r="A350" s="15"/>
      <c r="D350" s="15"/>
      <c r="E350" s="15"/>
      <c r="F350" s="15"/>
      <c r="G350" s="15"/>
      <c r="H350" s="15"/>
    </row>
    <row r="351" spans="1:8" x14ac:dyDescent="0.25">
      <c r="A351" s="15"/>
      <c r="D351" s="15"/>
      <c r="E351" s="15"/>
      <c r="F351" s="15"/>
      <c r="G351" s="15"/>
      <c r="H351" s="15"/>
    </row>
    <row r="352" spans="1:8" x14ac:dyDescent="0.25">
      <c r="A352" s="15"/>
      <c r="D352" s="15"/>
      <c r="E352" s="15"/>
      <c r="F352" s="15"/>
      <c r="G352" s="15"/>
      <c r="H352" s="15"/>
    </row>
    <row r="353" spans="1:8" x14ac:dyDescent="0.25">
      <c r="A353" s="15"/>
      <c r="D353" s="15"/>
      <c r="E353" s="15"/>
      <c r="F353" s="15"/>
      <c r="G353" s="15"/>
      <c r="H353" s="15"/>
    </row>
    <row r="354" spans="1:8" x14ac:dyDescent="0.25">
      <c r="A354" s="15"/>
      <c r="D354" s="15"/>
      <c r="E354" s="15"/>
      <c r="F354" s="15"/>
      <c r="G354" s="15"/>
      <c r="H354" s="15"/>
    </row>
    <row r="355" spans="1:8" x14ac:dyDescent="0.25">
      <c r="A355" s="15"/>
      <c r="D355" s="15"/>
      <c r="E355" s="15"/>
      <c r="F355" s="15"/>
      <c r="G355" s="15"/>
      <c r="H355" s="15"/>
    </row>
    <row r="356" spans="1:8" x14ac:dyDescent="0.25">
      <c r="A356" s="15"/>
      <c r="D356" s="15"/>
      <c r="E356" s="15"/>
      <c r="F356" s="15"/>
      <c r="G356" s="15"/>
      <c r="H356" s="15"/>
    </row>
    <row r="357" spans="1:8" x14ac:dyDescent="0.25">
      <c r="A357" s="15"/>
      <c r="D357" s="15"/>
      <c r="E357" s="15"/>
      <c r="F357" s="15"/>
      <c r="G357" s="15"/>
      <c r="H357" s="15"/>
    </row>
    <row r="358" spans="1:8" x14ac:dyDescent="0.25">
      <c r="A358" s="15"/>
      <c r="D358" s="15"/>
      <c r="E358" s="15"/>
      <c r="F358" s="15"/>
      <c r="G358" s="15"/>
      <c r="H358" s="15"/>
    </row>
    <row r="359" spans="1:8" x14ac:dyDescent="0.25">
      <c r="A359" s="15"/>
      <c r="D359" s="15"/>
      <c r="E359" s="15"/>
      <c r="F359" s="15"/>
      <c r="G359" s="15"/>
      <c r="H359" s="15"/>
    </row>
    <row r="360" spans="1:8" x14ac:dyDescent="0.25">
      <c r="A360" s="15"/>
      <c r="D360" s="15"/>
      <c r="E360" s="15"/>
      <c r="F360" s="15"/>
      <c r="G360" s="15"/>
      <c r="H360" s="15"/>
    </row>
    <row r="361" spans="1:8" x14ac:dyDescent="0.25">
      <c r="A361" s="15"/>
      <c r="D361" s="15"/>
      <c r="E361" s="15"/>
      <c r="F361" s="15"/>
      <c r="G361" s="15"/>
      <c r="H361" s="15"/>
    </row>
    <row r="362" spans="1:8" x14ac:dyDescent="0.25">
      <c r="A362" s="15"/>
      <c r="D362" s="15"/>
      <c r="E362" s="15"/>
      <c r="F362" s="15"/>
      <c r="G362" s="15"/>
      <c r="H362" s="15"/>
    </row>
    <row r="363" spans="1:8" x14ac:dyDescent="0.25">
      <c r="A363" s="15"/>
      <c r="D363" s="15"/>
      <c r="E363" s="15"/>
      <c r="F363" s="15"/>
      <c r="G363" s="15"/>
      <c r="H363" s="15"/>
    </row>
    <row r="364" spans="1:8" x14ac:dyDescent="0.25">
      <c r="A364" s="15"/>
      <c r="D364" s="15"/>
      <c r="E364" s="15"/>
      <c r="F364" s="15"/>
      <c r="G364" s="15"/>
      <c r="H364" s="15"/>
    </row>
    <row r="365" spans="1:8" x14ac:dyDescent="0.25">
      <c r="A365" s="15"/>
      <c r="D365" s="15"/>
      <c r="E365" s="15"/>
      <c r="F365" s="15"/>
      <c r="G365" s="15"/>
      <c r="H365" s="15"/>
    </row>
    <row r="366" spans="1:8" x14ac:dyDescent="0.25">
      <c r="A366" s="15"/>
      <c r="D366" s="15"/>
      <c r="E366" s="15"/>
      <c r="F366" s="15"/>
      <c r="G366" s="15"/>
      <c r="H366" s="15"/>
    </row>
    <row r="367" spans="1:8" x14ac:dyDescent="0.25">
      <c r="A367" s="15"/>
      <c r="D367" s="15"/>
      <c r="E367" s="15"/>
      <c r="F367" s="15"/>
      <c r="G367" s="15"/>
      <c r="H367" s="15"/>
    </row>
    <row r="368" spans="1:8" x14ac:dyDescent="0.25">
      <c r="A368" s="15"/>
      <c r="D368" s="15"/>
      <c r="E368" s="15"/>
      <c r="F368" s="15"/>
      <c r="G368" s="15"/>
      <c r="H368" s="15"/>
    </row>
    <row r="369" spans="1:8" x14ac:dyDescent="0.25">
      <c r="A369" s="15"/>
      <c r="D369" s="15"/>
      <c r="E369" s="15"/>
      <c r="F369" s="15"/>
      <c r="G369" s="15"/>
      <c r="H369" s="15"/>
    </row>
    <row r="370" spans="1:8" x14ac:dyDescent="0.25">
      <c r="A370" s="15"/>
      <c r="D370" s="15"/>
      <c r="E370" s="15"/>
      <c r="F370" s="15"/>
      <c r="G370" s="15"/>
      <c r="H370" s="15"/>
    </row>
    <row r="371" spans="1:8" x14ac:dyDescent="0.25">
      <c r="A371" s="15"/>
      <c r="D371" s="15"/>
      <c r="E371" s="15"/>
      <c r="F371" s="15"/>
      <c r="G371" s="15"/>
      <c r="H371" s="15"/>
    </row>
    <row r="372" spans="1:8" x14ac:dyDescent="0.25">
      <c r="A372" s="15"/>
      <c r="D372" s="15"/>
      <c r="E372" s="15"/>
      <c r="F372" s="15"/>
      <c r="G372" s="15"/>
      <c r="H372" s="15"/>
    </row>
    <row r="373" spans="1:8" x14ac:dyDescent="0.25">
      <c r="A373" s="15"/>
      <c r="D373" s="15"/>
      <c r="E373" s="15"/>
      <c r="F373" s="15"/>
      <c r="G373" s="15"/>
      <c r="H373" s="15"/>
    </row>
    <row r="374" spans="1:8" x14ac:dyDescent="0.25">
      <c r="A374" s="15"/>
      <c r="D374" s="15"/>
      <c r="E374" s="15"/>
      <c r="F374" s="15"/>
      <c r="G374" s="15"/>
      <c r="H374" s="15"/>
    </row>
    <row r="375" spans="1:8" x14ac:dyDescent="0.25">
      <c r="A375" s="15"/>
      <c r="D375" s="15"/>
      <c r="E375" s="15"/>
      <c r="F375" s="15"/>
      <c r="G375" s="15"/>
      <c r="H375" s="15"/>
    </row>
    <row r="376" spans="1:8" x14ac:dyDescent="0.25">
      <c r="A376" s="15"/>
      <c r="D376" s="15"/>
      <c r="E376" s="15"/>
      <c r="F376" s="15"/>
      <c r="G376" s="15"/>
      <c r="H376" s="15"/>
    </row>
    <row r="377" spans="1:8" x14ac:dyDescent="0.25">
      <c r="A377" s="15"/>
      <c r="D377" s="15"/>
      <c r="E377" s="15"/>
      <c r="F377" s="15"/>
      <c r="G377" s="15"/>
      <c r="H377" s="15"/>
    </row>
    <row r="378" spans="1:8" x14ac:dyDescent="0.25">
      <c r="A378" s="15"/>
      <c r="D378" s="15"/>
      <c r="E378" s="15"/>
      <c r="F378" s="15"/>
      <c r="G378" s="15"/>
      <c r="H378" s="15"/>
    </row>
    <row r="379" spans="1:8" x14ac:dyDescent="0.25">
      <c r="A379" s="15"/>
      <c r="D379" s="15"/>
      <c r="E379" s="15"/>
      <c r="F379" s="15"/>
      <c r="G379" s="15"/>
      <c r="H379" s="15"/>
    </row>
    <row r="380" spans="1:8" x14ac:dyDescent="0.25">
      <c r="A380" s="15"/>
      <c r="D380" s="15"/>
      <c r="E380" s="15"/>
      <c r="F380" s="15"/>
      <c r="G380" s="15"/>
      <c r="H380" s="15"/>
    </row>
    <row r="381" spans="1:8" x14ac:dyDescent="0.25">
      <c r="A381" s="15"/>
      <c r="D381" s="15"/>
      <c r="E381" s="15"/>
      <c r="F381" s="15"/>
      <c r="G381" s="15"/>
      <c r="H381" s="15"/>
    </row>
    <row r="382" spans="1:8" x14ac:dyDescent="0.25">
      <c r="A382" s="15"/>
      <c r="D382" s="15"/>
      <c r="E382" s="15"/>
      <c r="F382" s="15"/>
      <c r="G382" s="15"/>
      <c r="H382" s="15"/>
    </row>
    <row r="383" spans="1:8" x14ac:dyDescent="0.25">
      <c r="A383" s="15"/>
      <c r="D383" s="15"/>
      <c r="E383" s="15"/>
      <c r="F383" s="15"/>
      <c r="G383" s="15"/>
      <c r="H383" s="15"/>
    </row>
    <row r="384" spans="1:8" x14ac:dyDescent="0.25">
      <c r="A384" s="15"/>
      <c r="D384" s="15"/>
      <c r="E384" s="15"/>
      <c r="F384" s="15"/>
      <c r="G384" s="15"/>
      <c r="H384" s="15"/>
    </row>
    <row r="385" spans="1:8" x14ac:dyDescent="0.25">
      <c r="A385" s="15"/>
      <c r="D385" s="15"/>
      <c r="E385" s="15"/>
      <c r="F385" s="15"/>
      <c r="G385" s="15"/>
      <c r="H385" s="15"/>
    </row>
    <row r="386" spans="1:8" x14ac:dyDescent="0.25">
      <c r="A386" s="15"/>
      <c r="D386" s="15"/>
      <c r="E386" s="15"/>
      <c r="F386" s="15"/>
      <c r="G386" s="15"/>
      <c r="H386" s="15"/>
    </row>
    <row r="387" spans="1:8" x14ac:dyDescent="0.25">
      <c r="A387" s="15"/>
      <c r="D387" s="15"/>
      <c r="E387" s="15"/>
      <c r="F387" s="15"/>
      <c r="G387" s="15"/>
      <c r="H387" s="15"/>
    </row>
    <row r="388" spans="1:8" x14ac:dyDescent="0.25">
      <c r="A388" s="15"/>
      <c r="D388" s="15"/>
      <c r="E388" s="15"/>
      <c r="F388" s="15"/>
      <c r="G388" s="15"/>
      <c r="H388" s="15"/>
    </row>
    <row r="389" spans="1:8" x14ac:dyDescent="0.25">
      <c r="A389" s="15"/>
      <c r="D389" s="15"/>
      <c r="E389" s="15"/>
      <c r="F389" s="15"/>
      <c r="G389" s="15"/>
      <c r="H389" s="15"/>
    </row>
    <row r="390" spans="1:8" x14ac:dyDescent="0.25">
      <c r="A390" s="15"/>
      <c r="D390" s="15"/>
      <c r="E390" s="15"/>
      <c r="F390" s="15"/>
      <c r="G390" s="15"/>
      <c r="H390" s="15"/>
    </row>
    <row r="391" spans="1:8" x14ac:dyDescent="0.25">
      <c r="A391" s="15"/>
      <c r="D391" s="15"/>
      <c r="E391" s="15"/>
      <c r="F391" s="15"/>
      <c r="G391" s="15"/>
      <c r="H391" s="15"/>
    </row>
    <row r="392" spans="1:8" x14ac:dyDescent="0.25">
      <c r="A392" s="15"/>
      <c r="D392" s="15"/>
      <c r="E392" s="15"/>
      <c r="F392" s="15"/>
      <c r="G392" s="15"/>
      <c r="H392" s="15"/>
    </row>
    <row r="393" spans="1:8" x14ac:dyDescent="0.25">
      <c r="A393" s="15"/>
      <c r="D393" s="15"/>
      <c r="E393" s="15"/>
      <c r="F393" s="15"/>
      <c r="G393" s="15"/>
      <c r="H393" s="15"/>
    </row>
    <row r="394" spans="1:8" x14ac:dyDescent="0.25">
      <c r="A394" s="15"/>
      <c r="D394" s="15"/>
      <c r="E394" s="15"/>
      <c r="F394" s="15"/>
      <c r="G394" s="15"/>
      <c r="H394" s="15"/>
    </row>
    <row r="395" spans="1:8" x14ac:dyDescent="0.25">
      <c r="A395" s="15"/>
      <c r="D395" s="15"/>
      <c r="E395" s="15"/>
      <c r="F395" s="15"/>
      <c r="G395" s="15"/>
      <c r="H395" s="15"/>
    </row>
    <row r="396" spans="1:8" x14ac:dyDescent="0.25">
      <c r="A396" s="15"/>
      <c r="D396" s="15"/>
      <c r="E396" s="15"/>
      <c r="F396" s="15"/>
      <c r="G396" s="15"/>
      <c r="H396" s="15"/>
    </row>
    <row r="397" spans="1:8" x14ac:dyDescent="0.25">
      <c r="A397" s="15"/>
      <c r="D397" s="15"/>
      <c r="E397" s="15"/>
      <c r="F397" s="15"/>
      <c r="G397" s="15"/>
      <c r="H397" s="15"/>
    </row>
    <row r="398" spans="1:8" x14ac:dyDescent="0.25">
      <c r="A398" s="15"/>
      <c r="D398" s="15"/>
      <c r="E398" s="15"/>
      <c r="F398" s="15"/>
      <c r="G398" s="15"/>
      <c r="H398" s="15"/>
    </row>
    <row r="399" spans="1:8" x14ac:dyDescent="0.25">
      <c r="A399" s="15"/>
      <c r="D399" s="15"/>
      <c r="E399" s="15"/>
      <c r="F399" s="15"/>
      <c r="G399" s="15"/>
      <c r="H399" s="15"/>
    </row>
    <row r="400" spans="1:8" x14ac:dyDescent="0.25">
      <c r="A400" s="15"/>
      <c r="D400" s="15"/>
      <c r="E400" s="15"/>
      <c r="F400" s="15"/>
      <c r="G400" s="15"/>
      <c r="H400" s="15"/>
    </row>
    <row r="401" spans="1:8" x14ac:dyDescent="0.25">
      <c r="A401" s="15"/>
      <c r="D401" s="15"/>
      <c r="E401" s="15"/>
      <c r="F401" s="15"/>
      <c r="G401" s="15"/>
      <c r="H401" s="15"/>
    </row>
    <row r="402" spans="1:8" x14ac:dyDescent="0.25">
      <c r="A402" s="15"/>
      <c r="D402" s="15"/>
      <c r="E402" s="15"/>
      <c r="F402" s="15"/>
      <c r="G402" s="15"/>
      <c r="H402" s="15"/>
    </row>
    <row r="403" spans="1:8" x14ac:dyDescent="0.25">
      <c r="A403" s="15"/>
      <c r="D403" s="15"/>
      <c r="E403" s="15"/>
      <c r="F403" s="15"/>
      <c r="G403" s="15"/>
      <c r="H403" s="15"/>
    </row>
    <row r="404" spans="1:8" x14ac:dyDescent="0.25">
      <c r="A404" s="15"/>
      <c r="D404" s="15"/>
      <c r="E404" s="15"/>
      <c r="F404" s="15"/>
      <c r="G404" s="15"/>
      <c r="H404" s="15"/>
    </row>
    <row r="405" spans="1:8" x14ac:dyDescent="0.25">
      <c r="A405" s="15"/>
      <c r="D405" s="15"/>
      <c r="E405" s="15"/>
      <c r="F405" s="15"/>
      <c r="G405" s="15"/>
      <c r="H405" s="15"/>
    </row>
    <row r="406" spans="1:8" x14ac:dyDescent="0.25">
      <c r="A406" s="15"/>
      <c r="D406" s="15"/>
      <c r="E406" s="15"/>
      <c r="F406" s="15"/>
      <c r="G406" s="15"/>
      <c r="H406" s="15"/>
    </row>
    <row r="407" spans="1:8" x14ac:dyDescent="0.25">
      <c r="A407" s="15"/>
      <c r="D407" s="15"/>
      <c r="E407" s="15"/>
      <c r="F407" s="15"/>
      <c r="G407" s="15"/>
      <c r="H407" s="15"/>
    </row>
    <row r="408" spans="1:8" x14ac:dyDescent="0.25">
      <c r="A408" s="15"/>
      <c r="D408" s="15"/>
      <c r="E408" s="15"/>
      <c r="F408" s="15"/>
      <c r="G408" s="15"/>
      <c r="H408" s="15"/>
    </row>
    <row r="409" spans="1:8" x14ac:dyDescent="0.25">
      <c r="A409" s="15"/>
      <c r="D409" s="15"/>
      <c r="E409" s="15"/>
      <c r="F409" s="15"/>
      <c r="G409" s="15"/>
      <c r="H409" s="15"/>
    </row>
    <row r="410" spans="1:8" x14ac:dyDescent="0.25">
      <c r="A410" s="15"/>
      <c r="D410" s="15"/>
      <c r="E410" s="15"/>
      <c r="F410" s="15"/>
      <c r="G410" s="15"/>
      <c r="H410" s="15"/>
    </row>
    <row r="411" spans="1:8" x14ac:dyDescent="0.25">
      <c r="A411" s="15"/>
      <c r="D411" s="15"/>
      <c r="E411" s="15"/>
      <c r="F411" s="15"/>
      <c r="G411" s="15"/>
      <c r="H411" s="15"/>
    </row>
    <row r="412" spans="1:8" x14ac:dyDescent="0.25">
      <c r="A412" s="15"/>
      <c r="D412" s="15"/>
      <c r="E412" s="15"/>
      <c r="F412" s="15"/>
      <c r="G412" s="15"/>
      <c r="H412" s="15"/>
    </row>
    <row r="413" spans="1:8" x14ac:dyDescent="0.25">
      <c r="A413" s="15"/>
      <c r="D413" s="15"/>
      <c r="E413" s="15"/>
      <c r="F413" s="15"/>
      <c r="G413" s="15"/>
      <c r="H413" s="15"/>
    </row>
    <row r="414" spans="1:8" x14ac:dyDescent="0.25">
      <c r="A414" s="15"/>
      <c r="D414" s="15"/>
      <c r="E414" s="15"/>
      <c r="F414" s="15"/>
      <c r="G414" s="15"/>
      <c r="H414" s="15"/>
    </row>
    <row r="415" spans="1:8" x14ac:dyDescent="0.25">
      <c r="A415" s="15"/>
      <c r="D415" s="15"/>
      <c r="E415" s="15"/>
      <c r="F415" s="15"/>
      <c r="G415" s="15"/>
      <c r="H415" s="15"/>
    </row>
    <row r="416" spans="1:8" x14ac:dyDescent="0.25">
      <c r="A416" s="15"/>
      <c r="D416" s="15"/>
      <c r="E416" s="15"/>
      <c r="F416" s="15"/>
      <c r="G416" s="15"/>
      <c r="H416" s="15"/>
    </row>
    <row r="417" spans="1:8" x14ac:dyDescent="0.25">
      <c r="A417" s="15"/>
      <c r="D417" s="15"/>
      <c r="E417" s="15"/>
      <c r="F417" s="15"/>
      <c r="G417" s="15"/>
      <c r="H417" s="15"/>
    </row>
    <row r="418" spans="1:8" x14ac:dyDescent="0.25">
      <c r="A418" s="15"/>
      <c r="D418" s="15"/>
      <c r="E418" s="15"/>
      <c r="F418" s="15"/>
      <c r="G418" s="15"/>
      <c r="H418" s="15"/>
    </row>
    <row r="419" spans="1:8" x14ac:dyDescent="0.25">
      <c r="A419" s="15"/>
      <c r="D419" s="15"/>
      <c r="E419" s="15"/>
      <c r="F419" s="15"/>
      <c r="G419" s="15"/>
      <c r="H419" s="15"/>
    </row>
    <row r="420" spans="1:8" x14ac:dyDescent="0.25">
      <c r="A420" s="15"/>
      <c r="D420" s="15"/>
      <c r="E420" s="15"/>
      <c r="F420" s="15"/>
      <c r="G420" s="15"/>
      <c r="H420" s="15"/>
    </row>
    <row r="421" spans="1:8" x14ac:dyDescent="0.25">
      <c r="A421" s="15"/>
      <c r="D421" s="15"/>
      <c r="E421" s="15"/>
      <c r="F421" s="15"/>
      <c r="G421" s="15"/>
      <c r="H421" s="15"/>
    </row>
    <row r="422" spans="1:8" x14ac:dyDescent="0.25">
      <c r="A422" s="15"/>
      <c r="D422" s="15"/>
      <c r="E422" s="15"/>
      <c r="F422" s="15"/>
      <c r="G422" s="15"/>
      <c r="H422" s="15"/>
    </row>
    <row r="423" spans="1:8" x14ac:dyDescent="0.25">
      <c r="A423" s="15"/>
      <c r="D423" s="15"/>
      <c r="E423" s="15"/>
      <c r="F423" s="15"/>
      <c r="G423" s="15"/>
      <c r="H423" s="15"/>
    </row>
    <row r="424" spans="1:8" x14ac:dyDescent="0.25">
      <c r="A424" s="15"/>
      <c r="D424" s="15"/>
      <c r="E424" s="15"/>
      <c r="F424" s="15"/>
      <c r="G424" s="15"/>
      <c r="H424" s="15"/>
    </row>
    <row r="425" spans="1:8" x14ac:dyDescent="0.25">
      <c r="A425" s="15"/>
      <c r="D425" s="15"/>
      <c r="E425" s="15"/>
      <c r="F425" s="15"/>
      <c r="G425" s="15"/>
      <c r="H425" s="15"/>
    </row>
    <row r="426" spans="1:8" x14ac:dyDescent="0.25">
      <c r="A426" s="15"/>
      <c r="D426" s="15"/>
      <c r="E426" s="15"/>
      <c r="F426" s="15"/>
      <c r="G426" s="15"/>
      <c r="H426" s="15"/>
    </row>
    <row r="427" spans="1:8" x14ac:dyDescent="0.25">
      <c r="A427" s="15"/>
      <c r="D427" s="15"/>
      <c r="E427" s="15"/>
      <c r="F427" s="15"/>
      <c r="G427" s="15"/>
      <c r="H427" s="15"/>
    </row>
    <row r="428" spans="1:8" x14ac:dyDescent="0.25">
      <c r="A428" s="15"/>
      <c r="D428" s="15"/>
      <c r="E428" s="15"/>
      <c r="F428" s="15"/>
      <c r="G428" s="15"/>
      <c r="H428" s="15"/>
    </row>
    <row r="429" spans="1:8" x14ac:dyDescent="0.25">
      <c r="A429" s="15"/>
      <c r="D429" s="15"/>
      <c r="E429" s="15"/>
      <c r="F429" s="15"/>
      <c r="G429" s="15"/>
      <c r="H429" s="15"/>
    </row>
    <row r="430" spans="1:8" x14ac:dyDescent="0.25">
      <c r="A430" s="15"/>
      <c r="D430" s="15"/>
      <c r="E430" s="15"/>
      <c r="F430" s="15"/>
      <c r="G430" s="15"/>
      <c r="H430" s="15"/>
    </row>
    <row r="431" spans="1:8" x14ac:dyDescent="0.25">
      <c r="A431" s="15"/>
      <c r="D431" s="15"/>
      <c r="E431" s="15"/>
      <c r="F431" s="15"/>
      <c r="G431" s="15"/>
      <c r="H431" s="15"/>
    </row>
    <row r="432" spans="1:8" x14ac:dyDescent="0.25">
      <c r="A432" s="15"/>
      <c r="D432" s="15"/>
      <c r="E432" s="15"/>
      <c r="F432" s="15"/>
      <c r="G432" s="15"/>
      <c r="H432" s="15"/>
    </row>
    <row r="433" spans="1:8" x14ac:dyDescent="0.25">
      <c r="A433" s="15"/>
      <c r="D433" s="15"/>
      <c r="E433" s="15"/>
      <c r="F433" s="15"/>
      <c r="G433" s="15"/>
      <c r="H433" s="15"/>
    </row>
    <row r="434" spans="1:8" x14ac:dyDescent="0.25">
      <c r="A434" s="15"/>
      <c r="D434" s="15"/>
      <c r="E434" s="15"/>
      <c r="F434" s="15"/>
      <c r="G434" s="15"/>
      <c r="H434" s="15"/>
    </row>
    <row r="435" spans="1:8" x14ac:dyDescent="0.25">
      <c r="A435" s="15"/>
      <c r="D435" s="15"/>
      <c r="E435" s="15"/>
      <c r="F435" s="15"/>
      <c r="G435" s="15"/>
      <c r="H435" s="15"/>
    </row>
    <row r="436" spans="1:8" x14ac:dyDescent="0.25">
      <c r="A436" s="15"/>
      <c r="D436" s="15"/>
      <c r="E436" s="15"/>
      <c r="F436" s="15"/>
      <c r="G436" s="15"/>
      <c r="H436" s="15"/>
    </row>
    <row r="437" spans="1:8" x14ac:dyDescent="0.25">
      <c r="A437" s="15"/>
      <c r="D437" s="15"/>
      <c r="E437" s="15"/>
      <c r="F437" s="15"/>
      <c r="G437" s="15"/>
      <c r="H437" s="15"/>
    </row>
    <row r="438" spans="1:8" x14ac:dyDescent="0.25">
      <c r="A438" s="15"/>
      <c r="D438" s="15"/>
      <c r="E438" s="15"/>
      <c r="F438" s="15"/>
      <c r="G438" s="15"/>
      <c r="H438" s="15"/>
    </row>
    <row r="439" spans="1:8" x14ac:dyDescent="0.25">
      <c r="A439" s="15"/>
      <c r="D439" s="15"/>
      <c r="E439" s="15"/>
      <c r="F439" s="15"/>
      <c r="G439" s="15"/>
      <c r="H439" s="15"/>
    </row>
    <row r="440" spans="1:8" x14ac:dyDescent="0.25">
      <c r="A440" s="15"/>
      <c r="D440" s="15"/>
      <c r="E440" s="15"/>
      <c r="F440" s="15"/>
      <c r="G440" s="15"/>
      <c r="H440" s="15"/>
    </row>
    <row r="441" spans="1:8" x14ac:dyDescent="0.25">
      <c r="A441" s="15"/>
      <c r="D441" s="15"/>
      <c r="E441" s="15"/>
      <c r="F441" s="15"/>
      <c r="G441" s="15"/>
      <c r="H441" s="15"/>
    </row>
    <row r="442" spans="1:8" x14ac:dyDescent="0.25">
      <c r="A442" s="15"/>
      <c r="D442" s="15"/>
      <c r="E442" s="15"/>
      <c r="F442" s="15"/>
      <c r="G442" s="15"/>
      <c r="H442" s="15"/>
    </row>
    <row r="443" spans="1:8" x14ac:dyDescent="0.25">
      <c r="A443" s="15"/>
      <c r="D443" s="15"/>
      <c r="E443" s="15"/>
      <c r="F443" s="15"/>
      <c r="G443" s="15"/>
      <c r="H443" s="15"/>
    </row>
    <row r="444" spans="1:8" x14ac:dyDescent="0.25">
      <c r="A444" s="15"/>
      <c r="D444" s="15"/>
      <c r="E444" s="15"/>
      <c r="F444" s="15"/>
      <c r="G444" s="15"/>
      <c r="H444" s="15"/>
    </row>
    <row r="445" spans="1:8" x14ac:dyDescent="0.25">
      <c r="A445" s="15"/>
      <c r="D445" s="15"/>
      <c r="E445" s="15"/>
      <c r="F445" s="15"/>
      <c r="G445" s="15"/>
      <c r="H445" s="15"/>
    </row>
    <row r="446" spans="1:8" x14ac:dyDescent="0.25">
      <c r="A446" s="15"/>
      <c r="D446" s="15"/>
      <c r="E446" s="15"/>
      <c r="F446" s="15"/>
      <c r="G446" s="15"/>
      <c r="H446" s="15"/>
    </row>
    <row r="447" spans="1:8" x14ac:dyDescent="0.25">
      <c r="A447" s="15"/>
      <c r="D447" s="15"/>
      <c r="E447" s="15"/>
      <c r="F447" s="15"/>
      <c r="G447" s="15"/>
      <c r="H447" s="15"/>
    </row>
    <row r="448" spans="1:8" x14ac:dyDescent="0.25">
      <c r="A448" s="15"/>
      <c r="D448" s="15"/>
      <c r="E448" s="15"/>
      <c r="F448" s="15"/>
      <c r="G448" s="15"/>
      <c r="H448" s="15"/>
    </row>
    <row r="449" spans="1:8" x14ac:dyDescent="0.25">
      <c r="A449" s="15"/>
      <c r="D449" s="15"/>
      <c r="E449" s="15"/>
      <c r="F449" s="15"/>
      <c r="G449" s="15"/>
      <c r="H449" s="15"/>
    </row>
    <row r="450" spans="1:8" x14ac:dyDescent="0.25">
      <c r="A450" s="15"/>
      <c r="D450" s="15"/>
      <c r="E450" s="15"/>
      <c r="F450" s="15"/>
      <c r="G450" s="15"/>
      <c r="H450" s="15"/>
    </row>
    <row r="451" spans="1:8" x14ac:dyDescent="0.25">
      <c r="A451" s="15"/>
      <c r="D451" s="15"/>
      <c r="E451" s="15"/>
      <c r="F451" s="15"/>
      <c r="G451" s="15"/>
      <c r="H451" s="15"/>
    </row>
    <row r="452" spans="1:8" x14ac:dyDescent="0.25">
      <c r="A452" s="15"/>
      <c r="D452" s="15"/>
      <c r="E452" s="15"/>
      <c r="F452" s="15"/>
      <c r="G452" s="15"/>
      <c r="H452" s="15"/>
    </row>
    <row r="453" spans="1:8" x14ac:dyDescent="0.25">
      <c r="A453" s="15"/>
      <c r="D453" s="15"/>
      <c r="E453" s="15"/>
      <c r="F453" s="15"/>
      <c r="G453" s="15"/>
      <c r="H453" s="15"/>
    </row>
    <row r="454" spans="1:8" x14ac:dyDescent="0.25">
      <c r="A454" s="15"/>
      <c r="D454" s="15"/>
      <c r="E454" s="15"/>
      <c r="F454" s="15"/>
      <c r="G454" s="15"/>
      <c r="H454" s="15"/>
    </row>
    <row r="455" spans="1:8" x14ac:dyDescent="0.25">
      <c r="A455" s="15"/>
      <c r="D455" s="15"/>
      <c r="E455" s="15"/>
      <c r="F455" s="15"/>
      <c r="H455" s="15"/>
    </row>
    <row r="456" spans="1:8" x14ac:dyDescent="0.25">
      <c r="A456" s="15"/>
      <c r="D456" s="15"/>
      <c r="E456" s="15"/>
      <c r="F456" s="15"/>
    </row>
    <row r="457" spans="1:8" x14ac:dyDescent="0.25">
      <c r="A457" s="15"/>
      <c r="D457" s="15"/>
      <c r="E457" s="15"/>
      <c r="F457" s="15"/>
    </row>
    <row r="458" spans="1:8" x14ac:dyDescent="0.25">
      <c r="A458" s="15"/>
      <c r="D458" s="15"/>
      <c r="E458" s="15"/>
      <c r="F458" s="15"/>
    </row>
    <row r="459" spans="1:8" x14ac:dyDescent="0.25">
      <c r="A459" s="15"/>
      <c r="D459" s="15"/>
      <c r="E459" s="15"/>
      <c r="F459" s="15"/>
    </row>
    <row r="460" spans="1:8" x14ac:dyDescent="0.25">
      <c r="A460" s="15"/>
      <c r="D460" s="15"/>
      <c r="E460" s="15"/>
      <c r="F460" s="15"/>
    </row>
    <row r="461" spans="1:8" x14ac:dyDescent="0.25">
      <c r="A461" s="15"/>
      <c r="D461" s="15"/>
      <c r="E461" s="15"/>
      <c r="F461" s="15"/>
    </row>
    <row r="462" spans="1:8" x14ac:dyDescent="0.25">
      <c r="A462" s="15"/>
      <c r="D462" s="15"/>
      <c r="E462" s="15"/>
      <c r="F462" s="15"/>
    </row>
    <row r="463" spans="1:8" x14ac:dyDescent="0.25">
      <c r="A463" s="15"/>
      <c r="D463" s="15"/>
      <c r="E463" s="15"/>
      <c r="F463" s="15"/>
    </row>
    <row r="464" spans="1:8" x14ac:dyDescent="0.25">
      <c r="A464" s="15"/>
      <c r="D464" s="15"/>
      <c r="E464" s="15"/>
      <c r="F464" s="15"/>
    </row>
    <row r="465" spans="1:6" x14ac:dyDescent="0.25">
      <c r="A465" s="15"/>
      <c r="D465" s="15"/>
      <c r="E465" s="15"/>
      <c r="F465" s="15"/>
    </row>
    <row r="466" spans="1:6" x14ac:dyDescent="0.25">
      <c r="A466" s="15"/>
      <c r="D466" s="15"/>
      <c r="E466" s="15"/>
      <c r="F466" s="15"/>
    </row>
    <row r="467" spans="1:6" x14ac:dyDescent="0.25">
      <c r="A467" s="15"/>
      <c r="D467" s="15"/>
      <c r="E467" s="15"/>
      <c r="F467" s="15"/>
    </row>
    <row r="468" spans="1:6" x14ac:dyDescent="0.25">
      <c r="A468" s="15"/>
      <c r="D468" s="15"/>
      <c r="E468" s="15"/>
      <c r="F468" s="15"/>
    </row>
    <row r="469" spans="1:6" x14ac:dyDescent="0.25">
      <c r="A469" s="15"/>
      <c r="D469" s="15"/>
      <c r="E469" s="15"/>
      <c r="F469" s="15"/>
    </row>
    <row r="470" spans="1:6" x14ac:dyDescent="0.25">
      <c r="A470" s="15"/>
      <c r="D470" s="15"/>
      <c r="E470" s="15"/>
      <c r="F470" s="15"/>
    </row>
    <row r="471" spans="1:6" x14ac:dyDescent="0.25">
      <c r="A471" s="15"/>
      <c r="D471" s="15"/>
      <c r="E471" s="15"/>
      <c r="F471" s="15"/>
    </row>
    <row r="472" spans="1:6" x14ac:dyDescent="0.25">
      <c r="A472" s="15"/>
      <c r="D472" s="15"/>
      <c r="E472" s="15"/>
      <c r="F472" s="15"/>
    </row>
    <row r="473" spans="1:6" x14ac:dyDescent="0.25">
      <c r="A473" s="15"/>
      <c r="D473" s="15"/>
      <c r="E473" s="15"/>
      <c r="F473" s="15"/>
    </row>
    <row r="474" spans="1:6" x14ac:dyDescent="0.25">
      <c r="A474" s="15"/>
      <c r="D474" s="15"/>
      <c r="E474" s="15"/>
      <c r="F474" s="15"/>
    </row>
    <row r="475" spans="1:6" x14ac:dyDescent="0.25">
      <c r="A475" s="15"/>
      <c r="D475" s="15"/>
      <c r="E475" s="15"/>
      <c r="F475" s="15"/>
    </row>
    <row r="476" spans="1:6" x14ac:dyDescent="0.25">
      <c r="A476" s="15"/>
      <c r="D476" s="15"/>
      <c r="E476" s="15"/>
      <c r="F476" s="15"/>
    </row>
    <row r="477" spans="1:6" x14ac:dyDescent="0.25">
      <c r="A477" s="15"/>
      <c r="D477" s="15"/>
      <c r="E477" s="15"/>
      <c r="F477" s="15"/>
    </row>
    <row r="478" spans="1:6" x14ac:dyDescent="0.25">
      <c r="A478" s="15"/>
      <c r="D478" s="15"/>
      <c r="E478" s="15"/>
      <c r="F478" s="15"/>
    </row>
    <row r="479" spans="1:6" x14ac:dyDescent="0.25">
      <c r="A479" s="15"/>
      <c r="D479" s="15"/>
      <c r="E479" s="15"/>
      <c r="F479" s="15"/>
    </row>
    <row r="480" spans="1:6" x14ac:dyDescent="0.25">
      <c r="A480" s="15"/>
      <c r="D480" s="15"/>
      <c r="E480" s="15"/>
      <c r="F480" s="15"/>
    </row>
    <row r="481" spans="1:6" x14ac:dyDescent="0.25">
      <c r="A481" s="15"/>
      <c r="D481" s="15"/>
      <c r="E481" s="15"/>
      <c r="F481" s="15"/>
    </row>
    <row r="482" spans="1:6" x14ac:dyDescent="0.25">
      <c r="A482" s="15"/>
      <c r="D482" s="15"/>
      <c r="E482" s="15"/>
      <c r="F482" s="15"/>
    </row>
    <row r="483" spans="1:6" x14ac:dyDescent="0.25">
      <c r="A483" s="15"/>
      <c r="D483" s="15"/>
      <c r="E483" s="15"/>
      <c r="F483" s="15"/>
    </row>
    <row r="484" spans="1:6" x14ac:dyDescent="0.25">
      <c r="A484" s="15"/>
      <c r="D484" s="15"/>
      <c r="E484" s="15"/>
      <c r="F484" s="15"/>
    </row>
    <row r="485" spans="1:6" x14ac:dyDescent="0.25">
      <c r="A485" s="15"/>
      <c r="D485" s="15"/>
      <c r="E485" s="15"/>
      <c r="F485" s="15"/>
    </row>
    <row r="486" spans="1:6" x14ac:dyDescent="0.25">
      <c r="A486" s="15"/>
      <c r="D486" s="15"/>
      <c r="E486" s="15"/>
      <c r="F486" s="15"/>
    </row>
    <row r="487" spans="1:6" x14ac:dyDescent="0.25">
      <c r="A487" s="15"/>
      <c r="D487" s="15"/>
      <c r="E487" s="15"/>
      <c r="F487" s="15"/>
    </row>
    <row r="488" spans="1:6" x14ac:dyDescent="0.25">
      <c r="A488" s="15"/>
      <c r="D488" s="15"/>
      <c r="E488" s="15"/>
      <c r="F488" s="15"/>
    </row>
    <row r="489" spans="1:6" x14ac:dyDescent="0.25">
      <c r="A489" s="15"/>
      <c r="D489" s="15"/>
      <c r="E489" s="15"/>
      <c r="F489" s="15"/>
    </row>
    <row r="490" spans="1:6" x14ac:dyDescent="0.25">
      <c r="A490" s="15"/>
      <c r="D490" s="15"/>
      <c r="E490" s="15"/>
      <c r="F490" s="15"/>
    </row>
    <row r="491" spans="1:6" x14ac:dyDescent="0.25">
      <c r="A491" s="15"/>
      <c r="D491" s="15"/>
      <c r="E491" s="15"/>
      <c r="F491" s="15"/>
    </row>
    <row r="492" spans="1:6" x14ac:dyDescent="0.25">
      <c r="A492" s="15"/>
      <c r="D492" s="15"/>
      <c r="E492" s="15"/>
      <c r="F492" s="15"/>
    </row>
    <row r="493" spans="1:6" x14ac:dyDescent="0.25">
      <c r="A493" s="15"/>
      <c r="D493" s="15"/>
      <c r="E493" s="15"/>
      <c r="F493" s="15"/>
    </row>
    <row r="494" spans="1:6" x14ac:dyDescent="0.25">
      <c r="A494" s="15"/>
      <c r="D494" s="15"/>
      <c r="E494" s="15"/>
      <c r="F494" s="15"/>
    </row>
    <row r="495" spans="1:6" x14ac:dyDescent="0.25">
      <c r="A495" s="15"/>
      <c r="D495" s="15"/>
      <c r="E495" s="15"/>
      <c r="F495" s="15"/>
    </row>
    <row r="496" spans="1:6" x14ac:dyDescent="0.25">
      <c r="A496" s="15"/>
      <c r="D496" s="15"/>
      <c r="E496" s="15"/>
      <c r="F496" s="15"/>
    </row>
    <row r="497" spans="1:6" x14ac:dyDescent="0.25">
      <c r="A497" s="15"/>
      <c r="D497" s="15"/>
      <c r="E497" s="15"/>
      <c r="F497" s="15"/>
    </row>
    <row r="498" spans="1:6" x14ac:dyDescent="0.25">
      <c r="A498" s="15"/>
      <c r="D498" s="15"/>
      <c r="E498" s="15"/>
      <c r="F498" s="15"/>
    </row>
    <row r="499" spans="1:6" x14ac:dyDescent="0.25">
      <c r="A499" s="15"/>
      <c r="D499" s="15"/>
      <c r="E499" s="15"/>
      <c r="F499" s="15"/>
    </row>
    <row r="500" spans="1:6" x14ac:dyDescent="0.25">
      <c r="A500" s="15"/>
      <c r="D500" s="15"/>
      <c r="E500" s="15"/>
      <c r="F500" s="15"/>
    </row>
    <row r="501" spans="1:6" x14ac:dyDescent="0.25">
      <c r="A501" s="15"/>
      <c r="D501" s="15"/>
      <c r="E501" s="15"/>
      <c r="F501" s="15"/>
    </row>
    <row r="502" spans="1:6" x14ac:dyDescent="0.25">
      <c r="A502" s="15"/>
      <c r="D502" s="15"/>
      <c r="E502" s="15"/>
      <c r="F502" s="15"/>
    </row>
    <row r="503" spans="1:6" x14ac:dyDescent="0.25">
      <c r="A503" s="15"/>
      <c r="D503" s="15"/>
      <c r="E503" s="15"/>
      <c r="F503" s="15"/>
    </row>
    <row r="504" spans="1:6" x14ac:dyDescent="0.25">
      <c r="A504" s="15"/>
      <c r="D504" s="15"/>
      <c r="E504" s="15"/>
      <c r="F504" s="15"/>
    </row>
    <row r="505" spans="1:6" x14ac:dyDescent="0.25">
      <c r="A505" s="15"/>
      <c r="D505" s="15"/>
      <c r="E505" s="15"/>
      <c r="F505" s="15"/>
    </row>
    <row r="506" spans="1:6" x14ac:dyDescent="0.25">
      <c r="A506" s="15"/>
      <c r="D506" s="15"/>
      <c r="E506" s="15"/>
      <c r="F506" s="15"/>
    </row>
    <row r="507" spans="1:6" x14ac:dyDescent="0.25">
      <c r="A507" s="15"/>
      <c r="D507" s="15"/>
      <c r="E507" s="15"/>
      <c r="F507" s="15"/>
    </row>
    <row r="508" spans="1:6" x14ac:dyDescent="0.25">
      <c r="A508" s="15"/>
      <c r="D508" s="15"/>
      <c r="E508" s="15"/>
      <c r="F508" s="15"/>
    </row>
    <row r="509" spans="1:6" x14ac:dyDescent="0.25">
      <c r="A509" s="15"/>
      <c r="D509" s="15"/>
      <c r="E509" s="15"/>
      <c r="F509" s="15"/>
    </row>
    <row r="510" spans="1:6" x14ac:dyDescent="0.25">
      <c r="A510" s="15"/>
      <c r="D510" s="15"/>
      <c r="E510" s="15"/>
      <c r="F510" s="15"/>
    </row>
    <row r="511" spans="1:6" x14ac:dyDescent="0.25">
      <c r="A511" s="15"/>
      <c r="D511" s="15"/>
      <c r="E511" s="15"/>
      <c r="F511" s="15"/>
    </row>
    <row r="512" spans="1:6" x14ac:dyDescent="0.25">
      <c r="A512" s="15"/>
      <c r="D512" s="15"/>
      <c r="E512" s="15"/>
      <c r="F512" s="15"/>
    </row>
    <row r="513" spans="1:6" x14ac:dyDescent="0.25">
      <c r="A513" s="15"/>
      <c r="D513" s="15"/>
      <c r="E513" s="15"/>
      <c r="F513" s="15"/>
    </row>
    <row r="514" spans="1:6" x14ac:dyDescent="0.25">
      <c r="A514" s="15"/>
      <c r="D514" s="15"/>
      <c r="E514" s="15"/>
      <c r="F514" s="15"/>
    </row>
    <row r="515" spans="1:6" x14ac:dyDescent="0.25">
      <c r="A515" s="15"/>
      <c r="D515" s="15"/>
      <c r="E515" s="15"/>
      <c r="F515" s="15"/>
    </row>
    <row r="516" spans="1:6" x14ac:dyDescent="0.25">
      <c r="A516" s="15"/>
      <c r="D516" s="15"/>
      <c r="E516" s="15"/>
      <c r="F516" s="15"/>
    </row>
    <row r="517" spans="1:6" x14ac:dyDescent="0.25">
      <c r="A517" s="15"/>
      <c r="D517" s="15"/>
      <c r="E517" s="15"/>
      <c r="F517" s="15"/>
    </row>
    <row r="518" spans="1:6" x14ac:dyDescent="0.25">
      <c r="A518" s="15"/>
      <c r="D518" s="15"/>
      <c r="E518" s="15"/>
      <c r="F518" s="15"/>
    </row>
    <row r="519" spans="1:6" x14ac:dyDescent="0.25">
      <c r="A519" s="15"/>
      <c r="D519" s="15"/>
      <c r="E519" s="15"/>
      <c r="F519" s="15"/>
    </row>
    <row r="520" spans="1:6" x14ac:dyDescent="0.25">
      <c r="A520" s="15"/>
      <c r="D520" s="15"/>
      <c r="E520" s="15"/>
      <c r="F520" s="15"/>
    </row>
    <row r="521" spans="1:6" x14ac:dyDescent="0.25">
      <c r="A521" s="15"/>
      <c r="D521" s="15"/>
      <c r="E521" s="15"/>
      <c r="F521" s="15"/>
    </row>
    <row r="522" spans="1:6" x14ac:dyDescent="0.25">
      <c r="A522" s="15"/>
      <c r="D522" s="15"/>
      <c r="E522" s="15"/>
      <c r="F522" s="15"/>
    </row>
    <row r="523" spans="1:6" x14ac:dyDescent="0.25">
      <c r="A523" s="15"/>
      <c r="D523" s="15"/>
      <c r="E523" s="15"/>
      <c r="F523" s="15"/>
    </row>
    <row r="524" spans="1:6" x14ac:dyDescent="0.25">
      <c r="A524" s="15"/>
      <c r="D524" s="15"/>
      <c r="E524" s="15"/>
      <c r="F524" s="15"/>
    </row>
    <row r="525" spans="1:6" x14ac:dyDescent="0.25">
      <c r="A525" s="15"/>
      <c r="D525" s="15"/>
      <c r="E525" s="15"/>
      <c r="F525" s="15"/>
    </row>
    <row r="526" spans="1:6" x14ac:dyDescent="0.25">
      <c r="A526" s="15"/>
      <c r="D526" s="15"/>
      <c r="E526" s="15"/>
      <c r="F526" s="15"/>
    </row>
    <row r="527" spans="1:6" x14ac:dyDescent="0.25">
      <c r="A527" s="15"/>
      <c r="D527" s="15"/>
      <c r="E527" s="15"/>
      <c r="F527" s="15"/>
    </row>
    <row r="528" spans="1:6" x14ac:dyDescent="0.25">
      <c r="A528" s="15"/>
      <c r="D528" s="15"/>
      <c r="E528" s="15"/>
      <c r="F528" s="15"/>
    </row>
    <row r="529" spans="1:6" x14ac:dyDescent="0.25">
      <c r="A529" s="15"/>
      <c r="D529" s="15"/>
      <c r="E529" s="15"/>
      <c r="F529" s="15"/>
    </row>
    <row r="530" spans="1:6" x14ac:dyDescent="0.25">
      <c r="A530" s="15"/>
      <c r="D530" s="15"/>
      <c r="E530" s="15"/>
      <c r="F530" s="15"/>
    </row>
    <row r="531" spans="1:6" x14ac:dyDescent="0.25">
      <c r="A531" s="15"/>
      <c r="D531" s="15"/>
      <c r="E531" s="15"/>
      <c r="F531" s="15"/>
    </row>
    <row r="532" spans="1:6" x14ac:dyDescent="0.25">
      <c r="A532" s="15"/>
      <c r="D532" s="15"/>
      <c r="E532" s="15"/>
      <c r="F532" s="15"/>
    </row>
    <row r="533" spans="1:6" x14ac:dyDescent="0.25">
      <c r="A533" s="15"/>
      <c r="D533" s="15"/>
      <c r="E533" s="15"/>
      <c r="F533" s="15"/>
    </row>
    <row r="534" spans="1:6" x14ac:dyDescent="0.25">
      <c r="A534" s="15"/>
      <c r="D534" s="15"/>
      <c r="E534" s="15"/>
      <c r="F534" s="15"/>
    </row>
    <row r="535" spans="1:6" x14ac:dyDescent="0.25">
      <c r="A535" s="15"/>
      <c r="D535" s="15"/>
      <c r="E535" s="15"/>
      <c r="F535" s="15"/>
    </row>
    <row r="536" spans="1:6" x14ac:dyDescent="0.25">
      <c r="A536" s="15"/>
      <c r="D536" s="15"/>
      <c r="E536" s="15"/>
      <c r="F536" s="15"/>
    </row>
    <row r="537" spans="1:6" x14ac:dyDescent="0.25">
      <c r="A537" s="15"/>
      <c r="D537" s="15"/>
      <c r="E537" s="15"/>
      <c r="F537" s="15"/>
    </row>
    <row r="538" spans="1:6" x14ac:dyDescent="0.25">
      <c r="A538" s="15"/>
      <c r="D538" s="15"/>
      <c r="E538" s="15"/>
      <c r="F538" s="15"/>
    </row>
    <row r="539" spans="1:6" x14ac:dyDescent="0.25">
      <c r="A539" s="15"/>
      <c r="D539" s="15"/>
      <c r="E539" s="15"/>
      <c r="F539" s="15"/>
    </row>
    <row r="540" spans="1:6" x14ac:dyDescent="0.25">
      <c r="A540" s="15"/>
      <c r="D540" s="15"/>
      <c r="E540" s="15"/>
      <c r="F540" s="15"/>
    </row>
    <row r="541" spans="1:6" x14ac:dyDescent="0.25">
      <c r="A541" s="15"/>
      <c r="D541" s="15"/>
      <c r="E541" s="15"/>
      <c r="F541" s="15"/>
    </row>
    <row r="542" spans="1:6" x14ac:dyDescent="0.25">
      <c r="A542" s="15"/>
      <c r="D542" s="15"/>
      <c r="E542" s="15"/>
      <c r="F542" s="15"/>
    </row>
    <row r="543" spans="1:6" x14ac:dyDescent="0.25">
      <c r="A543" s="15"/>
      <c r="D543" s="15"/>
      <c r="E543" s="15"/>
      <c r="F543" s="15"/>
    </row>
    <row r="544" spans="1:6" x14ac:dyDescent="0.25">
      <c r="A544" s="15"/>
      <c r="D544" s="15"/>
      <c r="E544" s="15"/>
      <c r="F544" s="15"/>
    </row>
    <row r="545" spans="1:6" x14ac:dyDescent="0.25">
      <c r="A545" s="15"/>
      <c r="D545" s="15"/>
      <c r="E545" s="15"/>
      <c r="F545" s="15"/>
    </row>
    <row r="546" spans="1:6" x14ac:dyDescent="0.25">
      <c r="A546" s="15"/>
      <c r="D546" s="15"/>
      <c r="E546" s="15"/>
      <c r="F546" s="15"/>
    </row>
    <row r="547" spans="1:6" x14ac:dyDescent="0.25">
      <c r="A547" s="15"/>
      <c r="D547" s="15"/>
      <c r="E547" s="15"/>
      <c r="F547" s="15"/>
    </row>
    <row r="548" spans="1:6" x14ac:dyDescent="0.25">
      <c r="A548" s="15"/>
      <c r="D548" s="15"/>
      <c r="E548" s="15"/>
      <c r="F548" s="15"/>
    </row>
    <row r="549" spans="1:6" x14ac:dyDescent="0.25">
      <c r="A549" s="15"/>
      <c r="D549" s="15"/>
      <c r="E549" s="15"/>
      <c r="F549" s="15"/>
    </row>
    <row r="550" spans="1:6" x14ac:dyDescent="0.25">
      <c r="A550" s="15"/>
      <c r="D550" s="15"/>
      <c r="E550" s="15"/>
      <c r="F550" s="15"/>
    </row>
    <row r="551" spans="1:6" x14ac:dyDescent="0.25">
      <c r="A551" s="15"/>
      <c r="D551" s="15"/>
      <c r="E551" s="15"/>
      <c r="F551" s="15"/>
    </row>
    <row r="552" spans="1:6" x14ac:dyDescent="0.25">
      <c r="A552" s="15"/>
      <c r="D552" s="15"/>
      <c r="E552" s="15"/>
      <c r="F552" s="15"/>
    </row>
    <row r="553" spans="1:6" x14ac:dyDescent="0.25">
      <c r="A553" s="15"/>
      <c r="D553" s="15"/>
      <c r="E553" s="15"/>
      <c r="F553" s="15"/>
    </row>
    <row r="554" spans="1:6" x14ac:dyDescent="0.25">
      <c r="A554" s="15"/>
      <c r="D554" s="15"/>
      <c r="E554" s="15"/>
      <c r="F554" s="15"/>
    </row>
    <row r="555" spans="1:6" x14ac:dyDescent="0.25">
      <c r="A555" s="15"/>
      <c r="D555" s="15"/>
      <c r="E555" s="15"/>
      <c r="F555" s="15"/>
    </row>
    <row r="556" spans="1:6" x14ac:dyDescent="0.25">
      <c r="A556" s="15"/>
      <c r="D556" s="15"/>
      <c r="E556" s="15"/>
      <c r="F556" s="15"/>
    </row>
    <row r="557" spans="1:6" x14ac:dyDescent="0.25">
      <c r="A557" s="15"/>
      <c r="D557" s="15"/>
      <c r="E557" s="15"/>
      <c r="F557" s="15"/>
    </row>
    <row r="558" spans="1:6" x14ac:dyDescent="0.25">
      <c r="A558" s="15"/>
      <c r="D558" s="15"/>
      <c r="E558" s="15"/>
      <c r="F558" s="15"/>
    </row>
    <row r="559" spans="1:6" x14ac:dyDescent="0.25">
      <c r="A559" s="15"/>
      <c r="D559" s="15"/>
      <c r="E559" s="15"/>
      <c r="F559" s="15"/>
    </row>
    <row r="560" spans="1:6" x14ac:dyDescent="0.25">
      <c r="A560" s="15"/>
      <c r="D560" s="15"/>
      <c r="E560" s="15"/>
      <c r="F560" s="15"/>
    </row>
    <row r="561" spans="1:6" x14ac:dyDescent="0.25">
      <c r="A561" s="15"/>
      <c r="D561" s="15"/>
      <c r="E561" s="15"/>
      <c r="F561" s="15"/>
    </row>
    <row r="562" spans="1:6" x14ac:dyDescent="0.25">
      <c r="A562" s="15"/>
      <c r="D562" s="15"/>
      <c r="E562" s="15"/>
      <c r="F562" s="15"/>
    </row>
    <row r="563" spans="1:6" x14ac:dyDescent="0.25">
      <c r="A563" s="15"/>
      <c r="D563" s="15"/>
      <c r="E563" s="15"/>
      <c r="F563" s="15"/>
    </row>
    <row r="564" spans="1:6" x14ac:dyDescent="0.25">
      <c r="A564" s="15"/>
      <c r="D564" s="15"/>
      <c r="E564" s="15"/>
      <c r="F564" s="15"/>
    </row>
    <row r="565" spans="1:6" x14ac:dyDescent="0.25">
      <c r="A565" s="15"/>
      <c r="D565" s="15"/>
      <c r="E565" s="15"/>
      <c r="F565" s="15"/>
    </row>
    <row r="566" spans="1:6" x14ac:dyDescent="0.25">
      <c r="A566" s="15"/>
      <c r="D566" s="15"/>
      <c r="E566" s="15"/>
      <c r="F566" s="15"/>
    </row>
    <row r="567" spans="1:6" x14ac:dyDescent="0.25">
      <c r="A567" s="15"/>
      <c r="D567" s="15"/>
      <c r="E567" s="15"/>
      <c r="F567" s="15"/>
    </row>
    <row r="568" spans="1:6" x14ac:dyDescent="0.25">
      <c r="A568" s="15"/>
      <c r="D568" s="15"/>
      <c r="E568" s="15"/>
      <c r="F568" s="15"/>
    </row>
    <row r="569" spans="1:6" x14ac:dyDescent="0.25">
      <c r="A569" s="15"/>
      <c r="D569" s="15"/>
      <c r="E569" s="15"/>
      <c r="F569" s="15"/>
    </row>
    <row r="570" spans="1:6" x14ac:dyDescent="0.25">
      <c r="A570" s="15"/>
      <c r="D570" s="15"/>
      <c r="E570" s="15"/>
      <c r="F570" s="15"/>
    </row>
    <row r="571" spans="1:6" x14ac:dyDescent="0.25">
      <c r="A571" s="15"/>
      <c r="D571" s="15"/>
      <c r="E571" s="15"/>
      <c r="F571" s="15"/>
    </row>
    <row r="572" spans="1:6" x14ac:dyDescent="0.25">
      <c r="A572" s="15"/>
      <c r="D572" s="15"/>
      <c r="E572" s="15"/>
      <c r="F572" s="15"/>
    </row>
    <row r="573" spans="1:6" x14ac:dyDescent="0.25">
      <c r="A573" s="15"/>
      <c r="D573" s="15"/>
      <c r="E573" s="15"/>
      <c r="F573" s="15"/>
    </row>
    <row r="574" spans="1:6" x14ac:dyDescent="0.25">
      <c r="A574" s="15"/>
      <c r="D574" s="15"/>
      <c r="E574" s="15"/>
      <c r="F574" s="15"/>
    </row>
    <row r="575" spans="1:6" x14ac:dyDescent="0.25">
      <c r="A575" s="15"/>
      <c r="D575" s="15"/>
      <c r="E575" s="15"/>
      <c r="F575" s="15"/>
    </row>
    <row r="576" spans="1:6" x14ac:dyDescent="0.25">
      <c r="A576" s="15"/>
      <c r="D576" s="15"/>
      <c r="E576" s="15"/>
      <c r="F576" s="15"/>
    </row>
    <row r="577" spans="1:6" x14ac:dyDescent="0.25">
      <c r="A577" s="15"/>
      <c r="D577" s="15"/>
      <c r="E577" s="15"/>
      <c r="F577" s="15"/>
    </row>
    <row r="578" spans="1:6" x14ac:dyDescent="0.25">
      <c r="A578" s="15"/>
      <c r="D578" s="15"/>
      <c r="E578" s="15"/>
      <c r="F578" s="15"/>
    </row>
    <row r="579" spans="1:6" x14ac:dyDescent="0.25">
      <c r="A579" s="15"/>
      <c r="D579" s="15"/>
      <c r="E579" s="15"/>
      <c r="F579" s="15"/>
    </row>
    <row r="580" spans="1:6" x14ac:dyDescent="0.25">
      <c r="A580" s="15"/>
      <c r="D580" s="15"/>
      <c r="E580" s="15"/>
      <c r="F580" s="15"/>
    </row>
    <row r="581" spans="1:6" x14ac:dyDescent="0.25">
      <c r="A581" s="15"/>
      <c r="D581" s="15"/>
      <c r="E581" s="15"/>
      <c r="F581" s="15"/>
    </row>
    <row r="582" spans="1:6" x14ac:dyDescent="0.25">
      <c r="A582" s="15"/>
      <c r="D582" s="15"/>
      <c r="E582" s="15"/>
      <c r="F582" s="15"/>
    </row>
    <row r="583" spans="1:6" x14ac:dyDescent="0.25">
      <c r="A583" s="15"/>
      <c r="D583" s="15"/>
      <c r="E583" s="15"/>
      <c r="F583" s="15"/>
    </row>
    <row r="584" spans="1:6" x14ac:dyDescent="0.25">
      <c r="A584" s="15"/>
      <c r="D584" s="15"/>
      <c r="E584" s="15"/>
      <c r="F584" s="15"/>
    </row>
    <row r="585" spans="1:6" x14ac:dyDescent="0.25">
      <c r="A585" s="15"/>
      <c r="D585" s="15"/>
      <c r="E585" s="15"/>
      <c r="F585" s="15"/>
    </row>
    <row r="586" spans="1:6" x14ac:dyDescent="0.25">
      <c r="A586" s="15"/>
      <c r="D586" s="15"/>
      <c r="E586" s="15"/>
      <c r="F586" s="15"/>
    </row>
    <row r="587" spans="1:6" x14ac:dyDescent="0.25">
      <c r="A587" s="15"/>
      <c r="D587" s="15"/>
      <c r="E587" s="15"/>
      <c r="F587" s="15"/>
    </row>
    <row r="588" spans="1:6" x14ac:dyDescent="0.25">
      <c r="A588" s="15"/>
      <c r="D588" s="15"/>
      <c r="E588" s="15"/>
      <c r="F588" s="15"/>
    </row>
    <row r="589" spans="1:6" x14ac:dyDescent="0.25">
      <c r="A589" s="15"/>
      <c r="D589" s="15"/>
      <c r="E589" s="15"/>
      <c r="F589" s="15"/>
    </row>
    <row r="590" spans="1:6" x14ac:dyDescent="0.25">
      <c r="A590" s="15"/>
      <c r="D590" s="15"/>
      <c r="E590" s="15"/>
      <c r="F590" s="15"/>
    </row>
    <row r="591" spans="1:6" x14ac:dyDescent="0.25">
      <c r="A591" s="15"/>
      <c r="D591" s="15"/>
      <c r="E591" s="15"/>
      <c r="F591" s="15"/>
    </row>
    <row r="592" spans="1:6" x14ac:dyDescent="0.25">
      <c r="A592" s="15"/>
      <c r="D592" s="15"/>
      <c r="E592" s="15"/>
      <c r="F592" s="15"/>
    </row>
    <row r="593" spans="1:6" x14ac:dyDescent="0.25">
      <c r="A593" s="15"/>
      <c r="D593" s="15"/>
      <c r="E593" s="15"/>
      <c r="F593" s="15"/>
    </row>
    <row r="594" spans="1:6" x14ac:dyDescent="0.25">
      <c r="A594" s="15"/>
      <c r="D594" s="15"/>
      <c r="E594" s="15"/>
      <c r="F594" s="15"/>
    </row>
    <row r="595" spans="1:6" x14ac:dyDescent="0.25">
      <c r="A595" s="15"/>
      <c r="D595" s="15"/>
      <c r="E595" s="15"/>
      <c r="F595" s="15"/>
    </row>
    <row r="596" spans="1:6" x14ac:dyDescent="0.25">
      <c r="A596" s="15"/>
      <c r="D596" s="15"/>
      <c r="E596" s="15"/>
      <c r="F596" s="15"/>
    </row>
    <row r="597" spans="1:6" x14ac:dyDescent="0.25">
      <c r="A597" s="15"/>
      <c r="D597" s="15"/>
      <c r="E597" s="15"/>
      <c r="F597" s="15"/>
    </row>
    <row r="598" spans="1:6" x14ac:dyDescent="0.25">
      <c r="A598" s="15"/>
      <c r="D598" s="15"/>
      <c r="E598" s="15"/>
      <c r="F598" s="15"/>
    </row>
    <row r="599" spans="1:6" x14ac:dyDescent="0.25">
      <c r="A599" s="15"/>
      <c r="D599" s="15"/>
      <c r="E599" s="15"/>
      <c r="F599" s="15"/>
    </row>
    <row r="600" spans="1:6" x14ac:dyDescent="0.25">
      <c r="A600" s="15"/>
      <c r="D600" s="15"/>
      <c r="E600" s="15"/>
      <c r="F600" s="15"/>
    </row>
    <row r="601" spans="1:6" x14ac:dyDescent="0.25">
      <c r="A601" s="15"/>
      <c r="D601" s="15"/>
      <c r="E601" s="15"/>
      <c r="F601" s="15"/>
    </row>
    <row r="602" spans="1:6" x14ac:dyDescent="0.25">
      <c r="A602" s="15"/>
      <c r="D602" s="15"/>
      <c r="E602" s="15"/>
      <c r="F602" s="15"/>
    </row>
    <row r="603" spans="1:6" x14ac:dyDescent="0.25">
      <c r="A603" s="15"/>
      <c r="D603" s="15"/>
      <c r="E603" s="15"/>
      <c r="F603" s="15"/>
    </row>
    <row r="604" spans="1:6" x14ac:dyDescent="0.25">
      <c r="A604" s="15"/>
      <c r="D604" s="15"/>
      <c r="E604" s="15"/>
      <c r="F604" s="15"/>
    </row>
    <row r="605" spans="1:6" x14ac:dyDescent="0.25">
      <c r="A605" s="15"/>
      <c r="D605" s="15"/>
      <c r="E605" s="15"/>
      <c r="F605" s="15"/>
    </row>
    <row r="606" spans="1:6" x14ac:dyDescent="0.25">
      <c r="A606" s="15"/>
      <c r="D606" s="15"/>
      <c r="E606" s="15"/>
      <c r="F606" s="15"/>
    </row>
    <row r="607" spans="1:6" x14ac:dyDescent="0.25">
      <c r="A607" s="15"/>
      <c r="D607" s="15"/>
      <c r="E607" s="15"/>
      <c r="F607" s="15"/>
    </row>
    <row r="608" spans="1:6" x14ac:dyDescent="0.25">
      <c r="A608" s="15"/>
      <c r="D608" s="15"/>
      <c r="E608" s="15"/>
      <c r="F608" s="15"/>
    </row>
    <row r="609" spans="1:6" x14ac:dyDescent="0.25">
      <c r="A609" s="15"/>
      <c r="D609" s="15"/>
      <c r="E609" s="15"/>
      <c r="F609" s="15"/>
    </row>
    <row r="610" spans="1:6" x14ac:dyDescent="0.25">
      <c r="A610" s="15"/>
      <c r="D610" s="15"/>
      <c r="E610" s="15"/>
      <c r="F610" s="15"/>
    </row>
    <row r="611" spans="1:6" x14ac:dyDescent="0.25">
      <c r="A611" s="15"/>
      <c r="D611" s="15"/>
      <c r="E611" s="15"/>
      <c r="F611" s="15"/>
    </row>
    <row r="612" spans="1:6" x14ac:dyDescent="0.25">
      <c r="A612" s="15"/>
      <c r="D612" s="15"/>
      <c r="E612" s="15"/>
      <c r="F612" s="15"/>
    </row>
    <row r="613" spans="1:6" x14ac:dyDescent="0.25">
      <c r="A613" s="15"/>
      <c r="D613" s="15"/>
      <c r="E613" s="15"/>
      <c r="F613" s="15"/>
    </row>
  </sheetData>
  <mergeCells count="6">
    <mergeCell ref="A1:N1"/>
    <mergeCell ref="B148:F148"/>
    <mergeCell ref="B158:F158"/>
    <mergeCell ref="A4:N4"/>
    <mergeCell ref="A3:N3"/>
    <mergeCell ref="A2:N2"/>
  </mergeCells>
  <phoneticPr fontId="0" type="noConversion"/>
  <printOptions horizontalCentered="1" verticalCentered="1"/>
  <pageMargins left="0.98425196850393704" right="0" top="0.31496062992125984" bottom="0.23622047244094491" header="0" footer="0"/>
  <pageSetup paperSize="5" scale="60" fitToHeight="0" orientation="landscape" r:id="rId1"/>
  <headerFooter alignWithMargins="0">
    <oddFooter>&amp;R&amp;P de &amp;N</oddFooter>
  </headerFooter>
  <rowBreaks count="1" manualBreakCount="1">
    <brk id="66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T719"/>
  <sheetViews>
    <sheetView showGridLines="0" zoomScaleNormal="100" zoomScalePageLayoutView="50" workbookViewId="0">
      <pane ySplit="6" topLeftCell="A7" activePane="bottomLeft" state="frozen"/>
      <selection pane="bottomLeft" activeCell="O82" sqref="O82"/>
    </sheetView>
  </sheetViews>
  <sheetFormatPr baseColWidth="10" defaultColWidth="11.85546875" defaultRowHeight="15.75" x14ac:dyDescent="0.25"/>
  <cols>
    <col min="1" max="1" width="13.85546875" style="20" customWidth="1"/>
    <col min="2" max="2" width="22.42578125" style="20" customWidth="1"/>
    <col min="3" max="3" width="25.140625" style="24" customWidth="1"/>
    <col min="4" max="4" width="19.5703125" style="20" customWidth="1"/>
    <col min="5" max="6" width="17" style="20" customWidth="1"/>
    <col min="7" max="7" width="14.85546875" style="20" customWidth="1"/>
    <col min="8" max="9" width="17" style="20" customWidth="1"/>
    <col min="10" max="10" width="19.5703125" style="24" customWidth="1"/>
    <col min="11" max="13" width="19.5703125" style="20" customWidth="1"/>
    <col min="14" max="14" width="15" style="20" customWidth="1"/>
    <col min="15" max="15" width="19.5703125" style="24" customWidth="1"/>
    <col min="16" max="16" width="16.5703125" style="24" customWidth="1"/>
    <col min="17" max="17" width="13.5703125" style="20" customWidth="1"/>
    <col min="18" max="16384" width="11.85546875" style="20"/>
  </cols>
  <sheetData>
    <row r="1" spans="1:17" s="2" customFormat="1" x14ac:dyDescent="0.25">
      <c r="A1" s="174" t="s">
        <v>0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  <c r="N1" s="174"/>
    </row>
    <row r="2" spans="1:17" s="2" customFormat="1" x14ac:dyDescent="0.25">
      <c r="A2" s="174" t="s">
        <v>1</v>
      </c>
      <c r="B2" s="174"/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  <c r="N2" s="174"/>
    </row>
    <row r="3" spans="1:17" s="2" customFormat="1" x14ac:dyDescent="0.25">
      <c r="A3" s="174" t="s">
        <v>2</v>
      </c>
      <c r="B3" s="174"/>
      <c r="C3" s="174"/>
      <c r="D3" s="174"/>
      <c r="E3" s="174"/>
      <c r="F3" s="174"/>
      <c r="G3" s="174"/>
      <c r="H3" s="174"/>
      <c r="I3" s="174"/>
      <c r="J3" s="174"/>
      <c r="K3" s="174"/>
      <c r="L3" s="174"/>
      <c r="M3" s="174"/>
      <c r="N3" s="174"/>
    </row>
    <row r="4" spans="1:17" s="3" customFormat="1" x14ac:dyDescent="0.25">
      <c r="A4" s="170" t="s">
        <v>52</v>
      </c>
      <c r="B4" s="170"/>
      <c r="C4" s="170"/>
      <c r="D4" s="170"/>
      <c r="E4" s="170"/>
      <c r="F4" s="170"/>
      <c r="G4" s="170"/>
      <c r="H4" s="170"/>
      <c r="I4" s="170"/>
      <c r="J4" s="170"/>
      <c r="K4" s="170"/>
      <c r="L4" s="170"/>
      <c r="M4" s="170"/>
      <c r="N4" s="170"/>
    </row>
    <row r="5" spans="1:17" s="14" customFormat="1" x14ac:dyDescent="0.25">
      <c r="C5" s="72"/>
      <c r="J5" s="72"/>
      <c r="O5" s="72"/>
      <c r="P5" s="72"/>
    </row>
    <row r="6" spans="1:17" s="9" customFormat="1" ht="39.75" customHeight="1" thickBot="1" x14ac:dyDescent="0.25">
      <c r="A6" s="111" t="s">
        <v>12</v>
      </c>
      <c r="B6" s="111" t="s">
        <v>42</v>
      </c>
      <c r="C6" s="112" t="s">
        <v>41</v>
      </c>
      <c r="D6" s="112" t="s">
        <v>13</v>
      </c>
      <c r="E6" s="112" t="s">
        <v>14</v>
      </c>
      <c r="F6" s="112" t="s">
        <v>15</v>
      </c>
      <c r="G6" s="112" t="s">
        <v>16</v>
      </c>
      <c r="H6" s="112" t="s">
        <v>17</v>
      </c>
      <c r="I6" s="112" t="s">
        <v>18</v>
      </c>
      <c r="J6" s="112" t="s">
        <v>19</v>
      </c>
      <c r="K6" s="112" t="s">
        <v>20</v>
      </c>
      <c r="L6" s="112" t="s">
        <v>43</v>
      </c>
      <c r="M6" s="112" t="s">
        <v>49</v>
      </c>
      <c r="N6" s="113" t="s">
        <v>35</v>
      </c>
      <c r="O6" s="8" t="s">
        <v>31</v>
      </c>
      <c r="P6" s="8" t="s">
        <v>29</v>
      </c>
      <c r="Q6" s="158" t="s">
        <v>30</v>
      </c>
    </row>
    <row r="7" spans="1:17" s="3" customFormat="1" ht="16.5" thickTop="1" x14ac:dyDescent="0.25">
      <c r="A7" s="3" t="s">
        <v>373</v>
      </c>
      <c r="B7" s="3" t="s">
        <v>54</v>
      </c>
      <c r="C7" s="3" t="s">
        <v>54</v>
      </c>
      <c r="D7" s="10">
        <v>1966800985</v>
      </c>
      <c r="E7" s="10">
        <v>1966800985</v>
      </c>
      <c r="F7" s="10">
        <v>1463157326.9000001</v>
      </c>
      <c r="G7" s="10">
        <v>24300000</v>
      </c>
      <c r="H7" s="10">
        <v>202361931.06</v>
      </c>
      <c r="I7" s="10">
        <v>2719596.05</v>
      </c>
      <c r="J7" s="10">
        <v>320905791.27999997</v>
      </c>
      <c r="K7" s="10">
        <v>316005555.27999997</v>
      </c>
      <c r="L7" s="10">
        <v>1416513666.6099999</v>
      </c>
      <c r="M7" s="10">
        <v>912870008.50999999</v>
      </c>
      <c r="N7" s="13">
        <f t="shared" ref="N7:N36" si="0">+J7/E7</f>
        <v>0.16316129274259031</v>
      </c>
      <c r="O7" s="12">
        <f>+O27+O61+O75+O81</f>
        <v>897496391</v>
      </c>
      <c r="P7" s="12">
        <f>+P27+P61+P75+P81</f>
        <v>83953149.520000011</v>
      </c>
      <c r="Q7" s="13">
        <f>+P7/O7</f>
        <v>9.354148981753399E-2</v>
      </c>
    </row>
    <row r="8" spans="1:17" s="3" customFormat="1" x14ac:dyDescent="0.25">
      <c r="A8" s="3" t="s">
        <v>373</v>
      </c>
      <c r="B8" s="3" t="s">
        <v>56</v>
      </c>
      <c r="C8" s="3" t="s">
        <v>22</v>
      </c>
      <c r="D8" s="10">
        <v>928188416</v>
      </c>
      <c r="E8" s="10">
        <v>928188416</v>
      </c>
      <c r="F8" s="10">
        <v>928188416</v>
      </c>
      <c r="G8" s="10">
        <v>0</v>
      </c>
      <c r="H8" s="10">
        <v>110982028.20999999</v>
      </c>
      <c r="I8" s="10">
        <v>0</v>
      </c>
      <c r="J8" s="10">
        <v>193588872.72</v>
      </c>
      <c r="K8" s="10">
        <v>193588872.72</v>
      </c>
      <c r="L8" s="10">
        <v>623617515.07000005</v>
      </c>
      <c r="M8" s="10">
        <v>623617515.07000005</v>
      </c>
      <c r="N8" s="13">
        <f t="shared" si="0"/>
        <v>0.20856635289014425</v>
      </c>
      <c r="O8" s="12"/>
      <c r="P8" s="12"/>
      <c r="Q8" s="13"/>
    </row>
    <row r="9" spans="1:17" s="15" customFormat="1" x14ac:dyDescent="0.25">
      <c r="A9" s="15" t="s">
        <v>373</v>
      </c>
      <c r="B9" s="15" t="s">
        <v>57</v>
      </c>
      <c r="C9" s="15" t="s">
        <v>58</v>
      </c>
      <c r="D9" s="16">
        <v>357543600</v>
      </c>
      <c r="E9" s="16">
        <v>357543600</v>
      </c>
      <c r="F9" s="16">
        <v>357543600</v>
      </c>
      <c r="G9" s="16">
        <v>0</v>
      </c>
      <c r="H9" s="16">
        <v>0</v>
      </c>
      <c r="I9" s="16">
        <v>0</v>
      </c>
      <c r="J9" s="16">
        <v>70150138.640000001</v>
      </c>
      <c r="K9" s="16">
        <v>70150138.640000001</v>
      </c>
      <c r="L9" s="16">
        <v>287393461.36000001</v>
      </c>
      <c r="M9" s="16">
        <v>287393461.36000001</v>
      </c>
      <c r="N9" s="19">
        <f t="shared" si="0"/>
        <v>0.19620023583137833</v>
      </c>
      <c r="O9" s="18"/>
      <c r="P9" s="18"/>
      <c r="Q9" s="19"/>
    </row>
    <row r="10" spans="1:17" s="15" customFormat="1" x14ac:dyDescent="0.25">
      <c r="A10" s="15" t="s">
        <v>373</v>
      </c>
      <c r="B10" s="15" t="s">
        <v>59</v>
      </c>
      <c r="C10" s="15" t="s">
        <v>60</v>
      </c>
      <c r="D10" s="16">
        <v>342543600</v>
      </c>
      <c r="E10" s="16">
        <v>342543600</v>
      </c>
      <c r="F10" s="16">
        <v>342543600</v>
      </c>
      <c r="G10" s="16">
        <v>0</v>
      </c>
      <c r="H10" s="16">
        <v>0</v>
      </c>
      <c r="I10" s="16">
        <v>0</v>
      </c>
      <c r="J10" s="16">
        <v>69164893.640000001</v>
      </c>
      <c r="K10" s="16">
        <v>69164893.640000001</v>
      </c>
      <c r="L10" s="16">
        <v>273378706.36000001</v>
      </c>
      <c r="M10" s="16">
        <v>273378706.36000001</v>
      </c>
      <c r="N10" s="19">
        <f t="shared" si="0"/>
        <v>0.20191559159184408</v>
      </c>
      <c r="O10" s="18"/>
      <c r="P10" s="18"/>
      <c r="Q10" s="19"/>
    </row>
    <row r="11" spans="1:17" s="15" customFormat="1" x14ac:dyDescent="0.25">
      <c r="A11" s="15" t="s">
        <v>373</v>
      </c>
      <c r="B11" s="15" t="s">
        <v>61</v>
      </c>
      <c r="C11" s="15" t="s">
        <v>62</v>
      </c>
      <c r="D11" s="16">
        <v>15000000</v>
      </c>
      <c r="E11" s="16">
        <v>15000000</v>
      </c>
      <c r="F11" s="16">
        <v>15000000</v>
      </c>
      <c r="G11" s="16">
        <v>0</v>
      </c>
      <c r="H11" s="16">
        <v>0</v>
      </c>
      <c r="I11" s="16">
        <v>0</v>
      </c>
      <c r="J11" s="16">
        <v>985245</v>
      </c>
      <c r="K11" s="16">
        <v>985245</v>
      </c>
      <c r="L11" s="16">
        <v>14014755</v>
      </c>
      <c r="M11" s="16">
        <v>14014755</v>
      </c>
      <c r="N11" s="19">
        <f t="shared" si="0"/>
        <v>6.5683000000000005E-2</v>
      </c>
      <c r="O11" s="18"/>
      <c r="P11" s="18"/>
      <c r="Q11" s="19"/>
    </row>
    <row r="12" spans="1:17" s="15" customFormat="1" x14ac:dyDescent="0.25">
      <c r="A12" s="15" t="s">
        <v>373</v>
      </c>
      <c r="B12" s="15" t="s">
        <v>63</v>
      </c>
      <c r="C12" s="15" t="s">
        <v>64</v>
      </c>
      <c r="D12" s="16">
        <v>14958727</v>
      </c>
      <c r="E12" s="16">
        <v>14958727</v>
      </c>
      <c r="F12" s="16">
        <v>14958727</v>
      </c>
      <c r="G12" s="16">
        <v>0</v>
      </c>
      <c r="H12" s="16">
        <v>0</v>
      </c>
      <c r="I12" s="16">
        <v>0</v>
      </c>
      <c r="J12" s="16">
        <v>1740994</v>
      </c>
      <c r="K12" s="16">
        <v>1740994</v>
      </c>
      <c r="L12" s="16">
        <v>13217733</v>
      </c>
      <c r="M12" s="16">
        <v>13217733</v>
      </c>
      <c r="N12" s="19">
        <f t="shared" si="0"/>
        <v>0.11638650802304233</v>
      </c>
      <c r="O12" s="18"/>
      <c r="P12" s="18"/>
      <c r="Q12" s="19"/>
    </row>
    <row r="13" spans="1:17" s="15" customFormat="1" x14ac:dyDescent="0.25">
      <c r="A13" s="15" t="s">
        <v>373</v>
      </c>
      <c r="B13" s="15" t="s">
        <v>65</v>
      </c>
      <c r="C13" s="15" t="s">
        <v>66</v>
      </c>
      <c r="D13" s="16">
        <v>14958727</v>
      </c>
      <c r="E13" s="16">
        <v>14958727</v>
      </c>
      <c r="F13" s="16">
        <v>14958727</v>
      </c>
      <c r="G13" s="16">
        <v>0</v>
      </c>
      <c r="H13" s="16">
        <v>0</v>
      </c>
      <c r="I13" s="16">
        <v>0</v>
      </c>
      <c r="J13" s="16">
        <v>1740994</v>
      </c>
      <c r="K13" s="16">
        <v>1740994</v>
      </c>
      <c r="L13" s="16">
        <v>13217733</v>
      </c>
      <c r="M13" s="16">
        <v>13217733</v>
      </c>
      <c r="N13" s="19">
        <f t="shared" si="0"/>
        <v>0.11638650802304233</v>
      </c>
      <c r="O13" s="18"/>
      <c r="P13" s="18"/>
      <c r="Q13" s="19"/>
    </row>
    <row r="14" spans="1:17" s="15" customFormat="1" x14ac:dyDescent="0.25">
      <c r="A14" s="15" t="s">
        <v>373</v>
      </c>
      <c r="B14" s="15" t="s">
        <v>67</v>
      </c>
      <c r="C14" s="15" t="s">
        <v>68</v>
      </c>
      <c r="D14" s="16">
        <v>413305198</v>
      </c>
      <c r="E14" s="16">
        <v>413305198</v>
      </c>
      <c r="F14" s="16">
        <v>413305198</v>
      </c>
      <c r="G14" s="16">
        <v>0</v>
      </c>
      <c r="H14" s="16">
        <v>0</v>
      </c>
      <c r="I14" s="16">
        <v>0</v>
      </c>
      <c r="J14" s="16">
        <v>90298877.290000007</v>
      </c>
      <c r="K14" s="16">
        <v>90298877.290000007</v>
      </c>
      <c r="L14" s="16">
        <v>323006320.70999998</v>
      </c>
      <c r="M14" s="16">
        <v>323006320.70999998</v>
      </c>
      <c r="N14" s="19">
        <f t="shared" si="0"/>
        <v>0.21847989748728011</v>
      </c>
      <c r="O14" s="18"/>
      <c r="P14" s="18"/>
      <c r="Q14" s="19"/>
    </row>
    <row r="15" spans="1:17" s="15" customFormat="1" x14ac:dyDescent="0.25">
      <c r="A15" s="15" t="s">
        <v>373</v>
      </c>
      <c r="B15" s="15" t="s">
        <v>69</v>
      </c>
      <c r="C15" s="15" t="s">
        <v>70</v>
      </c>
      <c r="D15" s="16">
        <v>117442356</v>
      </c>
      <c r="E15" s="16">
        <v>117442356</v>
      </c>
      <c r="F15" s="16">
        <v>117442356</v>
      </c>
      <c r="G15" s="16">
        <v>0</v>
      </c>
      <c r="H15" s="16">
        <v>0</v>
      </c>
      <c r="I15" s="16">
        <v>0</v>
      </c>
      <c r="J15" s="16">
        <v>17967601.100000001</v>
      </c>
      <c r="K15" s="16">
        <v>17967601.100000001</v>
      </c>
      <c r="L15" s="16">
        <v>99474754.900000006</v>
      </c>
      <c r="M15" s="16">
        <v>99474754.900000006</v>
      </c>
      <c r="N15" s="19">
        <f t="shared" si="0"/>
        <v>0.15299080938056114</v>
      </c>
      <c r="O15" s="18"/>
      <c r="P15" s="18"/>
      <c r="Q15" s="19"/>
    </row>
    <row r="16" spans="1:17" s="15" customFormat="1" x14ac:dyDescent="0.25">
      <c r="A16" s="15" t="s">
        <v>373</v>
      </c>
      <c r="B16" s="15" t="s">
        <v>71</v>
      </c>
      <c r="C16" s="15" t="s">
        <v>72</v>
      </c>
      <c r="D16" s="16">
        <v>149188440</v>
      </c>
      <c r="E16" s="16">
        <v>149188440</v>
      </c>
      <c r="F16" s="16">
        <v>149188440</v>
      </c>
      <c r="G16" s="16">
        <v>0</v>
      </c>
      <c r="H16" s="16">
        <v>0</v>
      </c>
      <c r="I16" s="16">
        <v>0</v>
      </c>
      <c r="J16" s="16">
        <v>22535894.039999999</v>
      </c>
      <c r="K16" s="16">
        <v>22535894.039999999</v>
      </c>
      <c r="L16" s="16">
        <v>126652545.95999999</v>
      </c>
      <c r="M16" s="16">
        <v>126652545.95999999</v>
      </c>
      <c r="N16" s="19">
        <f t="shared" si="0"/>
        <v>0.15105657006668879</v>
      </c>
      <c r="O16" s="18"/>
      <c r="P16" s="18"/>
      <c r="Q16" s="19"/>
    </row>
    <row r="17" spans="1:17" s="15" customFormat="1" x14ac:dyDescent="0.25">
      <c r="A17" s="15" t="s">
        <v>373</v>
      </c>
      <c r="B17" s="15" t="s">
        <v>73</v>
      </c>
      <c r="C17" s="15" t="s">
        <v>74</v>
      </c>
      <c r="D17" s="16">
        <v>44305490</v>
      </c>
      <c r="E17" s="16">
        <v>44305490</v>
      </c>
      <c r="F17" s="16">
        <v>44305490</v>
      </c>
      <c r="G17" s="16">
        <v>0</v>
      </c>
      <c r="H17" s="16">
        <v>0</v>
      </c>
      <c r="I17" s="16">
        <v>0</v>
      </c>
      <c r="J17" s="16">
        <v>42942646.399999999</v>
      </c>
      <c r="K17" s="16">
        <v>42942646.399999999</v>
      </c>
      <c r="L17" s="16">
        <v>1362843.6</v>
      </c>
      <c r="M17" s="16">
        <v>1362843.6</v>
      </c>
      <c r="N17" s="19">
        <f t="shared" si="0"/>
        <v>0.96923984815425801</v>
      </c>
      <c r="O17" s="18"/>
      <c r="P17" s="18"/>
      <c r="Q17" s="19"/>
    </row>
    <row r="18" spans="1:17" s="15" customFormat="1" x14ac:dyDescent="0.25">
      <c r="A18" s="15" t="s">
        <v>373</v>
      </c>
      <c r="B18" s="15" t="s">
        <v>75</v>
      </c>
      <c r="C18" s="15" t="s">
        <v>76</v>
      </c>
      <c r="D18" s="16">
        <v>43100000</v>
      </c>
      <c r="E18" s="16">
        <v>43100000</v>
      </c>
      <c r="F18" s="16">
        <v>43100000</v>
      </c>
      <c r="G18" s="16">
        <v>0</v>
      </c>
      <c r="H18" s="16">
        <v>0</v>
      </c>
      <c r="I18" s="16">
        <v>0</v>
      </c>
      <c r="J18" s="16">
        <v>6852735.75</v>
      </c>
      <c r="K18" s="16">
        <v>6852735.75</v>
      </c>
      <c r="L18" s="16">
        <v>36247264.25</v>
      </c>
      <c r="M18" s="16">
        <v>36247264.25</v>
      </c>
      <c r="N18" s="19">
        <f t="shared" si="0"/>
        <v>0.15899618909512761</v>
      </c>
      <c r="O18" s="18"/>
      <c r="P18" s="18"/>
      <c r="Q18" s="19"/>
    </row>
    <row r="19" spans="1:17" s="15" customFormat="1" x14ac:dyDescent="0.25">
      <c r="A19" s="15" t="s">
        <v>373</v>
      </c>
      <c r="B19" s="15" t="s">
        <v>77</v>
      </c>
      <c r="C19" s="15" t="s">
        <v>78</v>
      </c>
      <c r="D19" s="16">
        <v>59268912</v>
      </c>
      <c r="E19" s="16">
        <v>59268912</v>
      </c>
      <c r="F19" s="16">
        <v>59268912</v>
      </c>
      <c r="G19" s="16">
        <v>0</v>
      </c>
      <c r="H19" s="16">
        <v>0</v>
      </c>
      <c r="I19" s="16">
        <v>0</v>
      </c>
      <c r="J19" s="16">
        <v>0</v>
      </c>
      <c r="K19" s="16">
        <v>0</v>
      </c>
      <c r="L19" s="16">
        <v>59268912</v>
      </c>
      <c r="M19" s="16">
        <v>59268912</v>
      </c>
      <c r="N19" s="19">
        <f t="shared" si="0"/>
        <v>0</v>
      </c>
      <c r="O19" s="18"/>
      <c r="P19" s="18"/>
      <c r="Q19" s="19"/>
    </row>
    <row r="20" spans="1:17" s="15" customFormat="1" x14ac:dyDescent="0.25">
      <c r="A20" s="15" t="s">
        <v>373</v>
      </c>
      <c r="B20" s="15" t="s">
        <v>79</v>
      </c>
      <c r="C20" s="15" t="s">
        <v>80</v>
      </c>
      <c r="D20" s="16">
        <v>71816538</v>
      </c>
      <c r="E20" s="16">
        <v>71816538</v>
      </c>
      <c r="F20" s="16">
        <v>71816538</v>
      </c>
      <c r="G20" s="16">
        <v>0</v>
      </c>
      <c r="H20" s="16">
        <v>55911726.18</v>
      </c>
      <c r="I20" s="16">
        <v>0</v>
      </c>
      <c r="J20" s="16">
        <v>15904811.82</v>
      </c>
      <c r="K20" s="16">
        <v>15904811.82</v>
      </c>
      <c r="L20" s="16">
        <v>0</v>
      </c>
      <c r="M20" s="16">
        <v>0</v>
      </c>
      <c r="N20" s="19">
        <f t="shared" si="0"/>
        <v>0.22146447410205153</v>
      </c>
      <c r="O20" s="18"/>
      <c r="P20" s="18"/>
      <c r="Q20" s="19"/>
    </row>
    <row r="21" spans="1:17" s="15" customFormat="1" x14ac:dyDescent="0.25">
      <c r="A21" s="15" t="s">
        <v>373</v>
      </c>
      <c r="B21" s="15" t="s">
        <v>374</v>
      </c>
      <c r="C21" s="15" t="s">
        <v>82</v>
      </c>
      <c r="D21" s="16">
        <v>68133639</v>
      </c>
      <c r="E21" s="16">
        <v>68133639</v>
      </c>
      <c r="F21" s="16">
        <v>68133639</v>
      </c>
      <c r="G21" s="16">
        <v>0</v>
      </c>
      <c r="H21" s="16">
        <v>53043938.060000002</v>
      </c>
      <c r="I21" s="16">
        <v>0</v>
      </c>
      <c r="J21" s="16">
        <v>15089700.939999999</v>
      </c>
      <c r="K21" s="16">
        <v>15089700.939999999</v>
      </c>
      <c r="L21" s="16">
        <v>0</v>
      </c>
      <c r="M21" s="16">
        <v>0</v>
      </c>
      <c r="N21" s="19">
        <f t="shared" si="0"/>
        <v>0.22147211218235385</v>
      </c>
      <c r="O21" s="18"/>
      <c r="P21" s="18"/>
      <c r="Q21" s="19"/>
    </row>
    <row r="22" spans="1:17" s="15" customFormat="1" x14ac:dyDescent="0.25">
      <c r="A22" s="15" t="s">
        <v>373</v>
      </c>
      <c r="B22" s="15" t="s">
        <v>375</v>
      </c>
      <c r="C22" s="15" t="s">
        <v>84</v>
      </c>
      <c r="D22" s="16">
        <v>3682899</v>
      </c>
      <c r="E22" s="16">
        <v>3682899</v>
      </c>
      <c r="F22" s="16">
        <v>3682899</v>
      </c>
      <c r="G22" s="16">
        <v>0</v>
      </c>
      <c r="H22" s="16">
        <v>2867788.12</v>
      </c>
      <c r="I22" s="16">
        <v>0</v>
      </c>
      <c r="J22" s="16">
        <v>815110.88</v>
      </c>
      <c r="K22" s="16">
        <v>815110.88</v>
      </c>
      <c r="L22" s="16">
        <v>0</v>
      </c>
      <c r="M22" s="16">
        <v>0</v>
      </c>
      <c r="N22" s="19">
        <f t="shared" si="0"/>
        <v>0.22132316960090406</v>
      </c>
      <c r="O22" s="18"/>
      <c r="P22" s="18"/>
      <c r="Q22" s="19"/>
    </row>
    <row r="23" spans="1:17" s="15" customFormat="1" x14ac:dyDescent="0.25">
      <c r="A23" s="15" t="s">
        <v>373</v>
      </c>
      <c r="B23" s="15" t="s">
        <v>85</v>
      </c>
      <c r="C23" s="15" t="s">
        <v>86</v>
      </c>
      <c r="D23" s="16">
        <v>70564353</v>
      </c>
      <c r="E23" s="16">
        <v>70564353</v>
      </c>
      <c r="F23" s="16">
        <v>70564353</v>
      </c>
      <c r="G23" s="16">
        <v>0</v>
      </c>
      <c r="H23" s="16">
        <v>55070302.030000001</v>
      </c>
      <c r="I23" s="16">
        <v>0</v>
      </c>
      <c r="J23" s="16">
        <v>15494050.970000001</v>
      </c>
      <c r="K23" s="16">
        <v>15494050.970000001</v>
      </c>
      <c r="L23" s="16">
        <v>0</v>
      </c>
      <c r="M23" s="16">
        <v>0</v>
      </c>
      <c r="N23" s="19">
        <f t="shared" si="0"/>
        <v>0.21957334420681218</v>
      </c>
      <c r="O23" s="18"/>
      <c r="P23" s="18"/>
      <c r="Q23" s="19"/>
    </row>
    <row r="24" spans="1:17" s="15" customFormat="1" x14ac:dyDescent="0.25">
      <c r="A24" s="15" t="s">
        <v>373</v>
      </c>
      <c r="B24" s="15" t="s">
        <v>376</v>
      </c>
      <c r="C24" s="15" t="s">
        <v>88</v>
      </c>
      <c r="D24" s="16">
        <v>37418258</v>
      </c>
      <c r="E24" s="16">
        <v>37418258</v>
      </c>
      <c r="F24" s="16">
        <v>37418258</v>
      </c>
      <c r="G24" s="16">
        <v>0</v>
      </c>
      <c r="H24" s="16">
        <v>29260223.18</v>
      </c>
      <c r="I24" s="16">
        <v>0</v>
      </c>
      <c r="J24" s="16">
        <v>8158034.8200000003</v>
      </c>
      <c r="K24" s="16">
        <v>8158034.8200000003</v>
      </c>
      <c r="L24" s="16">
        <v>0</v>
      </c>
      <c r="M24" s="16">
        <v>0</v>
      </c>
      <c r="N24" s="19">
        <f t="shared" si="0"/>
        <v>0.21802283847633955</v>
      </c>
      <c r="O24" s="18"/>
      <c r="P24" s="18"/>
      <c r="Q24" s="19"/>
    </row>
    <row r="25" spans="1:17" s="15" customFormat="1" x14ac:dyDescent="0.25">
      <c r="A25" s="15" t="s">
        <v>373</v>
      </c>
      <c r="B25" s="15" t="s">
        <v>377</v>
      </c>
      <c r="C25" s="15" t="s">
        <v>90</v>
      </c>
      <c r="D25" s="16">
        <v>11048698</v>
      </c>
      <c r="E25" s="16">
        <v>11048698</v>
      </c>
      <c r="F25" s="16">
        <v>11048698</v>
      </c>
      <c r="G25" s="16">
        <v>0</v>
      </c>
      <c r="H25" s="16">
        <v>8603352.5600000005</v>
      </c>
      <c r="I25" s="16">
        <v>0</v>
      </c>
      <c r="J25" s="16">
        <v>2445345.44</v>
      </c>
      <c r="K25" s="16">
        <v>2445345.44</v>
      </c>
      <c r="L25" s="16">
        <v>0</v>
      </c>
      <c r="M25" s="16">
        <v>0</v>
      </c>
      <c r="N25" s="19">
        <f t="shared" si="0"/>
        <v>0.22132430807684308</v>
      </c>
      <c r="O25" s="18"/>
      <c r="P25" s="18"/>
      <c r="Q25" s="19"/>
    </row>
    <row r="26" spans="1:17" s="15" customFormat="1" x14ac:dyDescent="0.25">
      <c r="A26" s="15" t="s">
        <v>373</v>
      </c>
      <c r="B26" s="15" t="s">
        <v>378</v>
      </c>
      <c r="C26" s="15" t="s">
        <v>92</v>
      </c>
      <c r="D26" s="16">
        <v>22097397</v>
      </c>
      <c r="E26" s="16">
        <v>22097397</v>
      </c>
      <c r="F26" s="16">
        <v>22097397</v>
      </c>
      <c r="G26" s="16">
        <v>0</v>
      </c>
      <c r="H26" s="16">
        <v>17206726.289999999</v>
      </c>
      <c r="I26" s="16">
        <v>0</v>
      </c>
      <c r="J26" s="16">
        <v>4890670.71</v>
      </c>
      <c r="K26" s="16">
        <v>4890670.71</v>
      </c>
      <c r="L26" s="16">
        <v>0</v>
      </c>
      <c r="M26" s="16">
        <v>0</v>
      </c>
      <c r="N26" s="19">
        <f t="shared" si="0"/>
        <v>0.22132338528379608</v>
      </c>
      <c r="O26" s="18">
        <f>O27+O29+O34+O42+O38+O47+O49+O52+O56+O58</f>
        <v>765421836</v>
      </c>
      <c r="P26" s="18">
        <f>P27+P29+P34+P42+P38+P47+P49+P52+P56+P58</f>
        <v>43077486.890000001</v>
      </c>
      <c r="Q26" s="19">
        <f>+P26/O26</f>
        <v>5.6279406810651793E-2</v>
      </c>
    </row>
    <row r="27" spans="1:17" s="3" customFormat="1" x14ac:dyDescent="0.25">
      <c r="A27" s="3" t="s">
        <v>373</v>
      </c>
      <c r="B27" s="3" t="s">
        <v>95</v>
      </c>
      <c r="C27" s="3" t="s">
        <v>96</v>
      </c>
      <c r="D27" s="10">
        <v>464624962</v>
      </c>
      <c r="E27" s="10">
        <v>464624962</v>
      </c>
      <c r="F27" s="10">
        <v>268254169</v>
      </c>
      <c r="G27" s="10">
        <v>24300000</v>
      </c>
      <c r="H27" s="10">
        <v>15958365.869999999</v>
      </c>
      <c r="I27" s="10">
        <v>1974475.45</v>
      </c>
      <c r="J27" s="10">
        <v>31885573.510000002</v>
      </c>
      <c r="K27" s="10">
        <v>31785337.510000002</v>
      </c>
      <c r="L27" s="10">
        <v>390506547.17000002</v>
      </c>
      <c r="M27" s="10">
        <v>194135754.16999999</v>
      </c>
      <c r="N27" s="13">
        <f t="shared" si="0"/>
        <v>6.8626475367890377E-2</v>
      </c>
      <c r="O27" s="12">
        <f t="shared" ref="O27:O58" si="1">+E27</f>
        <v>464624962</v>
      </c>
      <c r="P27" s="12">
        <f t="shared" ref="P27:P58" si="2">+J27</f>
        <v>31885573.510000002</v>
      </c>
      <c r="Q27" s="13">
        <f>+P27/O27</f>
        <v>6.8626475367890377E-2</v>
      </c>
    </row>
    <row r="28" spans="1:17" s="15" customFormat="1" x14ac:dyDescent="0.25">
      <c r="A28" s="15" t="s">
        <v>373</v>
      </c>
      <c r="B28" s="15" t="s">
        <v>97</v>
      </c>
      <c r="C28" s="15" t="s">
        <v>98</v>
      </c>
      <c r="D28" s="16">
        <v>5500000</v>
      </c>
      <c r="E28" s="16">
        <v>5500000</v>
      </c>
      <c r="F28" s="16">
        <v>2750000</v>
      </c>
      <c r="G28" s="16">
        <v>0</v>
      </c>
      <c r="H28" s="16">
        <v>0</v>
      </c>
      <c r="I28" s="16">
        <v>0</v>
      </c>
      <c r="J28" s="16">
        <v>501667</v>
      </c>
      <c r="K28" s="16">
        <v>501667</v>
      </c>
      <c r="L28" s="16">
        <v>4998333</v>
      </c>
      <c r="M28" s="16">
        <v>2248333</v>
      </c>
      <c r="N28" s="19">
        <f t="shared" si="0"/>
        <v>9.1212181818181817E-2</v>
      </c>
      <c r="O28" s="18">
        <f t="shared" si="1"/>
        <v>5500000</v>
      </c>
      <c r="P28" s="18">
        <f t="shared" si="2"/>
        <v>501667</v>
      </c>
      <c r="Q28" s="19">
        <f>+P28/O28</f>
        <v>9.1212181818181817E-2</v>
      </c>
    </row>
    <row r="29" spans="1:17" s="15" customFormat="1" x14ac:dyDescent="0.25">
      <c r="A29" s="15" t="s">
        <v>373</v>
      </c>
      <c r="B29" s="15" t="s">
        <v>327</v>
      </c>
      <c r="C29" s="15" t="s">
        <v>328</v>
      </c>
      <c r="D29" s="16">
        <v>5500000</v>
      </c>
      <c r="E29" s="16">
        <v>5500000</v>
      </c>
      <c r="F29" s="16">
        <v>2750000</v>
      </c>
      <c r="G29" s="16">
        <v>0</v>
      </c>
      <c r="H29" s="16">
        <v>0</v>
      </c>
      <c r="I29" s="16">
        <v>0</v>
      </c>
      <c r="J29" s="16">
        <v>501667</v>
      </c>
      <c r="K29" s="16">
        <v>501667</v>
      </c>
      <c r="L29" s="16">
        <v>4998333</v>
      </c>
      <c r="M29" s="16">
        <v>2248333</v>
      </c>
      <c r="N29" s="19">
        <f t="shared" si="0"/>
        <v>9.1212181818181817E-2</v>
      </c>
      <c r="O29" s="18">
        <f t="shared" si="1"/>
        <v>5500000</v>
      </c>
      <c r="P29" s="18">
        <f t="shared" si="2"/>
        <v>501667</v>
      </c>
      <c r="Q29" s="19">
        <f t="shared" ref="Q29:Q40" si="3">+P29/O29</f>
        <v>9.1212181818181817E-2</v>
      </c>
    </row>
    <row r="30" spans="1:17" s="15" customFormat="1" x14ac:dyDescent="0.25">
      <c r="A30" s="15" t="s">
        <v>373</v>
      </c>
      <c r="B30" s="15" t="s">
        <v>107</v>
      </c>
      <c r="C30" s="15" t="s">
        <v>108</v>
      </c>
      <c r="D30" s="16">
        <v>15653659</v>
      </c>
      <c r="E30" s="16">
        <v>15653659</v>
      </c>
      <c r="F30" s="16">
        <v>9176830</v>
      </c>
      <c r="G30" s="16">
        <v>0</v>
      </c>
      <c r="H30" s="16">
        <v>1333961.8700000001</v>
      </c>
      <c r="I30" s="16">
        <v>0</v>
      </c>
      <c r="J30" s="16">
        <v>3579453.13</v>
      </c>
      <c r="K30" s="16">
        <v>3480347.13</v>
      </c>
      <c r="L30" s="16">
        <v>10740244</v>
      </c>
      <c r="M30" s="16">
        <v>4263415</v>
      </c>
      <c r="N30" s="19">
        <f t="shared" si="0"/>
        <v>0.22866558738758777</v>
      </c>
      <c r="O30" s="18">
        <f t="shared" si="1"/>
        <v>15653659</v>
      </c>
      <c r="P30" s="18">
        <f t="shared" si="2"/>
        <v>3579453.13</v>
      </c>
      <c r="Q30" s="19">
        <f t="shared" si="3"/>
        <v>0.22866558738758777</v>
      </c>
    </row>
    <row r="31" spans="1:17" s="15" customFormat="1" x14ac:dyDescent="0.25">
      <c r="A31" s="15" t="s">
        <v>373</v>
      </c>
      <c r="B31" s="15" t="s">
        <v>109</v>
      </c>
      <c r="C31" s="15" t="s">
        <v>110</v>
      </c>
      <c r="D31" s="16">
        <v>1000000</v>
      </c>
      <c r="E31" s="16">
        <v>1000000</v>
      </c>
      <c r="F31" s="16">
        <v>700000</v>
      </c>
      <c r="G31" s="16">
        <v>0</v>
      </c>
      <c r="H31" s="16">
        <v>127412</v>
      </c>
      <c r="I31" s="16">
        <v>0</v>
      </c>
      <c r="J31" s="16">
        <v>372588</v>
      </c>
      <c r="K31" s="16">
        <v>273482</v>
      </c>
      <c r="L31" s="16">
        <v>500000</v>
      </c>
      <c r="M31" s="16">
        <v>200000</v>
      </c>
      <c r="N31" s="19">
        <f t="shared" si="0"/>
        <v>0.37258799999999997</v>
      </c>
      <c r="O31" s="18">
        <f t="shared" si="1"/>
        <v>1000000</v>
      </c>
      <c r="P31" s="18">
        <f t="shared" si="2"/>
        <v>372588</v>
      </c>
      <c r="Q31" s="19">
        <f t="shared" si="3"/>
        <v>0.37258799999999997</v>
      </c>
    </row>
    <row r="32" spans="1:17" s="15" customFormat="1" x14ac:dyDescent="0.25">
      <c r="A32" s="15" t="s">
        <v>373</v>
      </c>
      <c r="B32" s="15" t="s">
        <v>111</v>
      </c>
      <c r="C32" s="15" t="s">
        <v>112</v>
      </c>
      <c r="D32" s="16">
        <v>7000000</v>
      </c>
      <c r="E32" s="16">
        <v>7000000</v>
      </c>
      <c r="F32" s="16">
        <v>4550000</v>
      </c>
      <c r="G32" s="16">
        <v>0</v>
      </c>
      <c r="H32" s="16">
        <v>933870.25</v>
      </c>
      <c r="I32" s="16">
        <v>0</v>
      </c>
      <c r="J32" s="16">
        <v>1616129.75</v>
      </c>
      <c r="K32" s="16">
        <v>1616129.75</v>
      </c>
      <c r="L32" s="16">
        <v>4450000</v>
      </c>
      <c r="M32" s="16">
        <v>2000000</v>
      </c>
      <c r="N32" s="19">
        <f t="shared" si="0"/>
        <v>0.23087567857142857</v>
      </c>
      <c r="O32" s="18">
        <f t="shared" si="1"/>
        <v>7000000</v>
      </c>
      <c r="P32" s="18">
        <f t="shared" si="2"/>
        <v>1616129.75</v>
      </c>
      <c r="Q32" s="19">
        <f t="shared" si="3"/>
        <v>0.23087567857142857</v>
      </c>
    </row>
    <row r="33" spans="1:17" s="15" customFormat="1" x14ac:dyDescent="0.25">
      <c r="A33" s="15" t="s">
        <v>373</v>
      </c>
      <c r="B33" s="15" t="s">
        <v>113</v>
      </c>
      <c r="C33" s="15" t="s">
        <v>114</v>
      </c>
      <c r="D33" s="16">
        <v>200000</v>
      </c>
      <c r="E33" s="16">
        <v>200000</v>
      </c>
      <c r="F33" s="16">
        <v>200000</v>
      </c>
      <c r="G33" s="16">
        <v>0</v>
      </c>
      <c r="H33" s="16">
        <v>0</v>
      </c>
      <c r="I33" s="16">
        <v>0</v>
      </c>
      <c r="J33" s="16">
        <v>0</v>
      </c>
      <c r="K33" s="16">
        <v>0</v>
      </c>
      <c r="L33" s="16">
        <v>200000</v>
      </c>
      <c r="M33" s="16">
        <v>200000</v>
      </c>
      <c r="N33" s="19">
        <f t="shared" si="0"/>
        <v>0</v>
      </c>
      <c r="O33" s="18">
        <f t="shared" si="1"/>
        <v>200000</v>
      </c>
      <c r="P33" s="18">
        <f t="shared" si="2"/>
        <v>0</v>
      </c>
      <c r="Q33" s="19">
        <f t="shared" si="3"/>
        <v>0</v>
      </c>
    </row>
    <row r="34" spans="1:17" s="15" customFormat="1" x14ac:dyDescent="0.25">
      <c r="A34" s="15" t="s">
        <v>373</v>
      </c>
      <c r="B34" s="15" t="s">
        <v>115</v>
      </c>
      <c r="C34" s="15" t="s">
        <v>116</v>
      </c>
      <c r="D34" s="16">
        <v>7453659</v>
      </c>
      <c r="E34" s="16">
        <v>7453659</v>
      </c>
      <c r="F34" s="16">
        <v>3726830</v>
      </c>
      <c r="G34" s="16">
        <v>0</v>
      </c>
      <c r="H34" s="16">
        <v>272679.62</v>
      </c>
      <c r="I34" s="16">
        <v>0</v>
      </c>
      <c r="J34" s="16">
        <v>1590735.38</v>
      </c>
      <c r="K34" s="16">
        <v>1590735.38</v>
      </c>
      <c r="L34" s="16">
        <v>5590244</v>
      </c>
      <c r="M34" s="16">
        <v>1863415</v>
      </c>
      <c r="N34" s="19">
        <f t="shared" si="0"/>
        <v>0.21341670983338518</v>
      </c>
      <c r="O34" s="18">
        <f t="shared" si="1"/>
        <v>7453659</v>
      </c>
      <c r="P34" s="18">
        <f t="shared" si="2"/>
        <v>1590735.38</v>
      </c>
      <c r="Q34" s="19">
        <f t="shared" si="3"/>
        <v>0.21341670983338518</v>
      </c>
    </row>
    <row r="35" spans="1:17" s="15" customFormat="1" x14ac:dyDescent="0.25">
      <c r="A35" s="15" t="s">
        <v>373</v>
      </c>
      <c r="B35" s="15" t="s">
        <v>119</v>
      </c>
      <c r="C35" s="15" t="s">
        <v>120</v>
      </c>
      <c r="D35" s="16">
        <v>4180000</v>
      </c>
      <c r="E35" s="16">
        <v>4180000</v>
      </c>
      <c r="F35" s="16">
        <v>3680000</v>
      </c>
      <c r="G35" s="16">
        <v>0</v>
      </c>
      <c r="H35" s="16">
        <v>439640</v>
      </c>
      <c r="I35" s="16">
        <v>0</v>
      </c>
      <c r="J35" s="16">
        <v>60360</v>
      </c>
      <c r="K35" s="16">
        <v>60360</v>
      </c>
      <c r="L35" s="16">
        <v>3680000</v>
      </c>
      <c r="M35" s="16">
        <v>3180000</v>
      </c>
      <c r="N35" s="19">
        <f t="shared" si="0"/>
        <v>1.4440191387559809E-2</v>
      </c>
      <c r="O35" s="18">
        <f t="shared" si="1"/>
        <v>4180000</v>
      </c>
      <c r="P35" s="18">
        <f t="shared" si="2"/>
        <v>60360</v>
      </c>
      <c r="Q35" s="19">
        <f t="shared" si="3"/>
        <v>1.4440191387559809E-2</v>
      </c>
    </row>
    <row r="36" spans="1:17" s="15" customFormat="1" x14ac:dyDescent="0.25">
      <c r="A36" s="15" t="s">
        <v>373</v>
      </c>
      <c r="B36" s="15" t="s">
        <v>121</v>
      </c>
      <c r="C36" s="15" t="s">
        <v>122</v>
      </c>
      <c r="D36" s="16">
        <v>3680000</v>
      </c>
      <c r="E36" s="16">
        <v>3680000</v>
      </c>
      <c r="F36" s="16">
        <v>3680000</v>
      </c>
      <c r="G36" s="16">
        <v>0</v>
      </c>
      <c r="H36" s="16">
        <v>439640</v>
      </c>
      <c r="I36" s="16">
        <v>0</v>
      </c>
      <c r="J36" s="16">
        <v>60360</v>
      </c>
      <c r="K36" s="16">
        <v>60360</v>
      </c>
      <c r="L36" s="16">
        <v>3180000</v>
      </c>
      <c r="M36" s="16">
        <v>3180000</v>
      </c>
      <c r="N36" s="19">
        <f t="shared" si="0"/>
        <v>1.6402173913043477E-2</v>
      </c>
      <c r="O36" s="18">
        <f t="shared" si="1"/>
        <v>3680000</v>
      </c>
      <c r="P36" s="18">
        <f t="shared" si="2"/>
        <v>60360</v>
      </c>
      <c r="Q36" s="19">
        <f t="shared" si="3"/>
        <v>1.6402173913043477E-2</v>
      </c>
    </row>
    <row r="37" spans="1:17" s="15" customFormat="1" x14ac:dyDescent="0.25">
      <c r="A37" s="15" t="s">
        <v>373</v>
      </c>
      <c r="B37" s="15" t="s">
        <v>123</v>
      </c>
      <c r="C37" s="15" t="s">
        <v>124</v>
      </c>
      <c r="D37" s="16">
        <v>0</v>
      </c>
      <c r="E37" s="16">
        <v>0</v>
      </c>
      <c r="F37" s="16">
        <v>0</v>
      </c>
      <c r="G37" s="16">
        <v>0</v>
      </c>
      <c r="H37" s="16">
        <v>0</v>
      </c>
      <c r="I37" s="16">
        <v>0</v>
      </c>
      <c r="J37" s="16">
        <v>0</v>
      </c>
      <c r="K37" s="16">
        <v>0</v>
      </c>
      <c r="L37" s="16">
        <v>0</v>
      </c>
      <c r="M37" s="16">
        <v>0</v>
      </c>
      <c r="N37" s="19">
        <v>0</v>
      </c>
      <c r="O37" s="18">
        <f t="shared" si="1"/>
        <v>0</v>
      </c>
      <c r="P37" s="18">
        <f t="shared" si="2"/>
        <v>0</v>
      </c>
      <c r="Q37" s="19">
        <v>0</v>
      </c>
    </row>
    <row r="38" spans="1:17" s="15" customFormat="1" x14ac:dyDescent="0.25">
      <c r="A38" s="15" t="s">
        <v>373</v>
      </c>
      <c r="B38" s="15" t="s">
        <v>131</v>
      </c>
      <c r="C38" s="114" t="s">
        <v>132</v>
      </c>
      <c r="D38" s="16">
        <v>500000</v>
      </c>
      <c r="E38" s="16">
        <v>500000</v>
      </c>
      <c r="F38" s="16">
        <v>0</v>
      </c>
      <c r="G38" s="16">
        <v>0</v>
      </c>
      <c r="H38" s="16">
        <v>0</v>
      </c>
      <c r="I38" s="16">
        <v>0</v>
      </c>
      <c r="J38" s="16">
        <v>0</v>
      </c>
      <c r="K38" s="16">
        <v>0</v>
      </c>
      <c r="L38" s="16">
        <v>500000</v>
      </c>
      <c r="M38" s="16">
        <v>0</v>
      </c>
      <c r="N38" s="19">
        <f t="shared" ref="N38:N71" si="4">+J38/E38</f>
        <v>0</v>
      </c>
      <c r="O38" s="18">
        <f t="shared" si="1"/>
        <v>500000</v>
      </c>
      <c r="P38" s="18">
        <f t="shared" si="2"/>
        <v>0</v>
      </c>
      <c r="Q38" s="19">
        <f t="shared" si="3"/>
        <v>0</v>
      </c>
    </row>
    <row r="39" spans="1:17" s="15" customFormat="1" x14ac:dyDescent="0.25">
      <c r="A39" s="15" t="s">
        <v>373</v>
      </c>
      <c r="B39" s="15" t="s">
        <v>133</v>
      </c>
      <c r="C39" s="15" t="s">
        <v>134</v>
      </c>
      <c r="D39" s="16">
        <v>354783190</v>
      </c>
      <c r="E39" s="16">
        <v>354783190</v>
      </c>
      <c r="F39" s="16">
        <v>204027487</v>
      </c>
      <c r="G39" s="16">
        <v>24300000</v>
      </c>
      <c r="H39" s="16">
        <v>6895303.5</v>
      </c>
      <c r="I39" s="16">
        <v>1974475.45</v>
      </c>
      <c r="J39" s="16">
        <v>18264110.879999999</v>
      </c>
      <c r="K39" s="16">
        <v>18264110.879999999</v>
      </c>
      <c r="L39" s="16">
        <v>303349300.17000002</v>
      </c>
      <c r="M39" s="16">
        <v>152593597.16999999</v>
      </c>
      <c r="N39" s="19">
        <f t="shared" si="4"/>
        <v>5.1479639945736996E-2</v>
      </c>
      <c r="O39" s="18">
        <f t="shared" si="1"/>
        <v>354783190</v>
      </c>
      <c r="P39" s="18">
        <f t="shared" si="2"/>
        <v>18264110.879999999</v>
      </c>
      <c r="Q39" s="19">
        <f t="shared" si="3"/>
        <v>5.1479639945736996E-2</v>
      </c>
    </row>
    <row r="40" spans="1:17" s="15" customFormat="1" x14ac:dyDescent="0.25">
      <c r="A40" s="15" t="s">
        <v>373</v>
      </c>
      <c r="B40" s="15" t="s">
        <v>137</v>
      </c>
      <c r="C40" s="15" t="s">
        <v>138</v>
      </c>
      <c r="D40" s="16">
        <v>28000000</v>
      </c>
      <c r="E40" s="16">
        <v>28000000</v>
      </c>
      <c r="F40" s="16">
        <v>24000000</v>
      </c>
      <c r="G40" s="16">
        <v>0</v>
      </c>
      <c r="H40" s="16">
        <v>0</v>
      </c>
      <c r="I40" s="16">
        <v>0</v>
      </c>
      <c r="J40" s="16">
        <v>10000000</v>
      </c>
      <c r="K40" s="16">
        <v>10000000</v>
      </c>
      <c r="L40" s="16">
        <v>18000000</v>
      </c>
      <c r="M40" s="16">
        <v>14000000</v>
      </c>
      <c r="N40" s="19">
        <f t="shared" si="4"/>
        <v>0.35714285714285715</v>
      </c>
      <c r="O40" s="18">
        <f t="shared" si="1"/>
        <v>28000000</v>
      </c>
      <c r="P40" s="18">
        <f t="shared" si="2"/>
        <v>10000000</v>
      </c>
      <c r="Q40" s="19">
        <f t="shared" si="3"/>
        <v>0.35714285714285715</v>
      </c>
    </row>
    <row r="41" spans="1:17" s="15" customFormat="1" x14ac:dyDescent="0.25">
      <c r="A41" s="15" t="s">
        <v>373</v>
      </c>
      <c r="B41" s="15" t="s">
        <v>141</v>
      </c>
      <c r="C41" s="15" t="s">
        <v>142</v>
      </c>
      <c r="D41" s="16">
        <v>54412942</v>
      </c>
      <c r="E41" s="16">
        <v>54412942</v>
      </c>
      <c r="F41" s="16">
        <v>28603236</v>
      </c>
      <c r="G41" s="16">
        <v>0</v>
      </c>
      <c r="H41" s="16">
        <v>4757100</v>
      </c>
      <c r="I41" s="16">
        <v>1974475.45</v>
      </c>
      <c r="J41" s="16">
        <v>4454086.88</v>
      </c>
      <c r="K41" s="16">
        <v>4454086.88</v>
      </c>
      <c r="L41" s="16">
        <v>43227279.670000002</v>
      </c>
      <c r="M41" s="16">
        <v>17417573.670000002</v>
      </c>
      <c r="N41" s="19">
        <f t="shared" si="4"/>
        <v>8.1857122888154069E-2</v>
      </c>
      <c r="O41" s="18">
        <f t="shared" si="1"/>
        <v>54412942</v>
      </c>
      <c r="P41" s="18">
        <f t="shared" si="2"/>
        <v>4454086.88</v>
      </c>
      <c r="Q41" s="19">
        <f t="shared" ref="Q41:Q65" si="5">+P41/O41</f>
        <v>8.1857122888154069E-2</v>
      </c>
    </row>
    <row r="42" spans="1:17" s="15" customFormat="1" x14ac:dyDescent="0.25">
      <c r="A42" s="15" t="s">
        <v>373</v>
      </c>
      <c r="B42" s="15" t="s">
        <v>143</v>
      </c>
      <c r="C42" s="15" t="s">
        <v>144</v>
      </c>
      <c r="D42" s="16">
        <v>272370248</v>
      </c>
      <c r="E42" s="16">
        <v>272370248</v>
      </c>
      <c r="F42" s="16">
        <v>151424251</v>
      </c>
      <c r="G42" s="16">
        <v>24300000</v>
      </c>
      <c r="H42" s="16">
        <v>2138203.5</v>
      </c>
      <c r="I42" s="16">
        <v>0</v>
      </c>
      <c r="J42" s="16">
        <v>3810024</v>
      </c>
      <c r="K42" s="16">
        <v>3810024</v>
      </c>
      <c r="L42" s="16">
        <v>242122020.5</v>
      </c>
      <c r="M42" s="16">
        <v>121176023.5</v>
      </c>
      <c r="N42" s="19">
        <f t="shared" si="4"/>
        <v>1.3988400083991553E-2</v>
      </c>
      <c r="O42" s="18">
        <f t="shared" si="1"/>
        <v>272370248</v>
      </c>
      <c r="P42" s="18">
        <f t="shared" si="2"/>
        <v>3810024</v>
      </c>
      <c r="Q42" s="19">
        <f t="shared" si="5"/>
        <v>1.3988400083991553E-2</v>
      </c>
    </row>
    <row r="43" spans="1:17" s="15" customFormat="1" x14ac:dyDescent="0.25">
      <c r="A43" s="15" t="s">
        <v>373</v>
      </c>
      <c r="B43" s="15" t="s">
        <v>145</v>
      </c>
      <c r="C43" s="15" t="s">
        <v>146</v>
      </c>
      <c r="D43" s="16">
        <v>27274286</v>
      </c>
      <c r="E43" s="16">
        <v>27274286</v>
      </c>
      <c r="F43" s="16">
        <v>16114286</v>
      </c>
      <c r="G43" s="16">
        <v>0</v>
      </c>
      <c r="H43" s="16">
        <v>4422354.5</v>
      </c>
      <c r="I43" s="16">
        <v>0</v>
      </c>
      <c r="J43" s="16">
        <v>4190495.5</v>
      </c>
      <c r="K43" s="16">
        <v>4189365.5</v>
      </c>
      <c r="L43" s="16">
        <v>18661436</v>
      </c>
      <c r="M43" s="16">
        <v>7501436</v>
      </c>
      <c r="N43" s="19">
        <f t="shared" si="4"/>
        <v>0.15364272047304922</v>
      </c>
      <c r="O43" s="18">
        <f t="shared" si="1"/>
        <v>27274286</v>
      </c>
      <c r="P43" s="18">
        <f t="shared" si="2"/>
        <v>4190495.5</v>
      </c>
      <c r="Q43" s="19">
        <f t="shared" si="5"/>
        <v>0.15364272047304922</v>
      </c>
    </row>
    <row r="44" spans="1:17" s="15" customFormat="1" x14ac:dyDescent="0.25">
      <c r="A44" s="15" t="s">
        <v>373</v>
      </c>
      <c r="B44" s="15" t="s">
        <v>147</v>
      </c>
      <c r="C44" s="15" t="s">
        <v>148</v>
      </c>
      <c r="D44" s="16">
        <v>2114286</v>
      </c>
      <c r="E44" s="16">
        <v>2114286</v>
      </c>
      <c r="F44" s="16">
        <v>2114286</v>
      </c>
      <c r="G44" s="16">
        <v>0</v>
      </c>
      <c r="H44" s="16">
        <v>592434.5</v>
      </c>
      <c r="I44" s="16">
        <v>0</v>
      </c>
      <c r="J44" s="16">
        <v>696365.5</v>
      </c>
      <c r="K44" s="16">
        <v>695235.5</v>
      </c>
      <c r="L44" s="16">
        <v>825486</v>
      </c>
      <c r="M44" s="16">
        <v>825486</v>
      </c>
      <c r="N44" s="19">
        <f t="shared" si="4"/>
        <v>0.32936201630243023</v>
      </c>
      <c r="O44" s="18">
        <f t="shared" si="1"/>
        <v>2114286</v>
      </c>
      <c r="P44" s="18">
        <f t="shared" si="2"/>
        <v>696365.5</v>
      </c>
      <c r="Q44" s="19">
        <f t="shared" si="5"/>
        <v>0.32936201630243023</v>
      </c>
    </row>
    <row r="45" spans="1:17" s="15" customFormat="1" x14ac:dyDescent="0.25">
      <c r="A45" s="15" t="s">
        <v>373</v>
      </c>
      <c r="B45" s="15" t="s">
        <v>149</v>
      </c>
      <c r="C45" s="15" t="s">
        <v>150</v>
      </c>
      <c r="D45" s="16">
        <v>23660000</v>
      </c>
      <c r="E45" s="16">
        <v>23660000</v>
      </c>
      <c r="F45" s="16">
        <v>12500000</v>
      </c>
      <c r="G45" s="16">
        <v>0</v>
      </c>
      <c r="H45" s="16">
        <v>3829920</v>
      </c>
      <c r="I45" s="16">
        <v>0</v>
      </c>
      <c r="J45" s="16">
        <v>3494130</v>
      </c>
      <c r="K45" s="16">
        <v>3494130</v>
      </c>
      <c r="L45" s="16">
        <v>16335950</v>
      </c>
      <c r="M45" s="16">
        <v>5175950</v>
      </c>
      <c r="N45" s="19">
        <f t="shared" si="4"/>
        <v>0.14768089602704987</v>
      </c>
      <c r="O45" s="18">
        <f t="shared" si="1"/>
        <v>23660000</v>
      </c>
      <c r="P45" s="18">
        <f t="shared" si="2"/>
        <v>3494130</v>
      </c>
      <c r="Q45" s="19">
        <f t="shared" si="5"/>
        <v>0.14768089602704987</v>
      </c>
    </row>
    <row r="46" spans="1:17" s="15" customFormat="1" x14ac:dyDescent="0.25">
      <c r="A46" s="15" t="s">
        <v>373</v>
      </c>
      <c r="B46" s="15" t="s">
        <v>151</v>
      </c>
      <c r="C46" s="15" t="s">
        <v>152</v>
      </c>
      <c r="D46" s="16">
        <v>1000000</v>
      </c>
      <c r="E46" s="16">
        <v>1000000</v>
      </c>
      <c r="F46" s="16">
        <v>1000000</v>
      </c>
      <c r="G46" s="16">
        <v>0</v>
      </c>
      <c r="H46" s="16">
        <v>0</v>
      </c>
      <c r="I46" s="16">
        <v>0</v>
      </c>
      <c r="J46" s="16">
        <v>0</v>
      </c>
      <c r="K46" s="16">
        <v>0</v>
      </c>
      <c r="L46" s="16">
        <v>1000000</v>
      </c>
      <c r="M46" s="16">
        <v>1000000</v>
      </c>
      <c r="N46" s="19">
        <f t="shared" si="4"/>
        <v>0</v>
      </c>
      <c r="O46" s="18">
        <f t="shared" si="1"/>
        <v>1000000</v>
      </c>
      <c r="P46" s="18">
        <f t="shared" si="2"/>
        <v>0</v>
      </c>
      <c r="Q46" s="19">
        <f t="shared" si="5"/>
        <v>0</v>
      </c>
    </row>
    <row r="47" spans="1:17" s="15" customFormat="1" x14ac:dyDescent="0.25">
      <c r="A47" s="15" t="s">
        <v>373</v>
      </c>
      <c r="B47" s="15" t="s">
        <v>153</v>
      </c>
      <c r="C47" s="15" t="s">
        <v>154</v>
      </c>
      <c r="D47" s="16">
        <v>500000</v>
      </c>
      <c r="E47" s="16">
        <v>500000</v>
      </c>
      <c r="F47" s="16">
        <v>500000</v>
      </c>
      <c r="G47" s="16">
        <v>0</v>
      </c>
      <c r="H47" s="16">
        <v>0</v>
      </c>
      <c r="I47" s="16">
        <v>0</v>
      </c>
      <c r="J47" s="16">
        <v>0</v>
      </c>
      <c r="K47" s="16">
        <v>0</v>
      </c>
      <c r="L47" s="16">
        <v>500000</v>
      </c>
      <c r="M47" s="16">
        <v>500000</v>
      </c>
      <c r="N47" s="19">
        <f t="shared" si="4"/>
        <v>0</v>
      </c>
      <c r="O47" s="18">
        <f t="shared" si="1"/>
        <v>500000</v>
      </c>
      <c r="P47" s="18">
        <f t="shared" si="2"/>
        <v>0</v>
      </c>
      <c r="Q47" s="19">
        <f t="shared" si="5"/>
        <v>0</v>
      </c>
    </row>
    <row r="48" spans="1:17" s="15" customFormat="1" x14ac:dyDescent="0.25">
      <c r="A48" s="15" t="s">
        <v>373</v>
      </c>
      <c r="B48" s="15" t="s">
        <v>155</v>
      </c>
      <c r="C48" s="15" t="s">
        <v>156</v>
      </c>
      <c r="D48" s="16">
        <v>10678261</v>
      </c>
      <c r="E48" s="16">
        <v>10678261</v>
      </c>
      <c r="F48" s="16">
        <v>5000000</v>
      </c>
      <c r="G48" s="16">
        <v>0</v>
      </c>
      <c r="H48" s="16">
        <v>0</v>
      </c>
      <c r="I48" s="16">
        <v>0</v>
      </c>
      <c r="J48" s="16">
        <v>4982341</v>
      </c>
      <c r="K48" s="16">
        <v>4982341</v>
      </c>
      <c r="L48" s="16">
        <v>5695920</v>
      </c>
      <c r="M48" s="16">
        <v>17659</v>
      </c>
      <c r="N48" s="19">
        <f t="shared" si="4"/>
        <v>0.46658730293256551</v>
      </c>
      <c r="O48" s="18">
        <f t="shared" si="1"/>
        <v>10678261</v>
      </c>
      <c r="P48" s="18">
        <f t="shared" si="2"/>
        <v>4982341</v>
      </c>
      <c r="Q48" s="19">
        <f t="shared" si="5"/>
        <v>0.46658730293256551</v>
      </c>
    </row>
    <row r="49" spans="1:20" s="15" customFormat="1" x14ac:dyDescent="0.25">
      <c r="A49" s="15" t="s">
        <v>373</v>
      </c>
      <c r="B49" s="15" t="s">
        <v>157</v>
      </c>
      <c r="C49" s="15" t="s">
        <v>158</v>
      </c>
      <c r="D49" s="16">
        <v>10678261</v>
      </c>
      <c r="E49" s="16">
        <v>10678261</v>
      </c>
      <c r="F49" s="16">
        <v>5000000</v>
      </c>
      <c r="G49" s="16">
        <v>0</v>
      </c>
      <c r="H49" s="16">
        <v>0</v>
      </c>
      <c r="I49" s="16">
        <v>0</v>
      </c>
      <c r="J49" s="16">
        <v>4982341</v>
      </c>
      <c r="K49" s="16">
        <v>4982341</v>
      </c>
      <c r="L49" s="16">
        <v>5695920</v>
      </c>
      <c r="M49" s="16">
        <v>17659</v>
      </c>
      <c r="N49" s="19">
        <f t="shared" si="4"/>
        <v>0.46658730293256551</v>
      </c>
      <c r="O49" s="18">
        <f t="shared" si="1"/>
        <v>10678261</v>
      </c>
      <c r="P49" s="18">
        <f t="shared" si="2"/>
        <v>4982341</v>
      </c>
      <c r="Q49" s="19">
        <f t="shared" si="5"/>
        <v>0.46658730293256551</v>
      </c>
    </row>
    <row r="50" spans="1:20" s="15" customFormat="1" x14ac:dyDescent="0.25">
      <c r="A50" s="15" t="s">
        <v>373</v>
      </c>
      <c r="B50" s="15" t="s">
        <v>159</v>
      </c>
      <c r="C50" s="15" t="s">
        <v>160</v>
      </c>
      <c r="D50" s="16">
        <v>2864706</v>
      </c>
      <c r="E50" s="16">
        <v>2864706</v>
      </c>
      <c r="F50" s="16">
        <v>1864706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  <c r="L50" s="16">
        <v>2864706</v>
      </c>
      <c r="M50" s="16">
        <v>1864706</v>
      </c>
      <c r="N50" s="19">
        <f t="shared" si="4"/>
        <v>0</v>
      </c>
      <c r="O50" s="18">
        <f t="shared" si="1"/>
        <v>2864706</v>
      </c>
      <c r="P50" s="18">
        <f t="shared" si="2"/>
        <v>0</v>
      </c>
      <c r="Q50" s="19">
        <f t="shared" si="5"/>
        <v>0</v>
      </c>
    </row>
    <row r="51" spans="1:20" s="15" customFormat="1" x14ac:dyDescent="0.25">
      <c r="A51" s="15" t="s">
        <v>373</v>
      </c>
      <c r="B51" s="15" t="s">
        <v>161</v>
      </c>
      <c r="C51" s="15" t="s">
        <v>162</v>
      </c>
      <c r="D51" s="16">
        <v>1364706</v>
      </c>
      <c r="E51" s="16">
        <v>1364706</v>
      </c>
      <c r="F51" s="16">
        <v>1364706</v>
      </c>
      <c r="G51" s="16">
        <v>0</v>
      </c>
      <c r="H51" s="16">
        <v>0</v>
      </c>
      <c r="I51" s="16">
        <v>0</v>
      </c>
      <c r="J51" s="16">
        <v>0</v>
      </c>
      <c r="K51" s="16">
        <v>0</v>
      </c>
      <c r="L51" s="16">
        <v>1364706</v>
      </c>
      <c r="M51" s="16">
        <v>1364706</v>
      </c>
      <c r="N51" s="19">
        <f t="shared" si="4"/>
        <v>0</v>
      </c>
      <c r="O51" s="18">
        <f t="shared" si="1"/>
        <v>1364706</v>
      </c>
      <c r="P51" s="18">
        <f t="shared" si="2"/>
        <v>0</v>
      </c>
      <c r="Q51" s="19">
        <f t="shared" si="5"/>
        <v>0</v>
      </c>
    </row>
    <row r="52" spans="1:20" s="15" customFormat="1" x14ac:dyDescent="0.25">
      <c r="A52" s="15" t="s">
        <v>373</v>
      </c>
      <c r="B52" s="15" t="s">
        <v>163</v>
      </c>
      <c r="C52" s="15" t="s">
        <v>164</v>
      </c>
      <c r="D52" s="16">
        <v>1500000</v>
      </c>
      <c r="E52" s="16">
        <v>1500000</v>
      </c>
      <c r="F52" s="16">
        <v>500000</v>
      </c>
      <c r="G52" s="16">
        <v>0</v>
      </c>
      <c r="H52" s="16">
        <v>0</v>
      </c>
      <c r="I52" s="16">
        <v>0</v>
      </c>
      <c r="J52" s="16">
        <v>0</v>
      </c>
      <c r="K52" s="16">
        <v>0</v>
      </c>
      <c r="L52" s="16">
        <v>1500000</v>
      </c>
      <c r="M52" s="16">
        <v>500000</v>
      </c>
      <c r="N52" s="19">
        <f t="shared" si="4"/>
        <v>0</v>
      </c>
      <c r="O52" s="18">
        <f t="shared" si="1"/>
        <v>1500000</v>
      </c>
      <c r="P52" s="18">
        <f t="shared" si="2"/>
        <v>0</v>
      </c>
      <c r="Q52" s="19">
        <f t="shared" si="5"/>
        <v>0</v>
      </c>
    </row>
    <row r="53" spans="1:20" s="15" customFormat="1" x14ac:dyDescent="0.25">
      <c r="A53" s="15" t="s">
        <v>373</v>
      </c>
      <c r="B53" s="15" t="s">
        <v>167</v>
      </c>
      <c r="C53" s="15" t="s">
        <v>168</v>
      </c>
      <c r="D53" s="16">
        <v>42740860</v>
      </c>
      <c r="E53" s="16">
        <v>42740860</v>
      </c>
      <c r="F53" s="16">
        <v>25240860</v>
      </c>
      <c r="G53" s="16">
        <v>0</v>
      </c>
      <c r="H53" s="16">
        <v>2774252</v>
      </c>
      <c r="I53" s="16">
        <v>0</v>
      </c>
      <c r="J53" s="16">
        <v>0</v>
      </c>
      <c r="K53" s="16">
        <v>0</v>
      </c>
      <c r="L53" s="16">
        <v>39966608</v>
      </c>
      <c r="M53" s="16">
        <v>22466608</v>
      </c>
      <c r="N53" s="19">
        <f t="shared" si="4"/>
        <v>0</v>
      </c>
      <c r="O53" s="18">
        <f t="shared" si="1"/>
        <v>42740860</v>
      </c>
      <c r="P53" s="18">
        <f t="shared" si="2"/>
        <v>0</v>
      </c>
      <c r="Q53" s="19">
        <f t="shared" si="5"/>
        <v>0</v>
      </c>
    </row>
    <row r="54" spans="1:20" s="15" customFormat="1" x14ac:dyDescent="0.25">
      <c r="A54" s="15" t="s">
        <v>373</v>
      </c>
      <c r="B54" s="15" t="s">
        <v>169</v>
      </c>
      <c r="C54" s="15" t="s">
        <v>170</v>
      </c>
      <c r="D54" s="16">
        <v>35000000</v>
      </c>
      <c r="E54" s="16">
        <v>35000000</v>
      </c>
      <c r="F54" s="16">
        <v>17500000</v>
      </c>
      <c r="G54" s="16">
        <v>0</v>
      </c>
      <c r="H54" s="16">
        <v>0</v>
      </c>
      <c r="I54" s="16">
        <v>0</v>
      </c>
      <c r="J54" s="16">
        <v>0</v>
      </c>
      <c r="K54" s="16">
        <v>0</v>
      </c>
      <c r="L54" s="16">
        <v>35000000</v>
      </c>
      <c r="M54" s="16">
        <v>17500000</v>
      </c>
      <c r="N54" s="19">
        <f t="shared" si="4"/>
        <v>0</v>
      </c>
      <c r="O54" s="18">
        <f t="shared" si="1"/>
        <v>35000000</v>
      </c>
      <c r="P54" s="18">
        <f t="shared" si="2"/>
        <v>0</v>
      </c>
      <c r="Q54" s="19">
        <f t="shared" si="5"/>
        <v>0</v>
      </c>
    </row>
    <row r="55" spans="1:20" s="15" customFormat="1" x14ac:dyDescent="0.25">
      <c r="A55" s="15" t="s">
        <v>373</v>
      </c>
      <c r="B55" s="15" t="s">
        <v>173</v>
      </c>
      <c r="C55" s="15" t="s">
        <v>174</v>
      </c>
      <c r="D55" s="16">
        <v>5846154</v>
      </c>
      <c r="E55" s="16">
        <v>5846154</v>
      </c>
      <c r="F55" s="16">
        <v>5846154</v>
      </c>
      <c r="G55" s="16">
        <v>0</v>
      </c>
      <c r="H55" s="16">
        <v>2774252</v>
      </c>
      <c r="I55" s="16">
        <v>0</v>
      </c>
      <c r="J55" s="16">
        <v>0</v>
      </c>
      <c r="K55" s="16">
        <v>0</v>
      </c>
      <c r="L55" s="16">
        <v>3071902</v>
      </c>
      <c r="M55" s="16">
        <v>3071902</v>
      </c>
      <c r="N55" s="19">
        <f t="shared" si="4"/>
        <v>0</v>
      </c>
      <c r="O55" s="18">
        <f t="shared" si="1"/>
        <v>5846154</v>
      </c>
      <c r="P55" s="18">
        <f t="shared" si="2"/>
        <v>0</v>
      </c>
      <c r="Q55" s="19">
        <f t="shared" si="5"/>
        <v>0</v>
      </c>
    </row>
    <row r="56" spans="1:20" s="15" customFormat="1" x14ac:dyDescent="0.25">
      <c r="A56" s="15" t="s">
        <v>373</v>
      </c>
      <c r="B56" s="15" t="s">
        <v>179</v>
      </c>
      <c r="C56" s="15" t="s">
        <v>180</v>
      </c>
      <c r="D56" s="16">
        <v>1894706</v>
      </c>
      <c r="E56" s="16">
        <v>1894706</v>
      </c>
      <c r="F56" s="16">
        <v>1894706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>
        <v>1894706</v>
      </c>
      <c r="M56" s="16">
        <v>1894706</v>
      </c>
      <c r="N56" s="19">
        <f t="shared" si="4"/>
        <v>0</v>
      </c>
      <c r="O56" s="18">
        <f t="shared" si="1"/>
        <v>1894706</v>
      </c>
      <c r="P56" s="18">
        <f t="shared" si="2"/>
        <v>0</v>
      </c>
      <c r="Q56" s="19">
        <f t="shared" si="5"/>
        <v>0</v>
      </c>
    </row>
    <row r="57" spans="1:20" s="15" customFormat="1" x14ac:dyDescent="0.25">
      <c r="A57" s="15" t="s">
        <v>373</v>
      </c>
      <c r="B57" s="15" t="s">
        <v>183</v>
      </c>
      <c r="C57" s="15" t="s">
        <v>184</v>
      </c>
      <c r="D57" s="16">
        <v>400000</v>
      </c>
      <c r="E57" s="16">
        <v>400000</v>
      </c>
      <c r="F57" s="16">
        <v>400000</v>
      </c>
      <c r="G57" s="16">
        <v>0</v>
      </c>
      <c r="H57" s="16">
        <v>92854</v>
      </c>
      <c r="I57" s="16">
        <v>0</v>
      </c>
      <c r="J57" s="16">
        <v>307146</v>
      </c>
      <c r="K57" s="16">
        <v>307146</v>
      </c>
      <c r="L57" s="16">
        <v>0</v>
      </c>
      <c r="M57" s="16">
        <v>0</v>
      </c>
      <c r="N57" s="19">
        <f t="shared" si="4"/>
        <v>0.76786500000000002</v>
      </c>
      <c r="O57" s="18">
        <f t="shared" si="1"/>
        <v>400000</v>
      </c>
      <c r="P57" s="18">
        <f t="shared" si="2"/>
        <v>307146</v>
      </c>
      <c r="Q57" s="19">
        <f t="shared" si="5"/>
        <v>0.76786500000000002</v>
      </c>
    </row>
    <row r="58" spans="1:20" s="15" customFormat="1" x14ac:dyDescent="0.25">
      <c r="A58" s="15" t="s">
        <v>373</v>
      </c>
      <c r="B58" s="15" t="s">
        <v>185</v>
      </c>
      <c r="C58" s="15" t="s">
        <v>186</v>
      </c>
      <c r="D58" s="16">
        <v>400000</v>
      </c>
      <c r="E58" s="16">
        <v>400000</v>
      </c>
      <c r="F58" s="16">
        <v>400000</v>
      </c>
      <c r="G58" s="16">
        <v>0</v>
      </c>
      <c r="H58" s="16">
        <v>92854</v>
      </c>
      <c r="I58" s="16">
        <v>0</v>
      </c>
      <c r="J58" s="16">
        <v>307146</v>
      </c>
      <c r="K58" s="16">
        <v>307146</v>
      </c>
      <c r="L58" s="16">
        <v>0</v>
      </c>
      <c r="M58" s="16">
        <v>0</v>
      </c>
      <c r="N58" s="19">
        <f t="shared" si="4"/>
        <v>0.76786500000000002</v>
      </c>
      <c r="O58" s="18">
        <f t="shared" si="1"/>
        <v>400000</v>
      </c>
      <c r="P58" s="18">
        <f t="shared" si="2"/>
        <v>307146</v>
      </c>
      <c r="Q58" s="19">
        <f t="shared" si="5"/>
        <v>0.76786500000000002</v>
      </c>
    </row>
    <row r="59" spans="1:20" s="15" customFormat="1" x14ac:dyDescent="0.25">
      <c r="A59" s="15" t="s">
        <v>373</v>
      </c>
      <c r="B59" s="15" t="s">
        <v>187</v>
      </c>
      <c r="C59" s="15" t="s">
        <v>188</v>
      </c>
      <c r="D59" s="16">
        <v>550000</v>
      </c>
      <c r="E59" s="16">
        <v>550000</v>
      </c>
      <c r="F59" s="16">
        <v>0</v>
      </c>
      <c r="G59" s="16">
        <v>0</v>
      </c>
      <c r="H59" s="16">
        <v>0</v>
      </c>
      <c r="I59" s="16">
        <v>0</v>
      </c>
      <c r="J59" s="16">
        <v>0</v>
      </c>
      <c r="K59" s="16">
        <v>0</v>
      </c>
      <c r="L59" s="16">
        <v>550000</v>
      </c>
      <c r="M59" s="16">
        <v>0</v>
      </c>
      <c r="N59" s="19">
        <f t="shared" si="4"/>
        <v>0</v>
      </c>
      <c r="O59" s="18">
        <f t="shared" ref="O59:O77" si="6">+E59</f>
        <v>550000</v>
      </c>
      <c r="P59" s="18">
        <f t="shared" ref="P59:P77" si="7">+J59</f>
        <v>0</v>
      </c>
      <c r="Q59" s="19">
        <f t="shared" si="5"/>
        <v>0</v>
      </c>
    </row>
    <row r="60" spans="1:20" s="21" customFormat="1" x14ac:dyDescent="0.25">
      <c r="A60" s="15" t="s">
        <v>373</v>
      </c>
      <c r="B60" s="15" t="s">
        <v>191</v>
      </c>
      <c r="C60" s="15" t="s">
        <v>192</v>
      </c>
      <c r="D60" s="16">
        <v>550000</v>
      </c>
      <c r="E60" s="16">
        <v>550000</v>
      </c>
      <c r="F60" s="16">
        <v>0</v>
      </c>
      <c r="G60" s="16">
        <v>0</v>
      </c>
      <c r="H60" s="16">
        <v>0</v>
      </c>
      <c r="I60" s="16">
        <v>0</v>
      </c>
      <c r="J60" s="16">
        <v>0</v>
      </c>
      <c r="K60" s="16">
        <v>0</v>
      </c>
      <c r="L60" s="16">
        <v>550000</v>
      </c>
      <c r="M60" s="16">
        <v>0</v>
      </c>
      <c r="N60" s="19">
        <f t="shared" si="4"/>
        <v>0</v>
      </c>
      <c r="O60" s="18">
        <f t="shared" si="6"/>
        <v>550000</v>
      </c>
      <c r="P60" s="18">
        <f t="shared" si="7"/>
        <v>0</v>
      </c>
      <c r="Q60" s="19">
        <f>+P60/O60</f>
        <v>0</v>
      </c>
      <c r="R60" s="15"/>
      <c r="S60" s="15"/>
      <c r="T60" s="15"/>
    </row>
    <row r="61" spans="1:20" s="63" customFormat="1" x14ac:dyDescent="0.25">
      <c r="A61" s="3" t="s">
        <v>373</v>
      </c>
      <c r="B61" s="3" t="s">
        <v>195</v>
      </c>
      <c r="C61" s="3" t="s">
        <v>196</v>
      </c>
      <c r="D61" s="10">
        <v>21871429</v>
      </c>
      <c r="E61" s="10">
        <v>21871429</v>
      </c>
      <c r="F61" s="10">
        <v>14394953.15</v>
      </c>
      <c r="G61" s="10">
        <v>0</v>
      </c>
      <c r="H61" s="10">
        <v>3947885.02</v>
      </c>
      <c r="I61" s="10">
        <v>745120.6</v>
      </c>
      <c r="J61" s="10">
        <v>3167576.01</v>
      </c>
      <c r="K61" s="10">
        <v>3167576.01</v>
      </c>
      <c r="L61" s="10">
        <v>14010847.369999999</v>
      </c>
      <c r="M61" s="10">
        <v>6534371.5199999996</v>
      </c>
      <c r="N61" s="13">
        <f t="shared" si="4"/>
        <v>0.14482711714904406</v>
      </c>
      <c r="O61" s="12">
        <f t="shared" si="6"/>
        <v>21871429</v>
      </c>
      <c r="P61" s="12">
        <f t="shared" si="7"/>
        <v>3167576.01</v>
      </c>
      <c r="Q61" s="13">
        <f t="shared" si="5"/>
        <v>0.14482711714904406</v>
      </c>
    </row>
    <row r="62" spans="1:20" s="21" customFormat="1" x14ac:dyDescent="0.25">
      <c r="A62" s="15" t="s">
        <v>373</v>
      </c>
      <c r="B62" s="15" t="s">
        <v>197</v>
      </c>
      <c r="C62" s="15" t="s">
        <v>198</v>
      </c>
      <c r="D62" s="16">
        <v>8500000</v>
      </c>
      <c r="E62" s="16">
        <v>8960841.0700000003</v>
      </c>
      <c r="F62" s="16">
        <v>8000000</v>
      </c>
      <c r="G62" s="16">
        <v>0</v>
      </c>
      <c r="H62" s="16">
        <v>3556248.15</v>
      </c>
      <c r="I62" s="16">
        <v>745120.6</v>
      </c>
      <c r="J62" s="16">
        <v>1676796.21</v>
      </c>
      <c r="K62" s="16">
        <v>1676796.21</v>
      </c>
      <c r="L62" s="16">
        <v>2982676.11</v>
      </c>
      <c r="M62" s="16">
        <v>2021835.04</v>
      </c>
      <c r="N62" s="19">
        <f t="shared" si="4"/>
        <v>0.18712486884894611</v>
      </c>
      <c r="O62" s="18">
        <f t="shared" si="6"/>
        <v>8960841.0700000003</v>
      </c>
      <c r="P62" s="18">
        <f t="shared" si="7"/>
        <v>1676796.21</v>
      </c>
      <c r="Q62" s="19">
        <f t="shared" si="5"/>
        <v>0.18712486884894611</v>
      </c>
    </row>
    <row r="63" spans="1:20" s="15" customFormat="1" x14ac:dyDescent="0.25">
      <c r="A63" s="15" t="s">
        <v>373</v>
      </c>
      <c r="B63" s="15" t="s">
        <v>199</v>
      </c>
      <c r="C63" s="15" t="s">
        <v>200</v>
      </c>
      <c r="D63" s="16">
        <v>7000000</v>
      </c>
      <c r="E63" s="16">
        <v>7000000</v>
      </c>
      <c r="F63" s="16">
        <v>6500000</v>
      </c>
      <c r="G63" s="16">
        <v>0</v>
      </c>
      <c r="H63" s="16">
        <v>2586632.2599999998</v>
      </c>
      <c r="I63" s="16">
        <v>0</v>
      </c>
      <c r="J63" s="16">
        <v>1413367.74</v>
      </c>
      <c r="K63" s="16">
        <v>1413367.74</v>
      </c>
      <c r="L63" s="16">
        <v>3000000</v>
      </c>
      <c r="M63" s="16">
        <v>2500000</v>
      </c>
      <c r="N63" s="19">
        <f t="shared" si="4"/>
        <v>0.20190967714285715</v>
      </c>
      <c r="O63" s="18">
        <f t="shared" si="6"/>
        <v>7000000</v>
      </c>
      <c r="P63" s="18">
        <f t="shared" si="7"/>
        <v>1413367.74</v>
      </c>
      <c r="Q63" s="19">
        <f t="shared" si="5"/>
        <v>0.20190967714285715</v>
      </c>
      <c r="R63" s="21"/>
      <c r="S63" s="21"/>
      <c r="T63" s="21"/>
    </row>
    <row r="64" spans="1:20" s="15" customFormat="1" x14ac:dyDescent="0.25">
      <c r="A64" s="15" t="s">
        <v>373</v>
      </c>
      <c r="B64" s="15" t="s">
        <v>203</v>
      </c>
      <c r="C64" s="15" t="s">
        <v>204</v>
      </c>
      <c r="D64" s="16">
        <v>1500000</v>
      </c>
      <c r="E64" s="16">
        <v>1960841.07</v>
      </c>
      <c r="F64" s="16">
        <v>1500000</v>
      </c>
      <c r="G64" s="16">
        <v>0</v>
      </c>
      <c r="H64" s="16">
        <v>969615.89</v>
      </c>
      <c r="I64" s="16">
        <v>745120.6</v>
      </c>
      <c r="J64" s="16">
        <v>263428.46999999997</v>
      </c>
      <c r="K64" s="16">
        <v>263428.46999999997</v>
      </c>
      <c r="L64" s="16">
        <v>-17323.89</v>
      </c>
      <c r="M64" s="16">
        <v>-478164.96</v>
      </c>
      <c r="N64" s="19">
        <f t="shared" si="4"/>
        <v>0.13434463100061442</v>
      </c>
      <c r="O64" s="18">
        <f t="shared" si="6"/>
        <v>1960841.07</v>
      </c>
      <c r="P64" s="18">
        <f t="shared" si="7"/>
        <v>263428.46999999997</v>
      </c>
      <c r="Q64" s="19">
        <f t="shared" si="5"/>
        <v>0.13434463100061442</v>
      </c>
    </row>
    <row r="65" spans="1:20" s="15" customFormat="1" x14ac:dyDescent="0.25">
      <c r="A65" s="15" t="s">
        <v>373</v>
      </c>
      <c r="B65" s="15" t="s">
        <v>213</v>
      </c>
      <c r="C65" s="15" t="s">
        <v>214</v>
      </c>
      <c r="D65" s="16">
        <v>600000</v>
      </c>
      <c r="E65" s="16">
        <v>600000</v>
      </c>
      <c r="F65" s="16">
        <v>600000</v>
      </c>
      <c r="G65" s="16">
        <v>0</v>
      </c>
      <c r="H65" s="16">
        <v>0</v>
      </c>
      <c r="I65" s="16">
        <v>0</v>
      </c>
      <c r="J65" s="16">
        <v>299000</v>
      </c>
      <c r="K65" s="16">
        <v>299000</v>
      </c>
      <c r="L65" s="16">
        <v>301000</v>
      </c>
      <c r="M65" s="16">
        <v>301000</v>
      </c>
      <c r="N65" s="19">
        <f t="shared" si="4"/>
        <v>0.49833333333333335</v>
      </c>
      <c r="O65" s="18">
        <f t="shared" si="6"/>
        <v>600000</v>
      </c>
      <c r="P65" s="18">
        <f t="shared" si="7"/>
        <v>299000</v>
      </c>
      <c r="Q65" s="19">
        <f t="shared" si="5"/>
        <v>0.49833333333333335</v>
      </c>
    </row>
    <row r="66" spans="1:20" s="15" customFormat="1" x14ac:dyDescent="0.25">
      <c r="A66" s="15" t="s">
        <v>373</v>
      </c>
      <c r="B66" s="15" t="s">
        <v>215</v>
      </c>
      <c r="C66" s="15" t="s">
        <v>216</v>
      </c>
      <c r="D66" s="16">
        <v>300000</v>
      </c>
      <c r="E66" s="16">
        <v>300000</v>
      </c>
      <c r="F66" s="16">
        <v>300000</v>
      </c>
      <c r="G66" s="16">
        <v>0</v>
      </c>
      <c r="H66" s="16">
        <v>0</v>
      </c>
      <c r="I66" s="16">
        <v>0</v>
      </c>
      <c r="J66" s="16">
        <v>0</v>
      </c>
      <c r="K66" s="16">
        <v>0</v>
      </c>
      <c r="L66" s="16">
        <v>300000</v>
      </c>
      <c r="M66" s="16">
        <v>300000</v>
      </c>
      <c r="N66" s="19">
        <f t="shared" si="4"/>
        <v>0</v>
      </c>
      <c r="O66" s="18">
        <f t="shared" si="6"/>
        <v>300000</v>
      </c>
      <c r="P66" s="18">
        <f t="shared" si="7"/>
        <v>0</v>
      </c>
      <c r="Q66" s="19">
        <v>0</v>
      </c>
    </row>
    <row r="67" spans="1:20" s="15" customFormat="1" ht="14.1" customHeight="1" x14ac:dyDescent="0.25">
      <c r="A67" s="15" t="s">
        <v>373</v>
      </c>
      <c r="B67" s="15" t="s">
        <v>221</v>
      </c>
      <c r="C67" s="15" t="s">
        <v>222</v>
      </c>
      <c r="D67" s="16">
        <v>300000</v>
      </c>
      <c r="E67" s="16">
        <v>300000</v>
      </c>
      <c r="F67" s="16">
        <v>300000</v>
      </c>
      <c r="G67" s="16">
        <v>0</v>
      </c>
      <c r="H67" s="16">
        <v>0</v>
      </c>
      <c r="I67" s="16">
        <v>0</v>
      </c>
      <c r="J67" s="16">
        <v>299000</v>
      </c>
      <c r="K67" s="16">
        <v>299000</v>
      </c>
      <c r="L67" s="16">
        <v>1000</v>
      </c>
      <c r="M67" s="16">
        <v>1000</v>
      </c>
      <c r="N67" s="19">
        <f t="shared" si="4"/>
        <v>0.9966666666666667</v>
      </c>
      <c r="O67" s="18">
        <f t="shared" si="6"/>
        <v>300000</v>
      </c>
      <c r="P67" s="18">
        <f t="shared" si="7"/>
        <v>299000</v>
      </c>
      <c r="Q67" s="19">
        <f t="shared" ref="Q67:Q81" si="8">+P67/O67</f>
        <v>0.9966666666666667</v>
      </c>
    </row>
    <row r="68" spans="1:20" s="15" customFormat="1" x14ac:dyDescent="0.25">
      <c r="A68" s="15" t="s">
        <v>373</v>
      </c>
      <c r="B68" s="15" t="s">
        <v>227</v>
      </c>
      <c r="C68" s="15" t="s">
        <v>228</v>
      </c>
      <c r="D68" s="16">
        <v>771429</v>
      </c>
      <c r="E68" s="16">
        <v>771429</v>
      </c>
      <c r="F68" s="16">
        <v>771429</v>
      </c>
      <c r="G68" s="16">
        <v>0</v>
      </c>
      <c r="H68" s="16">
        <v>0</v>
      </c>
      <c r="I68" s="16">
        <v>0</v>
      </c>
      <c r="J68" s="16">
        <v>0</v>
      </c>
      <c r="K68" s="16">
        <v>0</v>
      </c>
      <c r="L68" s="16">
        <v>771429</v>
      </c>
      <c r="M68" s="16">
        <v>771429</v>
      </c>
      <c r="N68" s="19">
        <f t="shared" si="4"/>
        <v>0</v>
      </c>
      <c r="O68" s="18">
        <f t="shared" si="6"/>
        <v>771429</v>
      </c>
      <c r="P68" s="18">
        <f t="shared" si="7"/>
        <v>0</v>
      </c>
      <c r="Q68" s="19">
        <f t="shared" si="8"/>
        <v>0</v>
      </c>
    </row>
    <row r="69" spans="1:20" s="15" customFormat="1" x14ac:dyDescent="0.25">
      <c r="A69" s="15" t="s">
        <v>373</v>
      </c>
      <c r="B69" s="15" t="s">
        <v>231</v>
      </c>
      <c r="C69" s="15" t="s">
        <v>232</v>
      </c>
      <c r="D69" s="16">
        <v>771429</v>
      </c>
      <c r="E69" s="16">
        <v>771429</v>
      </c>
      <c r="F69" s="16">
        <v>771429</v>
      </c>
      <c r="G69" s="16">
        <v>0</v>
      </c>
      <c r="H69" s="16">
        <v>0</v>
      </c>
      <c r="I69" s="16">
        <v>0</v>
      </c>
      <c r="J69" s="16">
        <v>0</v>
      </c>
      <c r="K69" s="16">
        <v>0</v>
      </c>
      <c r="L69" s="16">
        <v>771429</v>
      </c>
      <c r="M69" s="16">
        <v>771429</v>
      </c>
      <c r="N69" s="19">
        <f t="shared" si="4"/>
        <v>0</v>
      </c>
      <c r="O69" s="18">
        <f t="shared" si="6"/>
        <v>771429</v>
      </c>
      <c r="P69" s="18">
        <f t="shared" si="7"/>
        <v>0</v>
      </c>
      <c r="Q69" s="19">
        <f t="shared" si="8"/>
        <v>0</v>
      </c>
    </row>
    <row r="70" spans="1:20" s="15" customFormat="1" x14ac:dyDescent="0.25">
      <c r="A70" s="15" t="s">
        <v>373</v>
      </c>
      <c r="B70" s="15" t="s">
        <v>233</v>
      </c>
      <c r="C70" s="15" t="s">
        <v>234</v>
      </c>
      <c r="D70" s="16">
        <v>12000000</v>
      </c>
      <c r="E70" s="16">
        <v>11539158.93</v>
      </c>
      <c r="F70" s="16">
        <v>5023524.1500000004</v>
      </c>
      <c r="G70" s="16">
        <v>0</v>
      </c>
      <c r="H70" s="16">
        <v>391636.87</v>
      </c>
      <c r="I70" s="16">
        <v>0</v>
      </c>
      <c r="J70" s="16">
        <v>1191779.8</v>
      </c>
      <c r="K70" s="16">
        <v>1191779.8</v>
      </c>
      <c r="L70" s="16">
        <v>9955742.2599999998</v>
      </c>
      <c r="M70" s="16">
        <v>3440107.48</v>
      </c>
      <c r="N70" s="19">
        <f t="shared" si="4"/>
        <v>0.10328134028049131</v>
      </c>
      <c r="O70" s="18">
        <f t="shared" si="6"/>
        <v>11539158.93</v>
      </c>
      <c r="P70" s="18">
        <f t="shared" si="7"/>
        <v>1191779.8</v>
      </c>
      <c r="Q70" s="19">
        <f t="shared" si="8"/>
        <v>0.10328134028049131</v>
      </c>
    </row>
    <row r="71" spans="1:20" s="15" customFormat="1" x14ac:dyDescent="0.25">
      <c r="A71" s="15" t="s">
        <v>373</v>
      </c>
      <c r="B71" s="15" t="s">
        <v>235</v>
      </c>
      <c r="C71" s="15" t="s">
        <v>236</v>
      </c>
      <c r="D71" s="16">
        <v>5000000</v>
      </c>
      <c r="E71" s="16">
        <v>4539158.93</v>
      </c>
      <c r="F71" s="16">
        <v>1523524.15</v>
      </c>
      <c r="G71" s="16">
        <v>0</v>
      </c>
      <c r="H71" s="16">
        <v>331744.34999999998</v>
      </c>
      <c r="I71" s="16">
        <v>0</v>
      </c>
      <c r="J71" s="16">
        <v>1191779.8</v>
      </c>
      <c r="K71" s="16">
        <v>1191779.8</v>
      </c>
      <c r="L71" s="16">
        <v>3015634.78</v>
      </c>
      <c r="M71" s="16">
        <v>0</v>
      </c>
      <c r="N71" s="19">
        <f t="shared" si="4"/>
        <v>0.26255520425234374</v>
      </c>
      <c r="O71" s="18">
        <f t="shared" si="6"/>
        <v>4539158.93</v>
      </c>
      <c r="P71" s="18">
        <f t="shared" si="7"/>
        <v>1191779.8</v>
      </c>
      <c r="Q71" s="19">
        <f t="shared" si="8"/>
        <v>0.26255520425234374</v>
      </c>
    </row>
    <row r="72" spans="1:20" s="21" customFormat="1" x14ac:dyDescent="0.25">
      <c r="A72" s="15" t="s">
        <v>373</v>
      </c>
      <c r="B72" s="15" t="s">
        <v>239</v>
      </c>
      <c r="C72" s="15" t="s">
        <v>240</v>
      </c>
      <c r="D72" s="16">
        <v>6000000</v>
      </c>
      <c r="E72" s="16">
        <v>6000000</v>
      </c>
      <c r="F72" s="16">
        <v>2500000</v>
      </c>
      <c r="G72" s="16">
        <v>0</v>
      </c>
      <c r="H72" s="16">
        <v>10114.799999999999</v>
      </c>
      <c r="I72" s="16">
        <v>0</v>
      </c>
      <c r="J72" s="16">
        <v>0</v>
      </c>
      <c r="K72" s="16">
        <v>0</v>
      </c>
      <c r="L72" s="16">
        <v>5989885.2000000002</v>
      </c>
      <c r="M72" s="16">
        <v>2489885.2000000002</v>
      </c>
      <c r="N72" s="19">
        <f t="shared" ref="N72:N94" si="9">+J72/E72</f>
        <v>0</v>
      </c>
      <c r="O72" s="18">
        <f t="shared" si="6"/>
        <v>6000000</v>
      </c>
      <c r="P72" s="18">
        <f t="shared" si="7"/>
        <v>0</v>
      </c>
      <c r="Q72" s="19">
        <f t="shared" si="8"/>
        <v>0</v>
      </c>
      <c r="R72" s="15"/>
      <c r="S72" s="15"/>
      <c r="T72" s="15"/>
    </row>
    <row r="73" spans="1:20" s="21" customFormat="1" x14ac:dyDescent="0.25">
      <c r="A73" s="15" t="s">
        <v>373</v>
      </c>
      <c r="B73" s="15" t="s">
        <v>241</v>
      </c>
      <c r="C73" s="15" t="s">
        <v>242</v>
      </c>
      <c r="D73" s="16">
        <v>500000</v>
      </c>
      <c r="E73" s="16">
        <v>500000</v>
      </c>
      <c r="F73" s="16">
        <v>500000</v>
      </c>
      <c r="G73" s="16">
        <v>0</v>
      </c>
      <c r="H73" s="16">
        <v>49777.72</v>
      </c>
      <c r="I73" s="16">
        <v>0</v>
      </c>
      <c r="J73" s="16">
        <v>0</v>
      </c>
      <c r="K73" s="16">
        <v>0</v>
      </c>
      <c r="L73" s="16">
        <v>450222.28</v>
      </c>
      <c r="M73" s="16">
        <v>450222.28</v>
      </c>
      <c r="N73" s="19">
        <f t="shared" si="9"/>
        <v>0</v>
      </c>
      <c r="O73" s="18">
        <f t="shared" si="6"/>
        <v>500000</v>
      </c>
      <c r="P73" s="18">
        <f t="shared" si="7"/>
        <v>0</v>
      </c>
      <c r="Q73" s="19">
        <f t="shared" si="8"/>
        <v>0</v>
      </c>
    </row>
    <row r="74" spans="1:20" s="21" customFormat="1" x14ac:dyDescent="0.25">
      <c r="A74" s="15" t="s">
        <v>373</v>
      </c>
      <c r="B74" s="15" t="s">
        <v>379</v>
      </c>
      <c r="C74" s="15" t="s">
        <v>380</v>
      </c>
      <c r="D74" s="16">
        <v>500000</v>
      </c>
      <c r="E74" s="16">
        <v>500000</v>
      </c>
      <c r="F74" s="16">
        <v>500000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v>500000</v>
      </c>
      <c r="M74" s="16">
        <v>500000</v>
      </c>
      <c r="N74" s="19">
        <f t="shared" si="9"/>
        <v>0</v>
      </c>
      <c r="O74" s="18">
        <f t="shared" si="6"/>
        <v>500000</v>
      </c>
      <c r="P74" s="18">
        <f t="shared" si="7"/>
        <v>0</v>
      </c>
      <c r="Q74" s="19">
        <f t="shared" si="8"/>
        <v>0</v>
      </c>
      <c r="R74" s="23"/>
    </row>
    <row r="75" spans="1:20" s="63" customFormat="1" x14ac:dyDescent="0.25">
      <c r="A75" s="63" t="s">
        <v>373</v>
      </c>
      <c r="B75" s="63" t="s">
        <v>295</v>
      </c>
      <c r="C75" s="63" t="s">
        <v>296</v>
      </c>
      <c r="D75" s="132">
        <v>18000000</v>
      </c>
      <c r="E75" s="132">
        <v>18000000</v>
      </c>
      <c r="F75" s="132">
        <v>5000000</v>
      </c>
      <c r="G75" s="132">
        <v>0</v>
      </c>
      <c r="H75" s="132">
        <v>0</v>
      </c>
      <c r="I75" s="132">
        <v>0</v>
      </c>
      <c r="J75" s="132">
        <v>0</v>
      </c>
      <c r="K75" s="132">
        <v>0</v>
      </c>
      <c r="L75" s="132">
        <v>18000000</v>
      </c>
      <c r="M75" s="132">
        <v>5000000</v>
      </c>
      <c r="N75" s="69">
        <f t="shared" ref="N75:N80" si="10">+J75/E75</f>
        <v>0</v>
      </c>
      <c r="O75" s="68">
        <f t="shared" si="6"/>
        <v>18000000</v>
      </c>
      <c r="P75" s="68">
        <f t="shared" si="7"/>
        <v>0</v>
      </c>
      <c r="Q75" s="69">
        <f>+P75/O75</f>
        <v>0</v>
      </c>
      <c r="R75" s="69"/>
    </row>
    <row r="76" spans="1:20" s="21" customFormat="1" x14ac:dyDescent="0.25">
      <c r="A76" s="21" t="s">
        <v>373</v>
      </c>
      <c r="B76" s="21" t="s">
        <v>297</v>
      </c>
      <c r="C76" s="21" t="s">
        <v>298</v>
      </c>
      <c r="D76" s="25">
        <v>18000000</v>
      </c>
      <c r="E76" s="25">
        <v>18000000</v>
      </c>
      <c r="F76" s="25">
        <v>5000000</v>
      </c>
      <c r="G76" s="25">
        <v>0</v>
      </c>
      <c r="H76" s="25">
        <v>0</v>
      </c>
      <c r="I76" s="25">
        <v>0</v>
      </c>
      <c r="J76" s="25">
        <v>0</v>
      </c>
      <c r="K76" s="25">
        <v>0</v>
      </c>
      <c r="L76" s="25">
        <v>18000000</v>
      </c>
      <c r="M76" s="25">
        <v>5000000</v>
      </c>
      <c r="N76" s="23">
        <f t="shared" si="10"/>
        <v>0</v>
      </c>
      <c r="O76" s="22">
        <f t="shared" si="6"/>
        <v>18000000</v>
      </c>
      <c r="P76" s="22">
        <f t="shared" si="7"/>
        <v>0</v>
      </c>
      <c r="Q76" s="23">
        <f>+P76/O76</f>
        <v>0</v>
      </c>
      <c r="R76" s="23"/>
    </row>
    <row r="77" spans="1:20" s="21" customFormat="1" x14ac:dyDescent="0.25">
      <c r="A77" s="21" t="s">
        <v>373</v>
      </c>
      <c r="B77" s="21" t="s">
        <v>301</v>
      </c>
      <c r="C77" s="21" t="s">
        <v>302</v>
      </c>
      <c r="D77" s="25">
        <v>1500000</v>
      </c>
      <c r="E77" s="25">
        <v>1500000</v>
      </c>
      <c r="F77" s="25">
        <v>0</v>
      </c>
      <c r="G77" s="25">
        <v>0</v>
      </c>
      <c r="H77" s="25">
        <v>0</v>
      </c>
      <c r="I77" s="25">
        <v>0</v>
      </c>
      <c r="J77" s="25">
        <v>0</v>
      </c>
      <c r="K77" s="25">
        <v>0</v>
      </c>
      <c r="L77" s="25">
        <v>1500000</v>
      </c>
      <c r="M77" s="25">
        <v>0</v>
      </c>
      <c r="N77" s="23">
        <f t="shared" si="10"/>
        <v>0</v>
      </c>
      <c r="O77" s="22">
        <f t="shared" si="6"/>
        <v>1500000</v>
      </c>
      <c r="P77" s="22">
        <f t="shared" si="7"/>
        <v>0</v>
      </c>
      <c r="Q77" s="23">
        <f>+P77/O77</f>
        <v>0</v>
      </c>
      <c r="R77" s="23"/>
    </row>
    <row r="78" spans="1:20" s="21" customFormat="1" x14ac:dyDescent="0.25">
      <c r="A78" s="15" t="s">
        <v>373</v>
      </c>
      <c r="B78" s="15" t="s">
        <v>303</v>
      </c>
      <c r="C78" s="15" t="s">
        <v>304</v>
      </c>
      <c r="D78" s="16">
        <v>2000000</v>
      </c>
      <c r="E78" s="16">
        <v>2000000</v>
      </c>
      <c r="F78" s="16">
        <v>0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6">
        <v>2000000</v>
      </c>
      <c r="M78" s="16">
        <v>0</v>
      </c>
      <c r="N78" s="19">
        <f t="shared" si="10"/>
        <v>0</v>
      </c>
      <c r="O78" s="22"/>
      <c r="P78" s="22"/>
      <c r="Q78" s="23"/>
    </row>
    <row r="79" spans="1:20" x14ac:dyDescent="0.25">
      <c r="A79" s="15" t="s">
        <v>373</v>
      </c>
      <c r="B79" s="15" t="s">
        <v>305</v>
      </c>
      <c r="C79" s="15" t="s">
        <v>306</v>
      </c>
      <c r="D79" s="16">
        <v>13000000</v>
      </c>
      <c r="E79" s="16">
        <v>13000000</v>
      </c>
      <c r="F79" s="16">
        <v>5000000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13000000</v>
      </c>
      <c r="M79" s="16">
        <v>5000000</v>
      </c>
      <c r="N79" s="19">
        <f t="shared" si="10"/>
        <v>0</v>
      </c>
      <c r="O79" s="22"/>
      <c r="P79" s="22"/>
      <c r="Q79" s="23"/>
      <c r="R79" s="21"/>
      <c r="S79" s="21"/>
      <c r="T79" s="21"/>
    </row>
    <row r="80" spans="1:20" x14ac:dyDescent="0.25">
      <c r="A80" s="15" t="s">
        <v>373</v>
      </c>
      <c r="B80" s="15" t="s">
        <v>307</v>
      </c>
      <c r="C80" s="15" t="s">
        <v>308</v>
      </c>
      <c r="D80" s="16">
        <v>1500000</v>
      </c>
      <c r="E80" s="16">
        <v>1500000</v>
      </c>
      <c r="F80" s="16">
        <v>0</v>
      </c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v>1500000</v>
      </c>
      <c r="M80" s="16">
        <v>0</v>
      </c>
      <c r="N80" s="19">
        <f t="shared" si="10"/>
        <v>0</v>
      </c>
      <c r="O80" s="22"/>
      <c r="P80" s="22"/>
      <c r="Q80" s="23"/>
    </row>
    <row r="81" spans="1:18" s="63" customFormat="1" x14ac:dyDescent="0.25">
      <c r="A81" s="3" t="s">
        <v>373</v>
      </c>
      <c r="B81" s="3" t="s">
        <v>247</v>
      </c>
      <c r="C81" s="3" t="s">
        <v>248</v>
      </c>
      <c r="D81" s="10">
        <v>534116178</v>
      </c>
      <c r="E81" s="10">
        <v>534116178</v>
      </c>
      <c r="F81" s="10">
        <v>247319788.75</v>
      </c>
      <c r="G81" s="10">
        <v>0</v>
      </c>
      <c r="H81" s="10">
        <v>71473651.959999993</v>
      </c>
      <c r="I81" s="10">
        <v>0</v>
      </c>
      <c r="J81" s="10">
        <v>92263769.040000007</v>
      </c>
      <c r="K81" s="10">
        <v>87463769.040000007</v>
      </c>
      <c r="L81" s="10">
        <v>370378757</v>
      </c>
      <c r="M81" s="10">
        <v>83582367.75</v>
      </c>
      <c r="N81" s="13">
        <f t="shared" si="9"/>
        <v>0.17274101186277868</v>
      </c>
      <c r="O81" s="12">
        <f>O86+O88</f>
        <v>393000000</v>
      </c>
      <c r="P81" s="12">
        <f>P86+P88</f>
        <v>48900000</v>
      </c>
      <c r="Q81" s="13">
        <f t="shared" si="8"/>
        <v>0.12442748091603054</v>
      </c>
      <c r="R81" s="69"/>
    </row>
    <row r="82" spans="1:18" s="21" customFormat="1" x14ac:dyDescent="0.25">
      <c r="A82" s="15" t="s">
        <v>373</v>
      </c>
      <c r="B82" s="15" t="s">
        <v>249</v>
      </c>
      <c r="C82" s="15" t="s">
        <v>250</v>
      </c>
      <c r="D82" s="16">
        <v>101631178</v>
      </c>
      <c r="E82" s="16">
        <v>101631178</v>
      </c>
      <c r="F82" s="16">
        <v>57829742.75</v>
      </c>
      <c r="G82" s="16">
        <v>0</v>
      </c>
      <c r="H82" s="16">
        <v>9621931.9600000009</v>
      </c>
      <c r="I82" s="16">
        <v>0</v>
      </c>
      <c r="J82" s="16">
        <v>26307093.039999999</v>
      </c>
      <c r="K82" s="16">
        <v>26307093.039999999</v>
      </c>
      <c r="L82" s="16">
        <v>65702153</v>
      </c>
      <c r="M82" s="16">
        <v>21900717.75</v>
      </c>
      <c r="N82" s="19">
        <f>+J82/E82</f>
        <v>0.25884864819730813</v>
      </c>
      <c r="O82" s="18"/>
      <c r="P82" s="18"/>
      <c r="Q82" s="19"/>
      <c r="R82" s="23"/>
    </row>
    <row r="83" spans="1:18" s="21" customFormat="1" x14ac:dyDescent="0.25">
      <c r="A83" s="15" t="s">
        <v>373</v>
      </c>
      <c r="B83" s="15" t="s">
        <v>381</v>
      </c>
      <c r="C83" s="15" t="s">
        <v>382</v>
      </c>
      <c r="D83" s="16">
        <v>90656137</v>
      </c>
      <c r="E83" s="16">
        <v>90656137</v>
      </c>
      <c r="F83" s="16">
        <v>46854701.75</v>
      </c>
      <c r="G83" s="16">
        <v>0</v>
      </c>
      <c r="H83" s="16">
        <v>0</v>
      </c>
      <c r="I83" s="16">
        <v>0</v>
      </c>
      <c r="J83" s="16">
        <v>24953984</v>
      </c>
      <c r="K83" s="16">
        <v>24953984</v>
      </c>
      <c r="L83" s="16">
        <v>65702153</v>
      </c>
      <c r="M83" s="115">
        <v>21900717.75</v>
      </c>
      <c r="N83" s="19">
        <f t="shared" si="9"/>
        <v>0.27525973227824607</v>
      </c>
      <c r="O83" s="18"/>
      <c r="P83" s="18"/>
      <c r="Q83" s="19"/>
      <c r="R83" s="23"/>
    </row>
    <row r="84" spans="1:18" s="21" customFormat="1" x14ac:dyDescent="0.25">
      <c r="A84" s="15" t="s">
        <v>373</v>
      </c>
      <c r="B84" s="15" t="s">
        <v>383</v>
      </c>
      <c r="C84" s="15" t="s">
        <v>258</v>
      </c>
      <c r="D84" s="16">
        <v>9133591</v>
      </c>
      <c r="E84" s="16">
        <v>9133591</v>
      </c>
      <c r="F84" s="16">
        <v>9133591</v>
      </c>
      <c r="G84" s="16">
        <v>0</v>
      </c>
      <c r="H84" s="16">
        <v>8188044.9299999997</v>
      </c>
      <c r="I84" s="16">
        <v>0</v>
      </c>
      <c r="J84" s="16">
        <v>945546.07</v>
      </c>
      <c r="K84" s="16">
        <v>945546.07</v>
      </c>
      <c r="L84" s="16">
        <v>0</v>
      </c>
      <c r="M84" s="115">
        <v>0</v>
      </c>
      <c r="N84" s="19">
        <f t="shared" si="9"/>
        <v>0.1035240213843602</v>
      </c>
      <c r="O84" s="18"/>
      <c r="P84" s="18"/>
      <c r="Q84" s="19"/>
      <c r="R84" s="23"/>
    </row>
    <row r="85" spans="1:18" s="21" customFormat="1" x14ac:dyDescent="0.25">
      <c r="A85" s="15" t="s">
        <v>373</v>
      </c>
      <c r="B85" s="15" t="s">
        <v>384</v>
      </c>
      <c r="C85" s="15" t="s">
        <v>260</v>
      </c>
      <c r="D85" s="16">
        <v>1841450</v>
      </c>
      <c r="E85" s="16">
        <v>1841450</v>
      </c>
      <c r="F85" s="16">
        <v>1841450</v>
      </c>
      <c r="G85" s="16">
        <v>0</v>
      </c>
      <c r="H85" s="16">
        <v>1433887.03</v>
      </c>
      <c r="I85" s="16">
        <v>0</v>
      </c>
      <c r="J85" s="16">
        <v>407562.97</v>
      </c>
      <c r="K85" s="16">
        <v>407562.97</v>
      </c>
      <c r="L85" s="16">
        <v>0</v>
      </c>
      <c r="M85" s="115">
        <v>0</v>
      </c>
      <c r="N85" s="19">
        <f t="shared" si="9"/>
        <v>0.22132719867495723</v>
      </c>
      <c r="O85" s="18"/>
      <c r="P85" s="18"/>
      <c r="Q85" s="19"/>
      <c r="R85" s="23"/>
    </row>
    <row r="86" spans="1:18" s="21" customFormat="1" x14ac:dyDescent="0.25">
      <c r="A86" s="21" t="s">
        <v>373</v>
      </c>
      <c r="B86" s="21" t="s">
        <v>263</v>
      </c>
      <c r="C86" s="21" t="s">
        <v>264</v>
      </c>
      <c r="D86" s="25">
        <v>375000000</v>
      </c>
      <c r="E86" s="25">
        <v>375000000</v>
      </c>
      <c r="F86" s="25">
        <v>161345046</v>
      </c>
      <c r="G86" s="25">
        <v>0</v>
      </c>
      <c r="H86" s="25">
        <v>60120000</v>
      </c>
      <c r="I86" s="25">
        <v>0</v>
      </c>
      <c r="J86" s="25">
        <v>48900000</v>
      </c>
      <c r="K86" s="25">
        <v>44100000</v>
      </c>
      <c r="L86" s="25">
        <v>265980000</v>
      </c>
      <c r="M86" s="25">
        <v>52325046</v>
      </c>
      <c r="N86" s="23">
        <f t="shared" si="9"/>
        <v>0.13039999999999999</v>
      </c>
      <c r="O86" s="22">
        <f t="shared" ref="O86:O87" si="11">+E86</f>
        <v>375000000</v>
      </c>
      <c r="P86" s="22">
        <f t="shared" ref="P86:P87" si="12">+J86</f>
        <v>48900000</v>
      </c>
      <c r="Q86" s="23">
        <f>+P86/O86</f>
        <v>0.13039999999999999</v>
      </c>
      <c r="R86" s="23"/>
    </row>
    <row r="87" spans="1:18" s="21" customFormat="1" x14ac:dyDescent="0.25">
      <c r="A87" s="21" t="s">
        <v>373</v>
      </c>
      <c r="B87" s="21" t="s">
        <v>267</v>
      </c>
      <c r="C87" s="21" t="s">
        <v>268</v>
      </c>
      <c r="D87" s="25">
        <v>375000000</v>
      </c>
      <c r="E87" s="25">
        <v>375000000</v>
      </c>
      <c r="F87" s="25">
        <v>161345046</v>
      </c>
      <c r="G87" s="25">
        <v>0</v>
      </c>
      <c r="H87" s="25">
        <v>60120000</v>
      </c>
      <c r="I87" s="25">
        <v>0</v>
      </c>
      <c r="J87" s="25">
        <v>48900000</v>
      </c>
      <c r="K87" s="25">
        <v>44100000</v>
      </c>
      <c r="L87" s="25">
        <v>265980000</v>
      </c>
      <c r="M87" s="25">
        <v>52325046</v>
      </c>
      <c r="N87" s="23">
        <f t="shared" si="9"/>
        <v>0.13039999999999999</v>
      </c>
      <c r="O87" s="22">
        <f t="shared" si="11"/>
        <v>375000000</v>
      </c>
      <c r="P87" s="22">
        <f t="shared" si="12"/>
        <v>48900000</v>
      </c>
      <c r="Q87" s="23">
        <f>+P87/O87</f>
        <v>0.13039999999999999</v>
      </c>
      <c r="R87" s="23"/>
    </row>
    <row r="88" spans="1:18" s="21" customFormat="1" x14ac:dyDescent="0.25">
      <c r="A88" s="21" t="s">
        <v>373</v>
      </c>
      <c r="B88" s="21" t="s">
        <v>269</v>
      </c>
      <c r="C88" s="21" t="s">
        <v>270</v>
      </c>
      <c r="D88" s="25">
        <v>37400000</v>
      </c>
      <c r="E88" s="25">
        <v>37400000</v>
      </c>
      <c r="F88" s="25">
        <v>11500000</v>
      </c>
      <c r="G88" s="25">
        <v>0</v>
      </c>
      <c r="H88" s="25">
        <v>0</v>
      </c>
      <c r="I88" s="25">
        <v>0</v>
      </c>
      <c r="J88" s="25">
        <v>2143396</v>
      </c>
      <c r="K88" s="25">
        <v>2143396</v>
      </c>
      <c r="L88" s="25">
        <v>35256604</v>
      </c>
      <c r="M88" s="25">
        <v>9356604</v>
      </c>
      <c r="N88" s="23">
        <f t="shared" si="9"/>
        <v>5.7310053475935832E-2</v>
      </c>
      <c r="O88" s="22">
        <f>+O93+O75</f>
        <v>18000000</v>
      </c>
      <c r="P88" s="22">
        <f>+P93+P75</f>
        <v>0</v>
      </c>
      <c r="Q88" s="23">
        <f>+P88/O88</f>
        <v>0</v>
      </c>
      <c r="R88" s="23"/>
    </row>
    <row r="89" spans="1:18" s="21" customFormat="1" x14ac:dyDescent="0.25">
      <c r="A89" s="21" t="s">
        <v>373</v>
      </c>
      <c r="B89" s="21" t="s">
        <v>271</v>
      </c>
      <c r="C89" s="21" t="s">
        <v>272</v>
      </c>
      <c r="D89" s="25">
        <v>27000000</v>
      </c>
      <c r="E89" s="25">
        <v>27000000</v>
      </c>
      <c r="F89" s="25">
        <v>6600000</v>
      </c>
      <c r="G89" s="25">
        <v>0</v>
      </c>
      <c r="H89" s="25">
        <v>0</v>
      </c>
      <c r="I89" s="25">
        <v>0</v>
      </c>
      <c r="J89" s="25">
        <v>0</v>
      </c>
      <c r="K89" s="25">
        <v>0</v>
      </c>
      <c r="L89" s="25">
        <v>27000000</v>
      </c>
      <c r="M89" s="25">
        <v>6600000</v>
      </c>
      <c r="N89" s="23">
        <f t="shared" si="9"/>
        <v>0</v>
      </c>
      <c r="O89" s="22"/>
      <c r="P89" s="22"/>
      <c r="Q89" s="23"/>
      <c r="R89" s="23"/>
    </row>
    <row r="90" spans="1:18" s="21" customFormat="1" x14ac:dyDescent="0.25">
      <c r="A90" s="21" t="s">
        <v>373</v>
      </c>
      <c r="B90" s="21" t="s">
        <v>273</v>
      </c>
      <c r="C90" s="21" t="s">
        <v>274</v>
      </c>
      <c r="D90" s="25">
        <v>10400000</v>
      </c>
      <c r="E90" s="25">
        <v>10400000</v>
      </c>
      <c r="F90" s="25">
        <v>4900000</v>
      </c>
      <c r="G90" s="25">
        <v>0</v>
      </c>
      <c r="H90" s="25">
        <v>0</v>
      </c>
      <c r="I90" s="25">
        <v>0</v>
      </c>
      <c r="J90" s="25">
        <v>2143396</v>
      </c>
      <c r="K90" s="25">
        <v>2143396</v>
      </c>
      <c r="L90" s="25">
        <v>8256604</v>
      </c>
      <c r="M90" s="25">
        <v>2756604</v>
      </c>
      <c r="N90" s="23">
        <f t="shared" si="9"/>
        <v>0.20609576923076922</v>
      </c>
      <c r="O90" s="22"/>
      <c r="P90" s="22"/>
      <c r="Q90" s="23"/>
      <c r="R90" s="23"/>
    </row>
    <row r="91" spans="1:18" s="21" customFormat="1" x14ac:dyDescent="0.25">
      <c r="A91" s="21" t="s">
        <v>373</v>
      </c>
      <c r="B91" s="21" t="s">
        <v>275</v>
      </c>
      <c r="C91" s="21" t="s">
        <v>276</v>
      </c>
      <c r="D91" s="16">
        <v>5160000</v>
      </c>
      <c r="E91" s="16">
        <v>5160000</v>
      </c>
      <c r="F91" s="16">
        <v>1720000</v>
      </c>
      <c r="G91" s="16">
        <v>0</v>
      </c>
      <c r="H91" s="16">
        <v>1720000</v>
      </c>
      <c r="I91" s="16">
        <v>0</v>
      </c>
      <c r="J91" s="16">
        <v>0</v>
      </c>
      <c r="K91" s="16">
        <v>0</v>
      </c>
      <c r="L91" s="16">
        <v>3440000</v>
      </c>
      <c r="M91" s="16">
        <v>0</v>
      </c>
      <c r="N91" s="19">
        <f t="shared" si="9"/>
        <v>0</v>
      </c>
      <c r="O91" s="22"/>
      <c r="P91" s="22"/>
      <c r="Q91" s="23"/>
      <c r="R91" s="23"/>
    </row>
    <row r="92" spans="1:18" s="21" customFormat="1" x14ac:dyDescent="0.25">
      <c r="A92" s="21" t="s">
        <v>373</v>
      </c>
      <c r="B92" s="21" t="s">
        <v>385</v>
      </c>
      <c r="C92" s="21" t="s">
        <v>386</v>
      </c>
      <c r="D92" s="25">
        <v>5160000</v>
      </c>
      <c r="E92" s="25">
        <v>5160000</v>
      </c>
      <c r="F92" s="25">
        <v>1720000</v>
      </c>
      <c r="G92" s="25">
        <v>0</v>
      </c>
      <c r="H92" s="25">
        <v>1720000</v>
      </c>
      <c r="I92" s="25">
        <v>0</v>
      </c>
      <c r="J92" s="25">
        <v>0</v>
      </c>
      <c r="K92" s="25">
        <v>0</v>
      </c>
      <c r="L92" s="25">
        <v>3440000</v>
      </c>
      <c r="M92" s="25">
        <v>0</v>
      </c>
      <c r="N92" s="23">
        <f t="shared" si="9"/>
        <v>0</v>
      </c>
      <c r="O92" s="22"/>
      <c r="P92" s="22"/>
      <c r="Q92" s="23"/>
      <c r="R92" s="23"/>
    </row>
    <row r="93" spans="1:18" s="21" customFormat="1" x14ac:dyDescent="0.25">
      <c r="A93" s="21" t="s">
        <v>373</v>
      </c>
      <c r="B93" s="21" t="s">
        <v>283</v>
      </c>
      <c r="C93" s="21" t="s">
        <v>284</v>
      </c>
      <c r="D93" s="25">
        <v>14925000</v>
      </c>
      <c r="E93" s="25">
        <v>14925000</v>
      </c>
      <c r="F93" s="25">
        <v>14925000</v>
      </c>
      <c r="G93" s="25">
        <v>0</v>
      </c>
      <c r="H93" s="25">
        <v>11720</v>
      </c>
      <c r="I93" s="25">
        <v>0</v>
      </c>
      <c r="J93" s="25">
        <v>14913280</v>
      </c>
      <c r="K93" s="25">
        <v>14913280</v>
      </c>
      <c r="L93" s="25">
        <v>0</v>
      </c>
      <c r="M93" s="25">
        <v>0</v>
      </c>
      <c r="N93" s="23">
        <f t="shared" si="9"/>
        <v>0.99921474036850921</v>
      </c>
      <c r="O93" s="22"/>
      <c r="P93" s="22"/>
      <c r="Q93" s="23"/>
      <c r="R93" s="23"/>
    </row>
    <row r="94" spans="1:18" s="21" customFormat="1" x14ac:dyDescent="0.25">
      <c r="A94" s="21" t="s">
        <v>373</v>
      </c>
      <c r="B94" s="21" t="s">
        <v>387</v>
      </c>
      <c r="C94" s="21" t="s">
        <v>388</v>
      </c>
      <c r="D94" s="25">
        <v>14925000</v>
      </c>
      <c r="E94" s="25">
        <v>14925000</v>
      </c>
      <c r="F94" s="25">
        <v>14925000</v>
      </c>
      <c r="G94" s="25">
        <v>0</v>
      </c>
      <c r="H94" s="25">
        <v>11720</v>
      </c>
      <c r="I94" s="25">
        <v>0</v>
      </c>
      <c r="J94" s="25">
        <v>14913280</v>
      </c>
      <c r="K94" s="25">
        <v>14913280</v>
      </c>
      <c r="L94" s="25">
        <v>0</v>
      </c>
      <c r="M94" s="25">
        <v>0</v>
      </c>
      <c r="N94" s="23">
        <f t="shared" si="9"/>
        <v>0.99921474036850921</v>
      </c>
      <c r="O94" s="22"/>
      <c r="P94" s="22"/>
      <c r="Q94" s="23"/>
      <c r="R94" s="23"/>
    </row>
    <row r="101" spans="1:17" x14ac:dyDescent="0.25">
      <c r="A101" s="15"/>
      <c r="B101" s="15"/>
      <c r="C101" s="15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9"/>
      <c r="O101" s="22"/>
      <c r="P101" s="22"/>
      <c r="Q101" s="23"/>
    </row>
    <row r="102" spans="1:17" x14ac:dyDescent="0.25">
      <c r="J102" s="20"/>
      <c r="N102" s="19"/>
      <c r="O102" s="20"/>
      <c r="P102" s="20"/>
    </row>
    <row r="103" spans="1:17" x14ac:dyDescent="0.25">
      <c r="J103" s="20"/>
      <c r="N103" s="19"/>
    </row>
    <row r="104" spans="1:17" x14ac:dyDescent="0.25">
      <c r="A104" s="15"/>
      <c r="J104" s="20"/>
      <c r="P104" s="20"/>
    </row>
    <row r="105" spans="1:17" x14ac:dyDescent="0.25">
      <c r="A105" s="15"/>
      <c r="J105" s="20"/>
      <c r="P105" s="20"/>
    </row>
    <row r="106" spans="1:17" x14ac:dyDescent="0.25">
      <c r="A106" s="15"/>
      <c r="J106" s="20"/>
      <c r="P106" s="20"/>
    </row>
    <row r="107" spans="1:17" x14ac:dyDescent="0.25">
      <c r="G107" s="15"/>
      <c r="H107" s="15"/>
      <c r="I107" s="15"/>
      <c r="O107" s="20"/>
      <c r="P107" s="19"/>
    </row>
    <row r="108" spans="1:17" ht="16.5" thickBot="1" x14ac:dyDescent="0.3">
      <c r="B108" s="179" t="s">
        <v>27</v>
      </c>
      <c r="C108" s="179"/>
      <c r="D108" s="179"/>
      <c r="E108" s="179"/>
      <c r="F108" s="179"/>
      <c r="G108" s="15"/>
      <c r="H108" s="15"/>
      <c r="I108" s="15"/>
    </row>
    <row r="109" spans="1:17" ht="33" thickTop="1" thickBot="1" x14ac:dyDescent="0.3">
      <c r="B109" s="116" t="s">
        <v>44</v>
      </c>
      <c r="C109" s="116" t="s">
        <v>7</v>
      </c>
      <c r="D109" s="116" t="s">
        <v>8</v>
      </c>
      <c r="E109" s="116" t="s">
        <v>9</v>
      </c>
      <c r="F109" s="116" t="s">
        <v>21</v>
      </c>
      <c r="G109" s="15"/>
      <c r="H109" s="15"/>
      <c r="I109" s="15"/>
    </row>
    <row r="110" spans="1:17" ht="16.5" thickTop="1" x14ac:dyDescent="0.25">
      <c r="B110" s="30" t="s">
        <v>22</v>
      </c>
      <c r="C110" s="27">
        <f>E8</f>
        <v>928188416</v>
      </c>
      <c r="D110" s="31">
        <f>J8</f>
        <v>193588872.72</v>
      </c>
      <c r="E110" s="20">
        <f>+C110-D110</f>
        <v>734599543.27999997</v>
      </c>
      <c r="F110" s="19">
        <f>+D110/C110</f>
        <v>0.20856635289014425</v>
      </c>
      <c r="G110" s="15"/>
      <c r="H110" s="15"/>
      <c r="I110" s="15"/>
    </row>
    <row r="111" spans="1:17" x14ac:dyDescent="0.25">
      <c r="B111" s="30" t="s">
        <v>26</v>
      </c>
      <c r="C111" s="20">
        <f>E27</f>
        <v>464624962</v>
      </c>
      <c r="D111" s="24">
        <f>J27</f>
        <v>31885573.510000002</v>
      </c>
      <c r="E111" s="20">
        <f t="shared" ref="E111:E114" si="13">+C111-D111</f>
        <v>432739388.49000001</v>
      </c>
      <c r="F111" s="19">
        <f t="shared" ref="F111:F114" si="14">+D111/C111</f>
        <v>6.8626475367890377E-2</v>
      </c>
      <c r="G111" s="15"/>
      <c r="H111" s="15"/>
      <c r="I111" s="15"/>
    </row>
    <row r="112" spans="1:17" x14ac:dyDescent="0.25">
      <c r="B112" s="30" t="s">
        <v>23</v>
      </c>
      <c r="C112" s="20">
        <f>E61</f>
        <v>21871429</v>
      </c>
      <c r="D112" s="24">
        <f>J61</f>
        <v>3167576.01</v>
      </c>
      <c r="E112" s="20">
        <f t="shared" si="13"/>
        <v>18703852.990000002</v>
      </c>
      <c r="F112" s="19">
        <f t="shared" si="14"/>
        <v>0.14482711714904406</v>
      </c>
      <c r="G112" s="15"/>
      <c r="H112" s="15"/>
      <c r="I112" s="15"/>
    </row>
    <row r="113" spans="1:9" x14ac:dyDescent="0.25">
      <c r="B113" s="30" t="s">
        <v>24</v>
      </c>
      <c r="C113" s="20">
        <f>E75</f>
        <v>18000000</v>
      </c>
      <c r="D113" s="24">
        <f>J75</f>
        <v>0</v>
      </c>
      <c r="E113" s="20">
        <f t="shared" si="13"/>
        <v>18000000</v>
      </c>
      <c r="F113" s="19">
        <f>+D113/C113</f>
        <v>0</v>
      </c>
      <c r="G113" s="15"/>
      <c r="H113" s="15"/>
      <c r="I113" s="15"/>
    </row>
    <row r="114" spans="1:9" ht="16.5" thickBot="1" x14ac:dyDescent="0.3">
      <c r="A114" s="15"/>
      <c r="B114" s="30" t="s">
        <v>25</v>
      </c>
      <c r="C114" s="20">
        <f>+E81</f>
        <v>534116178</v>
      </c>
      <c r="D114" s="24">
        <f>+J81</f>
        <v>92263769.040000007</v>
      </c>
      <c r="E114" s="20">
        <f t="shared" si="13"/>
        <v>441852408.95999998</v>
      </c>
      <c r="F114" s="19">
        <f t="shared" si="14"/>
        <v>0.17274101186277868</v>
      </c>
      <c r="G114" s="15"/>
      <c r="H114" s="15"/>
      <c r="I114" s="15"/>
    </row>
    <row r="115" spans="1:9" ht="17.25" thickTop="1" thickBot="1" x14ac:dyDescent="0.3">
      <c r="A115" s="15"/>
      <c r="B115" s="117" t="s">
        <v>10</v>
      </c>
      <c r="C115" s="117">
        <f>SUM(C110:C114)</f>
        <v>1966800985</v>
      </c>
      <c r="D115" s="117">
        <f t="shared" ref="D115:E115" si="15">SUM(D110:D114)</f>
        <v>320905791.27999997</v>
      </c>
      <c r="E115" s="117">
        <f t="shared" si="15"/>
        <v>1645895193.72</v>
      </c>
      <c r="F115" s="118">
        <f>+D115/C115</f>
        <v>0.16316129274259031</v>
      </c>
      <c r="G115" s="15"/>
      <c r="H115" s="15"/>
      <c r="I115" s="15"/>
    </row>
    <row r="116" spans="1:9" ht="17.25" thickTop="1" thickBot="1" x14ac:dyDescent="0.3">
      <c r="A116" s="15"/>
      <c r="D116" s="15"/>
      <c r="E116" s="15"/>
      <c r="F116" s="15"/>
      <c r="G116" s="15"/>
      <c r="H116" s="15"/>
      <c r="I116" s="15"/>
    </row>
    <row r="117" spans="1:9" ht="16.5" thickTop="1" x14ac:dyDescent="0.25">
      <c r="A117" s="15"/>
      <c r="B117" s="178" t="s">
        <v>28</v>
      </c>
      <c r="C117" s="178"/>
      <c r="D117" s="178"/>
      <c r="E117" s="178"/>
      <c r="F117" s="178"/>
      <c r="G117" s="15"/>
      <c r="H117" s="15"/>
      <c r="I117" s="15"/>
    </row>
    <row r="118" spans="1:9" ht="32.25" thickBot="1" x14ac:dyDescent="0.3">
      <c r="A118" s="15"/>
      <c r="B118" s="119" t="s">
        <v>44</v>
      </c>
      <c r="C118" s="119" t="s">
        <v>32</v>
      </c>
      <c r="D118" s="119" t="s">
        <v>33</v>
      </c>
      <c r="E118" s="119" t="s">
        <v>37</v>
      </c>
      <c r="F118" s="119" t="s">
        <v>34</v>
      </c>
      <c r="G118" s="15"/>
      <c r="H118" s="15"/>
      <c r="I118" s="15"/>
    </row>
    <row r="119" spans="1:9" ht="16.5" thickTop="1" x14ac:dyDescent="0.25">
      <c r="A119" s="15"/>
      <c r="B119" s="30" t="s">
        <v>26</v>
      </c>
      <c r="C119" s="20">
        <f t="shared" ref="C119:D121" si="16">+C111</f>
        <v>464624962</v>
      </c>
      <c r="D119" s="20">
        <f t="shared" si="16"/>
        <v>31885573.510000002</v>
      </c>
      <c r="E119" s="20">
        <f>+C119-D119</f>
        <v>432739388.49000001</v>
      </c>
      <c r="F119" s="19">
        <f>+D119/C119</f>
        <v>6.8626475367890377E-2</v>
      </c>
      <c r="G119" s="15"/>
      <c r="H119" s="15"/>
      <c r="I119" s="15"/>
    </row>
    <row r="120" spans="1:9" x14ac:dyDescent="0.25">
      <c r="A120" s="15"/>
      <c r="B120" s="30" t="s">
        <v>23</v>
      </c>
      <c r="C120" s="20">
        <f t="shared" si="16"/>
        <v>21871429</v>
      </c>
      <c r="D120" s="20">
        <f t="shared" si="16"/>
        <v>3167576.01</v>
      </c>
      <c r="E120" s="20">
        <f>+C120-D120</f>
        <v>18703852.990000002</v>
      </c>
      <c r="F120" s="19">
        <f>+D120/C120</f>
        <v>0.14482711714904406</v>
      </c>
      <c r="G120" s="15"/>
      <c r="H120" s="15"/>
      <c r="I120" s="15"/>
    </row>
    <row r="121" spans="1:9" x14ac:dyDescent="0.25">
      <c r="A121" s="15"/>
      <c r="B121" s="30" t="s">
        <v>24</v>
      </c>
      <c r="C121" s="20">
        <f t="shared" si="16"/>
        <v>18000000</v>
      </c>
      <c r="D121" s="20">
        <f t="shared" si="16"/>
        <v>0</v>
      </c>
      <c r="E121" s="20">
        <f>+C121-D121</f>
        <v>18000000</v>
      </c>
      <c r="F121" s="19">
        <v>0</v>
      </c>
      <c r="G121" s="15"/>
      <c r="H121" s="15"/>
      <c r="I121" s="15"/>
    </row>
    <row r="122" spans="1:9" ht="16.5" thickBot="1" x14ac:dyDescent="0.3">
      <c r="A122" s="15"/>
      <c r="B122" s="30" t="s">
        <v>25</v>
      </c>
      <c r="C122" s="20">
        <f>C114</f>
        <v>534116178</v>
      </c>
      <c r="D122" s="20">
        <f>D114</f>
        <v>92263769.040000007</v>
      </c>
      <c r="E122" s="20">
        <f>+C122-D122</f>
        <v>441852408.95999998</v>
      </c>
      <c r="F122" s="19">
        <f>+D122/C122</f>
        <v>0.17274101186277868</v>
      </c>
      <c r="G122" s="15"/>
      <c r="H122" s="15"/>
      <c r="I122" s="15"/>
    </row>
    <row r="123" spans="1:9" ht="17.25" thickTop="1" thickBot="1" x14ac:dyDescent="0.3">
      <c r="A123" s="15"/>
      <c r="B123" s="120" t="s">
        <v>10</v>
      </c>
      <c r="C123" s="120">
        <f>SUM(C119:C122)</f>
        <v>1038612569</v>
      </c>
      <c r="D123" s="120">
        <f>SUM(D119:D122)</f>
        <v>127316918.56</v>
      </c>
      <c r="E123" s="120">
        <f>SUM(E119:E122)</f>
        <v>911295650.44000006</v>
      </c>
      <c r="F123" s="121">
        <f>+D123/C123</f>
        <v>0.12258364895639925</v>
      </c>
      <c r="G123" s="15"/>
      <c r="H123" s="15"/>
      <c r="I123" s="15"/>
    </row>
    <row r="124" spans="1:9" ht="16.5" thickTop="1" x14ac:dyDescent="0.25">
      <c r="A124" s="15"/>
      <c r="D124" s="15"/>
      <c r="E124" s="15"/>
      <c r="F124" s="15"/>
      <c r="G124" s="15"/>
      <c r="H124" s="15"/>
      <c r="I124" s="15"/>
    </row>
    <row r="125" spans="1:9" x14ac:dyDescent="0.25">
      <c r="A125" s="15"/>
      <c r="D125" s="15"/>
      <c r="E125" s="15"/>
      <c r="F125" s="15"/>
      <c r="G125" s="15"/>
      <c r="H125" s="15"/>
      <c r="I125" s="15"/>
    </row>
    <row r="126" spans="1:9" x14ac:dyDescent="0.25">
      <c r="A126" s="15"/>
      <c r="D126" s="15"/>
      <c r="E126" s="15"/>
      <c r="F126" s="15"/>
      <c r="G126" s="15"/>
      <c r="H126" s="15"/>
      <c r="I126" s="15"/>
    </row>
    <row r="127" spans="1:9" x14ac:dyDescent="0.25">
      <c r="A127" s="15"/>
      <c r="B127" s="108"/>
      <c r="C127" s="109"/>
      <c r="D127" s="99"/>
      <c r="E127" s="99"/>
      <c r="F127" s="99"/>
      <c r="G127" s="99"/>
      <c r="H127" s="15"/>
      <c r="I127" s="15"/>
    </row>
    <row r="128" spans="1:9" x14ac:dyDescent="0.25">
      <c r="A128" s="15"/>
      <c r="B128" s="108"/>
      <c r="C128" s="109"/>
      <c r="D128" s="99"/>
      <c r="E128" s="99"/>
      <c r="F128" s="99"/>
      <c r="G128" s="99"/>
      <c r="H128" s="15"/>
      <c r="I128" s="15"/>
    </row>
    <row r="129" spans="1:9" x14ac:dyDescent="0.25">
      <c r="A129" s="15"/>
      <c r="B129" s="147" t="s">
        <v>46</v>
      </c>
      <c r="C129" s="148" t="s">
        <v>47</v>
      </c>
      <c r="D129" s="148" t="s">
        <v>48</v>
      </c>
      <c r="E129" s="147" t="s">
        <v>7</v>
      </c>
      <c r="F129" s="147" t="s">
        <v>19</v>
      </c>
      <c r="G129" s="99"/>
      <c r="H129" s="15"/>
      <c r="I129" s="15"/>
    </row>
    <row r="130" spans="1:9" x14ac:dyDescent="0.25">
      <c r="A130" s="15"/>
      <c r="B130" s="149" t="s">
        <v>22</v>
      </c>
      <c r="C130" s="150">
        <f>+F130/E130</f>
        <v>0.20856635289014425</v>
      </c>
      <c r="D130" s="150">
        <f>+(100%/12)*3</f>
        <v>0.25</v>
      </c>
      <c r="E130" s="151">
        <f>C110</f>
        <v>928188416</v>
      </c>
      <c r="F130" s="151">
        <f>D110</f>
        <v>193588872.72</v>
      </c>
      <c r="G130" s="99"/>
      <c r="H130" s="15"/>
      <c r="I130" s="15"/>
    </row>
    <row r="131" spans="1:9" x14ac:dyDescent="0.25">
      <c r="A131" s="15"/>
      <c r="B131" s="149" t="s">
        <v>26</v>
      </c>
      <c r="C131" s="150">
        <f>+F131/E131</f>
        <v>6.8626475367890377E-2</v>
      </c>
      <c r="D131" s="150">
        <f t="shared" ref="D131:D134" si="17">+(100%/12)*3</f>
        <v>0.25</v>
      </c>
      <c r="E131" s="151">
        <f t="shared" ref="E131:F131" si="18">C111</f>
        <v>464624962</v>
      </c>
      <c r="F131" s="151">
        <f t="shared" si="18"/>
        <v>31885573.510000002</v>
      </c>
      <c r="G131" s="99"/>
      <c r="H131" s="15"/>
      <c r="I131" s="15"/>
    </row>
    <row r="132" spans="1:9" x14ac:dyDescent="0.25">
      <c r="A132" s="15"/>
      <c r="B132" s="149" t="s">
        <v>23</v>
      </c>
      <c r="C132" s="150">
        <f>+F132/E132</f>
        <v>0.14482711714904406</v>
      </c>
      <c r="D132" s="150">
        <f t="shared" si="17"/>
        <v>0.25</v>
      </c>
      <c r="E132" s="151">
        <f t="shared" ref="E132:F132" si="19">C112</f>
        <v>21871429</v>
      </c>
      <c r="F132" s="151">
        <f t="shared" si="19"/>
        <v>3167576.01</v>
      </c>
      <c r="G132" s="99"/>
      <c r="H132" s="15"/>
      <c r="I132" s="15"/>
    </row>
    <row r="133" spans="1:9" x14ac:dyDescent="0.25">
      <c r="A133" s="15"/>
      <c r="B133" s="149" t="s">
        <v>24</v>
      </c>
      <c r="C133" s="150">
        <f>+F133/E133</f>
        <v>0</v>
      </c>
      <c r="D133" s="150">
        <f t="shared" si="17"/>
        <v>0.25</v>
      </c>
      <c r="E133" s="151">
        <f t="shared" ref="E133:F133" si="20">C113</f>
        <v>18000000</v>
      </c>
      <c r="F133" s="151">
        <f t="shared" si="20"/>
        <v>0</v>
      </c>
      <c r="G133" s="99"/>
      <c r="H133" s="15"/>
      <c r="I133" s="15"/>
    </row>
    <row r="134" spans="1:9" x14ac:dyDescent="0.25">
      <c r="A134" s="15"/>
      <c r="B134" s="149" t="s">
        <v>25</v>
      </c>
      <c r="C134" s="150">
        <f>+F134/E134</f>
        <v>0.17274101186277868</v>
      </c>
      <c r="D134" s="150">
        <f t="shared" si="17"/>
        <v>0.25</v>
      </c>
      <c r="E134" s="151">
        <f t="shared" ref="E134:F134" si="21">C114</f>
        <v>534116178</v>
      </c>
      <c r="F134" s="151">
        <f t="shared" si="21"/>
        <v>92263769.040000007</v>
      </c>
      <c r="G134" s="99"/>
      <c r="H134" s="15"/>
      <c r="I134" s="15"/>
    </row>
    <row r="135" spans="1:9" x14ac:dyDescent="0.25">
      <c r="A135" s="15"/>
      <c r="B135" s="99"/>
      <c r="C135" s="100"/>
      <c r="D135" s="100"/>
      <c r="E135" s="101"/>
      <c r="F135" s="101"/>
      <c r="G135" s="99"/>
      <c r="H135" s="15"/>
      <c r="I135" s="15"/>
    </row>
    <row r="136" spans="1:9" x14ac:dyDescent="0.25">
      <c r="A136" s="15"/>
      <c r="B136" s="99"/>
      <c r="C136" s="100"/>
      <c r="D136" s="100"/>
      <c r="E136" s="101"/>
      <c r="F136" s="101"/>
      <c r="G136" s="99"/>
      <c r="H136" s="15"/>
      <c r="I136" s="15"/>
    </row>
    <row r="137" spans="1:9" x14ac:dyDescent="0.25">
      <c r="A137" s="15"/>
      <c r="B137" s="42"/>
      <c r="C137" s="43"/>
      <c r="D137" s="43"/>
      <c r="E137" s="44"/>
      <c r="F137" s="44"/>
      <c r="G137" s="15"/>
      <c r="H137" s="15"/>
      <c r="I137" s="15"/>
    </row>
    <row r="138" spans="1:9" x14ac:dyDescent="0.25">
      <c r="A138" s="15"/>
      <c r="D138" s="15"/>
      <c r="E138" s="15"/>
      <c r="F138" s="15"/>
      <c r="G138" s="15"/>
      <c r="H138" s="15"/>
      <c r="I138" s="15"/>
    </row>
    <row r="139" spans="1:9" x14ac:dyDescent="0.25">
      <c r="A139" s="15"/>
      <c r="D139" s="15"/>
      <c r="E139" s="15"/>
      <c r="F139" s="15"/>
      <c r="G139" s="15"/>
      <c r="H139" s="15"/>
      <c r="I139" s="15"/>
    </row>
    <row r="140" spans="1:9" x14ac:dyDescent="0.25">
      <c r="A140" s="15"/>
      <c r="D140" s="15"/>
      <c r="E140" s="15"/>
      <c r="F140" s="15"/>
      <c r="G140" s="15"/>
      <c r="H140" s="15"/>
      <c r="I140" s="15"/>
    </row>
    <row r="141" spans="1:9" x14ac:dyDescent="0.25">
      <c r="A141" s="15"/>
      <c r="D141" s="15"/>
      <c r="E141" s="15"/>
      <c r="F141" s="15"/>
      <c r="G141" s="15"/>
      <c r="H141" s="15"/>
      <c r="I141" s="15"/>
    </row>
    <row r="142" spans="1:9" x14ac:dyDescent="0.25">
      <c r="A142" s="15"/>
      <c r="D142" s="15"/>
      <c r="E142" s="15"/>
      <c r="F142" s="15"/>
      <c r="G142" s="15"/>
      <c r="H142" s="15"/>
      <c r="I142" s="15"/>
    </row>
    <row r="143" spans="1:9" x14ac:dyDescent="0.25">
      <c r="A143" s="15"/>
      <c r="D143" s="15"/>
      <c r="E143" s="15"/>
      <c r="F143" s="15"/>
      <c r="G143" s="15"/>
      <c r="H143" s="15"/>
      <c r="I143" s="15"/>
    </row>
    <row r="144" spans="1:9" x14ac:dyDescent="0.25">
      <c r="A144" s="15"/>
      <c r="D144" s="15"/>
      <c r="E144" s="15"/>
      <c r="F144" s="15"/>
      <c r="G144" s="15"/>
      <c r="H144" s="15"/>
      <c r="I144" s="15"/>
    </row>
    <row r="145" spans="1:9" x14ac:dyDescent="0.25">
      <c r="A145" s="15"/>
      <c r="D145" s="15"/>
      <c r="E145" s="15"/>
      <c r="F145" s="15"/>
      <c r="G145" s="15"/>
      <c r="H145" s="15"/>
      <c r="I145" s="15"/>
    </row>
    <row r="146" spans="1:9" x14ac:dyDescent="0.25">
      <c r="A146" s="15"/>
      <c r="D146" s="15"/>
      <c r="E146" s="15"/>
      <c r="F146" s="15"/>
      <c r="G146" s="15"/>
      <c r="H146" s="15"/>
      <c r="I146" s="15"/>
    </row>
    <row r="147" spans="1:9" x14ac:dyDescent="0.25">
      <c r="A147" s="15"/>
      <c r="D147" s="15"/>
      <c r="E147" s="15"/>
      <c r="F147" s="15"/>
      <c r="G147" s="15"/>
      <c r="H147" s="15"/>
      <c r="I147" s="15"/>
    </row>
    <row r="148" spans="1:9" x14ac:dyDescent="0.25">
      <c r="A148" s="15"/>
      <c r="D148" s="15"/>
      <c r="E148" s="15"/>
      <c r="F148" s="15"/>
      <c r="G148" s="15"/>
      <c r="H148" s="15"/>
      <c r="I148" s="15"/>
    </row>
    <row r="149" spans="1:9" x14ac:dyDescent="0.25">
      <c r="A149" s="15"/>
      <c r="D149" s="15"/>
      <c r="E149" s="15"/>
      <c r="F149" s="15"/>
      <c r="G149" s="15"/>
      <c r="H149" s="15"/>
      <c r="I149" s="15"/>
    </row>
    <row r="150" spans="1:9" x14ac:dyDescent="0.25">
      <c r="A150" s="15"/>
      <c r="D150" s="15"/>
      <c r="E150" s="15"/>
      <c r="F150" s="15"/>
      <c r="G150" s="15"/>
      <c r="H150" s="15"/>
      <c r="I150" s="15"/>
    </row>
    <row r="151" spans="1:9" x14ac:dyDescent="0.25">
      <c r="A151" s="15"/>
      <c r="D151" s="15"/>
      <c r="E151" s="15"/>
      <c r="F151" s="15"/>
      <c r="G151" s="15"/>
      <c r="H151" s="15"/>
      <c r="I151" s="15"/>
    </row>
    <row r="152" spans="1:9" x14ac:dyDescent="0.25">
      <c r="A152" s="15"/>
      <c r="D152" s="15"/>
      <c r="E152" s="15"/>
      <c r="F152" s="15"/>
      <c r="G152" s="15"/>
      <c r="H152" s="15"/>
      <c r="I152" s="15"/>
    </row>
    <row r="153" spans="1:9" x14ac:dyDescent="0.25">
      <c r="A153" s="15"/>
      <c r="D153" s="15"/>
      <c r="E153" s="15"/>
      <c r="F153" s="15"/>
      <c r="G153" s="15"/>
      <c r="H153" s="15"/>
      <c r="I153" s="15"/>
    </row>
    <row r="154" spans="1:9" x14ac:dyDescent="0.25">
      <c r="A154" s="15"/>
      <c r="D154" s="15"/>
      <c r="E154" s="15"/>
      <c r="F154" s="15"/>
      <c r="G154" s="15"/>
      <c r="H154" s="15"/>
      <c r="I154" s="15"/>
    </row>
    <row r="155" spans="1:9" x14ac:dyDescent="0.25">
      <c r="A155" s="15"/>
      <c r="D155" s="15"/>
      <c r="E155" s="15"/>
      <c r="F155" s="15"/>
      <c r="G155" s="15"/>
      <c r="H155" s="15"/>
      <c r="I155" s="15"/>
    </row>
    <row r="156" spans="1:9" x14ac:dyDescent="0.25">
      <c r="A156" s="15"/>
      <c r="D156" s="15"/>
      <c r="E156" s="15"/>
      <c r="F156" s="15"/>
      <c r="G156" s="15"/>
      <c r="H156" s="15"/>
      <c r="I156" s="15"/>
    </row>
    <row r="157" spans="1:9" x14ac:dyDescent="0.25">
      <c r="A157" s="15"/>
      <c r="D157" s="15"/>
      <c r="E157" s="15"/>
      <c r="F157" s="15"/>
      <c r="G157" s="15"/>
      <c r="H157" s="15"/>
      <c r="I157" s="15"/>
    </row>
    <row r="158" spans="1:9" x14ac:dyDescent="0.25">
      <c r="A158" s="15"/>
      <c r="D158" s="15"/>
      <c r="E158" s="15"/>
      <c r="F158" s="15"/>
      <c r="G158" s="15"/>
      <c r="H158" s="15"/>
      <c r="I158" s="15"/>
    </row>
    <row r="159" spans="1:9" x14ac:dyDescent="0.25">
      <c r="A159" s="15"/>
      <c r="D159" s="15"/>
      <c r="E159" s="15"/>
      <c r="F159" s="15"/>
      <c r="G159" s="15"/>
      <c r="H159" s="15"/>
      <c r="I159" s="15"/>
    </row>
    <row r="160" spans="1:9" x14ac:dyDescent="0.25">
      <c r="A160" s="15"/>
      <c r="D160" s="15"/>
      <c r="E160" s="15"/>
      <c r="F160" s="15"/>
      <c r="G160" s="15"/>
      <c r="H160" s="15"/>
      <c r="I160" s="15"/>
    </row>
    <row r="161" spans="1:9" x14ac:dyDescent="0.25">
      <c r="A161" s="15"/>
      <c r="D161" s="15"/>
      <c r="E161" s="15"/>
      <c r="F161" s="15"/>
      <c r="G161" s="15"/>
      <c r="H161" s="15"/>
      <c r="I161" s="15"/>
    </row>
    <row r="162" spans="1:9" x14ac:dyDescent="0.25">
      <c r="A162" s="15"/>
      <c r="D162" s="15"/>
      <c r="E162" s="15"/>
      <c r="F162" s="15"/>
      <c r="G162" s="15"/>
      <c r="H162" s="15"/>
      <c r="I162" s="15"/>
    </row>
    <row r="163" spans="1:9" x14ac:dyDescent="0.25">
      <c r="A163" s="15"/>
      <c r="D163" s="15"/>
      <c r="E163" s="15"/>
      <c r="F163" s="15"/>
      <c r="G163" s="15"/>
      <c r="H163" s="15"/>
      <c r="I163" s="15"/>
    </row>
    <row r="164" spans="1:9" x14ac:dyDescent="0.25">
      <c r="A164" s="15"/>
      <c r="D164" s="15"/>
      <c r="E164" s="15"/>
      <c r="F164" s="15"/>
      <c r="G164" s="15"/>
      <c r="H164" s="15"/>
      <c r="I164" s="15"/>
    </row>
    <row r="165" spans="1:9" x14ac:dyDescent="0.25">
      <c r="A165" s="15"/>
      <c r="D165" s="15"/>
      <c r="E165" s="15"/>
      <c r="F165" s="15"/>
      <c r="G165" s="15"/>
      <c r="H165" s="15"/>
      <c r="I165" s="15"/>
    </row>
    <row r="166" spans="1:9" x14ac:dyDescent="0.25">
      <c r="A166" s="15"/>
      <c r="D166" s="15"/>
      <c r="E166" s="15"/>
      <c r="F166" s="15"/>
      <c r="G166" s="15"/>
      <c r="H166" s="15"/>
      <c r="I166" s="15"/>
    </row>
    <row r="167" spans="1:9" x14ac:dyDescent="0.25">
      <c r="A167" s="15"/>
      <c r="D167" s="15"/>
      <c r="E167" s="15"/>
      <c r="F167" s="15"/>
      <c r="G167" s="15"/>
      <c r="H167" s="15"/>
      <c r="I167" s="15"/>
    </row>
    <row r="168" spans="1:9" x14ac:dyDescent="0.25">
      <c r="A168" s="15"/>
      <c r="D168" s="15"/>
      <c r="E168" s="15"/>
      <c r="F168" s="15"/>
      <c r="G168" s="15"/>
      <c r="H168" s="15"/>
      <c r="I168" s="15"/>
    </row>
    <row r="169" spans="1:9" x14ac:dyDescent="0.25">
      <c r="A169" s="15"/>
      <c r="D169" s="15"/>
      <c r="E169" s="15"/>
      <c r="F169" s="15"/>
      <c r="G169" s="15"/>
      <c r="H169" s="15"/>
      <c r="I169" s="15"/>
    </row>
    <row r="170" spans="1:9" x14ac:dyDescent="0.25">
      <c r="A170" s="15"/>
      <c r="D170" s="15"/>
      <c r="E170" s="15"/>
      <c r="F170" s="15"/>
      <c r="G170" s="15"/>
      <c r="H170" s="15"/>
      <c r="I170" s="15"/>
    </row>
    <row r="171" spans="1:9" x14ac:dyDescent="0.25">
      <c r="A171" s="15"/>
      <c r="D171" s="15"/>
      <c r="E171" s="15"/>
      <c r="F171" s="15"/>
      <c r="G171" s="15"/>
      <c r="H171" s="15"/>
      <c r="I171" s="15"/>
    </row>
    <row r="172" spans="1:9" x14ac:dyDescent="0.25">
      <c r="A172" s="15"/>
      <c r="D172" s="15"/>
      <c r="E172" s="15"/>
      <c r="F172" s="15"/>
      <c r="G172" s="15"/>
      <c r="H172" s="15"/>
      <c r="I172" s="15"/>
    </row>
    <row r="173" spans="1:9" x14ac:dyDescent="0.25">
      <c r="A173" s="15"/>
      <c r="D173" s="15"/>
      <c r="E173" s="15"/>
      <c r="F173" s="15"/>
      <c r="G173" s="15"/>
      <c r="H173" s="15"/>
      <c r="I173" s="15"/>
    </row>
    <row r="174" spans="1:9" x14ac:dyDescent="0.25">
      <c r="A174" s="15"/>
      <c r="D174" s="15"/>
      <c r="E174" s="15"/>
      <c r="F174" s="15"/>
      <c r="G174" s="15"/>
      <c r="H174" s="15"/>
      <c r="I174" s="15"/>
    </row>
    <row r="175" spans="1:9" x14ac:dyDescent="0.25">
      <c r="A175" s="15"/>
      <c r="D175" s="15"/>
      <c r="E175" s="15"/>
      <c r="F175" s="15"/>
      <c r="G175" s="15"/>
      <c r="H175" s="15"/>
      <c r="I175" s="15"/>
    </row>
    <row r="176" spans="1:9" x14ac:dyDescent="0.25">
      <c r="A176" s="15"/>
      <c r="D176" s="15"/>
      <c r="E176" s="15"/>
      <c r="F176" s="15"/>
      <c r="G176" s="15"/>
      <c r="H176" s="15"/>
      <c r="I176" s="15"/>
    </row>
    <row r="177" spans="1:8" x14ac:dyDescent="0.25">
      <c r="A177" s="15"/>
      <c r="D177" s="15"/>
      <c r="E177" s="15"/>
      <c r="F177" s="15"/>
      <c r="G177" s="15"/>
      <c r="H177" s="15"/>
    </row>
    <row r="178" spans="1:8" x14ac:dyDescent="0.25">
      <c r="A178" s="15"/>
      <c r="D178" s="15"/>
      <c r="E178" s="15"/>
      <c r="F178" s="15"/>
      <c r="G178" s="15"/>
      <c r="H178" s="15"/>
    </row>
    <row r="179" spans="1:8" x14ac:dyDescent="0.25">
      <c r="A179" s="15"/>
      <c r="D179" s="15"/>
      <c r="E179" s="15"/>
      <c r="F179" s="15"/>
      <c r="G179" s="15"/>
      <c r="H179" s="15"/>
    </row>
    <row r="180" spans="1:8" x14ac:dyDescent="0.25">
      <c r="A180" s="15"/>
      <c r="D180" s="15"/>
      <c r="E180" s="15"/>
      <c r="F180" s="15"/>
      <c r="G180" s="15"/>
      <c r="H180" s="15"/>
    </row>
    <row r="181" spans="1:8" x14ac:dyDescent="0.25">
      <c r="A181" s="15"/>
      <c r="D181" s="15"/>
      <c r="E181" s="15"/>
      <c r="F181" s="15"/>
      <c r="G181" s="15"/>
      <c r="H181" s="15"/>
    </row>
    <row r="182" spans="1:8" x14ac:dyDescent="0.25">
      <c r="A182" s="15"/>
      <c r="D182" s="15"/>
      <c r="E182" s="15"/>
      <c r="F182" s="15"/>
      <c r="G182" s="15"/>
      <c r="H182" s="15"/>
    </row>
    <row r="183" spans="1:8" x14ac:dyDescent="0.25">
      <c r="A183" s="15"/>
      <c r="D183" s="15"/>
      <c r="E183" s="15"/>
      <c r="F183" s="15"/>
      <c r="G183" s="15"/>
      <c r="H183" s="15"/>
    </row>
    <row r="184" spans="1:8" x14ac:dyDescent="0.25">
      <c r="A184" s="15"/>
      <c r="D184" s="15"/>
      <c r="E184" s="15"/>
      <c r="F184" s="15"/>
      <c r="G184" s="15"/>
      <c r="H184" s="15"/>
    </row>
    <row r="185" spans="1:8" x14ac:dyDescent="0.25">
      <c r="A185" s="15"/>
      <c r="D185" s="15"/>
      <c r="E185" s="15"/>
      <c r="F185" s="15"/>
      <c r="G185" s="15"/>
      <c r="H185" s="15"/>
    </row>
    <row r="186" spans="1:8" x14ac:dyDescent="0.25">
      <c r="A186" s="15"/>
      <c r="D186" s="15"/>
      <c r="E186" s="15"/>
      <c r="F186" s="15"/>
      <c r="G186" s="15"/>
      <c r="H186" s="15"/>
    </row>
    <row r="187" spans="1:8" x14ac:dyDescent="0.25">
      <c r="A187" s="15"/>
      <c r="D187" s="15"/>
      <c r="E187" s="15"/>
      <c r="F187" s="15"/>
      <c r="G187" s="15"/>
      <c r="H187" s="15"/>
    </row>
    <row r="188" spans="1:8" x14ac:dyDescent="0.25">
      <c r="A188" s="15"/>
      <c r="D188" s="15"/>
      <c r="E188" s="15"/>
      <c r="F188" s="15"/>
      <c r="G188" s="15"/>
      <c r="H188" s="15"/>
    </row>
    <row r="189" spans="1:8" x14ac:dyDescent="0.25">
      <c r="A189" s="15"/>
      <c r="D189" s="15"/>
      <c r="E189" s="15"/>
      <c r="F189" s="15"/>
      <c r="G189" s="15"/>
      <c r="H189" s="15"/>
    </row>
    <row r="190" spans="1:8" x14ac:dyDescent="0.25">
      <c r="A190" s="15"/>
      <c r="D190" s="15"/>
      <c r="E190" s="15"/>
      <c r="F190" s="15"/>
      <c r="G190" s="15"/>
      <c r="H190" s="15"/>
    </row>
    <row r="191" spans="1:8" x14ac:dyDescent="0.25">
      <c r="A191" s="15"/>
      <c r="D191" s="15"/>
      <c r="E191" s="15"/>
      <c r="F191" s="15"/>
      <c r="G191" s="15"/>
      <c r="H191" s="15"/>
    </row>
    <row r="192" spans="1:8" x14ac:dyDescent="0.25">
      <c r="A192" s="15"/>
      <c r="D192" s="15"/>
      <c r="E192" s="15"/>
      <c r="F192" s="15"/>
      <c r="G192" s="15"/>
      <c r="H192" s="15"/>
    </row>
    <row r="193" spans="1:8" x14ac:dyDescent="0.25">
      <c r="A193" s="15"/>
      <c r="D193" s="15"/>
      <c r="E193" s="15"/>
      <c r="F193" s="15"/>
      <c r="G193" s="15"/>
      <c r="H193" s="15"/>
    </row>
    <row r="194" spans="1:8" x14ac:dyDescent="0.25">
      <c r="A194" s="15"/>
      <c r="D194" s="15"/>
      <c r="E194" s="15"/>
      <c r="F194" s="15"/>
      <c r="G194" s="15"/>
      <c r="H194" s="15"/>
    </row>
    <row r="195" spans="1:8" x14ac:dyDescent="0.25">
      <c r="A195" s="15"/>
      <c r="D195" s="15"/>
      <c r="E195" s="15"/>
      <c r="F195" s="15"/>
      <c r="G195" s="15"/>
      <c r="H195" s="15"/>
    </row>
    <row r="196" spans="1:8" x14ac:dyDescent="0.25">
      <c r="A196" s="15"/>
      <c r="D196" s="15"/>
      <c r="E196" s="15"/>
      <c r="F196" s="15"/>
      <c r="G196" s="15"/>
      <c r="H196" s="15"/>
    </row>
    <row r="197" spans="1:8" x14ac:dyDescent="0.25">
      <c r="A197" s="15"/>
      <c r="D197" s="15"/>
      <c r="E197" s="15"/>
      <c r="F197" s="15"/>
      <c r="G197" s="15"/>
      <c r="H197" s="15"/>
    </row>
    <row r="198" spans="1:8" x14ac:dyDescent="0.25">
      <c r="A198" s="15"/>
      <c r="D198" s="15"/>
      <c r="E198" s="15"/>
      <c r="F198" s="15"/>
      <c r="G198" s="15"/>
      <c r="H198" s="15"/>
    </row>
    <row r="199" spans="1:8" x14ac:dyDescent="0.25">
      <c r="A199" s="15"/>
      <c r="D199" s="15"/>
      <c r="E199" s="15"/>
      <c r="F199" s="15"/>
      <c r="G199" s="15"/>
      <c r="H199" s="15"/>
    </row>
    <row r="200" spans="1:8" x14ac:dyDescent="0.25">
      <c r="A200" s="15"/>
      <c r="D200" s="15"/>
      <c r="E200" s="15"/>
      <c r="F200" s="15"/>
      <c r="G200" s="15"/>
      <c r="H200" s="15"/>
    </row>
    <row r="201" spans="1:8" x14ac:dyDescent="0.25">
      <c r="A201" s="15"/>
      <c r="D201" s="15"/>
      <c r="E201" s="15"/>
      <c r="F201" s="15"/>
      <c r="G201" s="15"/>
      <c r="H201" s="15"/>
    </row>
    <row r="202" spans="1:8" x14ac:dyDescent="0.25">
      <c r="A202" s="15"/>
      <c r="D202" s="15"/>
      <c r="E202" s="15"/>
      <c r="F202" s="15"/>
      <c r="G202" s="15"/>
      <c r="H202" s="15"/>
    </row>
    <row r="203" spans="1:8" x14ac:dyDescent="0.25">
      <c r="A203" s="15"/>
      <c r="D203" s="15"/>
      <c r="E203" s="15"/>
      <c r="F203" s="15"/>
      <c r="G203" s="15"/>
      <c r="H203" s="15"/>
    </row>
    <row r="204" spans="1:8" x14ac:dyDescent="0.25">
      <c r="A204" s="15"/>
      <c r="D204" s="15"/>
      <c r="E204" s="15"/>
      <c r="F204" s="15"/>
      <c r="G204" s="15"/>
      <c r="H204" s="15"/>
    </row>
    <row r="205" spans="1:8" x14ac:dyDescent="0.25">
      <c r="A205" s="15"/>
      <c r="D205" s="15"/>
      <c r="E205" s="15"/>
      <c r="F205" s="15"/>
      <c r="G205" s="15"/>
      <c r="H205" s="15"/>
    </row>
    <row r="206" spans="1:8" x14ac:dyDescent="0.25">
      <c r="A206" s="15"/>
      <c r="D206" s="15"/>
      <c r="E206" s="15"/>
      <c r="F206" s="15"/>
      <c r="G206" s="15"/>
      <c r="H206" s="15"/>
    </row>
    <row r="207" spans="1:8" x14ac:dyDescent="0.25">
      <c r="A207" s="15"/>
      <c r="D207" s="15"/>
      <c r="E207" s="15"/>
      <c r="F207" s="15"/>
      <c r="G207" s="15"/>
      <c r="H207" s="15"/>
    </row>
    <row r="208" spans="1:8" x14ac:dyDescent="0.25">
      <c r="A208" s="15"/>
      <c r="D208" s="15"/>
      <c r="E208" s="15"/>
      <c r="F208" s="15"/>
      <c r="G208" s="15"/>
      <c r="H208" s="15"/>
    </row>
    <row r="209" spans="1:8" x14ac:dyDescent="0.25">
      <c r="A209" s="15"/>
      <c r="D209" s="15"/>
      <c r="E209" s="15"/>
      <c r="F209" s="15"/>
      <c r="G209" s="15"/>
      <c r="H209" s="15"/>
    </row>
    <row r="210" spans="1:8" x14ac:dyDescent="0.25">
      <c r="A210" s="15"/>
      <c r="D210" s="15"/>
      <c r="E210" s="15"/>
      <c r="F210" s="15"/>
      <c r="G210" s="15"/>
      <c r="H210" s="15"/>
    </row>
    <row r="211" spans="1:8" x14ac:dyDescent="0.25">
      <c r="A211" s="15"/>
      <c r="D211" s="15"/>
      <c r="E211" s="15"/>
      <c r="F211" s="15"/>
      <c r="G211" s="15"/>
      <c r="H211" s="15"/>
    </row>
    <row r="212" spans="1:8" x14ac:dyDescent="0.25">
      <c r="A212" s="15"/>
      <c r="D212" s="15"/>
      <c r="E212" s="15"/>
      <c r="F212" s="15"/>
      <c r="G212" s="15"/>
      <c r="H212" s="15"/>
    </row>
    <row r="213" spans="1:8" x14ac:dyDescent="0.25">
      <c r="A213" s="15"/>
      <c r="D213" s="15"/>
      <c r="E213" s="15"/>
      <c r="F213" s="15"/>
      <c r="G213" s="15"/>
      <c r="H213" s="15"/>
    </row>
    <row r="214" spans="1:8" x14ac:dyDescent="0.25">
      <c r="A214" s="15"/>
      <c r="D214" s="15"/>
      <c r="E214" s="15"/>
      <c r="F214" s="15"/>
      <c r="G214" s="15"/>
      <c r="H214" s="15"/>
    </row>
    <row r="215" spans="1:8" x14ac:dyDescent="0.25">
      <c r="A215" s="15"/>
      <c r="D215" s="15"/>
      <c r="E215" s="15"/>
      <c r="F215" s="15"/>
      <c r="G215" s="15"/>
      <c r="H215" s="15"/>
    </row>
    <row r="216" spans="1:8" x14ac:dyDescent="0.25">
      <c r="A216" s="15"/>
      <c r="D216" s="15"/>
      <c r="E216" s="15"/>
      <c r="F216" s="15"/>
      <c r="G216" s="15"/>
      <c r="H216" s="15"/>
    </row>
    <row r="217" spans="1:8" x14ac:dyDescent="0.25">
      <c r="A217" s="15"/>
      <c r="D217" s="15"/>
      <c r="E217" s="15"/>
      <c r="F217" s="15"/>
      <c r="G217" s="15"/>
      <c r="H217" s="15"/>
    </row>
    <row r="218" spans="1:8" x14ac:dyDescent="0.25">
      <c r="A218" s="15"/>
      <c r="D218" s="15"/>
      <c r="E218" s="15"/>
      <c r="F218" s="15"/>
      <c r="G218" s="15"/>
      <c r="H218" s="15"/>
    </row>
    <row r="219" spans="1:8" x14ac:dyDescent="0.25">
      <c r="A219" s="15"/>
      <c r="D219" s="15"/>
      <c r="E219" s="15"/>
      <c r="F219" s="15"/>
      <c r="G219" s="15"/>
      <c r="H219" s="15"/>
    </row>
    <row r="220" spans="1:8" x14ac:dyDescent="0.25">
      <c r="A220" s="15"/>
      <c r="D220" s="15"/>
      <c r="E220" s="15"/>
      <c r="F220" s="15"/>
      <c r="G220" s="15"/>
      <c r="H220" s="15"/>
    </row>
    <row r="221" spans="1:8" x14ac:dyDescent="0.25">
      <c r="A221" s="15"/>
      <c r="D221" s="15"/>
      <c r="E221" s="15"/>
      <c r="F221" s="15"/>
      <c r="G221" s="15"/>
      <c r="H221" s="15"/>
    </row>
    <row r="222" spans="1:8" x14ac:dyDescent="0.25">
      <c r="A222" s="15"/>
      <c r="D222" s="15"/>
      <c r="E222" s="15"/>
      <c r="F222" s="15"/>
      <c r="G222" s="15"/>
      <c r="H222" s="15"/>
    </row>
    <row r="223" spans="1:8" x14ac:dyDescent="0.25">
      <c r="A223" s="15"/>
      <c r="D223" s="15"/>
      <c r="E223" s="15"/>
      <c r="F223" s="15"/>
      <c r="G223" s="15"/>
      <c r="H223" s="15"/>
    </row>
    <row r="224" spans="1:8" x14ac:dyDescent="0.25">
      <c r="A224" s="15"/>
      <c r="D224" s="15"/>
      <c r="E224" s="15"/>
      <c r="F224" s="15"/>
      <c r="G224" s="15"/>
      <c r="H224" s="15"/>
    </row>
    <row r="225" spans="1:8" x14ac:dyDescent="0.25">
      <c r="A225" s="15"/>
      <c r="D225" s="15"/>
      <c r="E225" s="15"/>
      <c r="F225" s="15"/>
      <c r="G225" s="15"/>
      <c r="H225" s="15"/>
    </row>
    <row r="226" spans="1:8" x14ac:dyDescent="0.25">
      <c r="A226" s="15"/>
      <c r="D226" s="15"/>
      <c r="E226" s="15"/>
      <c r="F226" s="15"/>
      <c r="G226" s="15"/>
      <c r="H226" s="15"/>
    </row>
    <row r="227" spans="1:8" x14ac:dyDescent="0.25">
      <c r="A227" s="15"/>
      <c r="D227" s="15"/>
      <c r="E227" s="15"/>
      <c r="F227" s="15"/>
      <c r="G227" s="15"/>
      <c r="H227" s="15"/>
    </row>
    <row r="228" spans="1:8" x14ac:dyDescent="0.25">
      <c r="A228" s="15"/>
      <c r="D228" s="15"/>
      <c r="E228" s="15"/>
      <c r="F228" s="15"/>
      <c r="G228" s="15"/>
      <c r="H228" s="15"/>
    </row>
    <row r="229" spans="1:8" x14ac:dyDescent="0.25">
      <c r="A229" s="15"/>
      <c r="D229" s="15"/>
      <c r="E229" s="15"/>
      <c r="F229" s="15"/>
      <c r="G229" s="15"/>
      <c r="H229" s="15"/>
    </row>
    <row r="230" spans="1:8" x14ac:dyDescent="0.25">
      <c r="A230" s="15"/>
      <c r="D230" s="15"/>
      <c r="E230" s="15"/>
      <c r="F230" s="15"/>
      <c r="G230" s="15"/>
      <c r="H230" s="15"/>
    </row>
    <row r="231" spans="1:8" x14ac:dyDescent="0.25">
      <c r="A231" s="15"/>
      <c r="D231" s="15"/>
      <c r="E231" s="15"/>
      <c r="F231" s="15"/>
      <c r="G231" s="15"/>
      <c r="H231" s="15"/>
    </row>
    <row r="232" spans="1:8" x14ac:dyDescent="0.25">
      <c r="A232" s="15"/>
      <c r="D232" s="15"/>
      <c r="E232" s="15"/>
      <c r="F232" s="15"/>
      <c r="G232" s="15"/>
      <c r="H232" s="15"/>
    </row>
    <row r="233" spans="1:8" x14ac:dyDescent="0.25">
      <c r="A233" s="15"/>
      <c r="D233" s="15"/>
      <c r="E233" s="15"/>
      <c r="F233" s="15"/>
      <c r="G233" s="15"/>
      <c r="H233" s="15"/>
    </row>
    <row r="234" spans="1:8" x14ac:dyDescent="0.25">
      <c r="A234" s="15"/>
      <c r="D234" s="15"/>
      <c r="E234" s="15"/>
      <c r="F234" s="15"/>
      <c r="G234" s="15"/>
      <c r="H234" s="15"/>
    </row>
    <row r="235" spans="1:8" x14ac:dyDescent="0.25">
      <c r="A235" s="15"/>
      <c r="D235" s="15"/>
      <c r="E235" s="15"/>
      <c r="F235" s="15"/>
      <c r="G235" s="15"/>
      <c r="H235" s="15"/>
    </row>
    <row r="236" spans="1:8" x14ac:dyDescent="0.25">
      <c r="A236" s="15"/>
      <c r="D236" s="15"/>
      <c r="E236" s="15"/>
      <c r="F236" s="15"/>
      <c r="G236" s="15"/>
      <c r="H236" s="15"/>
    </row>
    <row r="237" spans="1:8" x14ac:dyDescent="0.25">
      <c r="A237" s="15"/>
      <c r="D237" s="15"/>
      <c r="E237" s="15"/>
      <c r="F237" s="15"/>
      <c r="G237" s="15"/>
      <c r="H237" s="15"/>
    </row>
    <row r="238" spans="1:8" x14ac:dyDescent="0.25">
      <c r="A238" s="15"/>
      <c r="D238" s="15"/>
      <c r="E238" s="15"/>
      <c r="F238" s="15"/>
      <c r="G238" s="15"/>
      <c r="H238" s="15"/>
    </row>
    <row r="239" spans="1:8" x14ac:dyDescent="0.25">
      <c r="A239" s="15"/>
      <c r="D239" s="15"/>
      <c r="E239" s="15"/>
      <c r="F239" s="15"/>
      <c r="G239" s="15"/>
      <c r="H239" s="15"/>
    </row>
    <row r="240" spans="1:8" x14ac:dyDescent="0.25">
      <c r="A240" s="15"/>
      <c r="D240" s="15"/>
      <c r="E240" s="15"/>
      <c r="F240" s="15"/>
      <c r="G240" s="15"/>
      <c r="H240" s="15"/>
    </row>
    <row r="241" spans="1:8" x14ac:dyDescent="0.25">
      <c r="A241" s="15"/>
      <c r="D241" s="15"/>
      <c r="E241" s="15"/>
      <c r="F241" s="15"/>
      <c r="G241" s="15"/>
      <c r="H241" s="15"/>
    </row>
    <row r="242" spans="1:8" x14ac:dyDescent="0.25">
      <c r="A242" s="15"/>
      <c r="D242" s="15"/>
      <c r="E242" s="15"/>
      <c r="F242" s="15"/>
      <c r="G242" s="15"/>
      <c r="H242" s="15"/>
    </row>
    <row r="243" spans="1:8" x14ac:dyDescent="0.25">
      <c r="A243" s="15"/>
      <c r="D243" s="15"/>
      <c r="E243" s="15"/>
      <c r="F243" s="15"/>
      <c r="G243" s="15"/>
      <c r="H243" s="15"/>
    </row>
    <row r="244" spans="1:8" x14ac:dyDescent="0.25">
      <c r="A244" s="15"/>
      <c r="D244" s="15"/>
      <c r="E244" s="15"/>
      <c r="F244" s="15"/>
      <c r="G244" s="15"/>
      <c r="H244" s="15"/>
    </row>
    <row r="245" spans="1:8" x14ac:dyDescent="0.25">
      <c r="A245" s="15"/>
      <c r="D245" s="15"/>
      <c r="E245" s="15"/>
      <c r="F245" s="15"/>
      <c r="G245" s="15"/>
      <c r="H245" s="15"/>
    </row>
    <row r="246" spans="1:8" x14ac:dyDescent="0.25">
      <c r="A246" s="15"/>
      <c r="D246" s="15"/>
      <c r="E246" s="15"/>
      <c r="F246" s="15"/>
      <c r="G246" s="15"/>
      <c r="H246" s="15"/>
    </row>
    <row r="247" spans="1:8" x14ac:dyDescent="0.25">
      <c r="A247" s="15"/>
      <c r="D247" s="15"/>
      <c r="E247" s="15"/>
      <c r="F247" s="15"/>
      <c r="G247" s="15"/>
      <c r="H247" s="15"/>
    </row>
    <row r="248" spans="1:8" x14ac:dyDescent="0.25">
      <c r="A248" s="15"/>
      <c r="D248" s="15"/>
      <c r="E248" s="15"/>
      <c r="F248" s="15"/>
      <c r="G248" s="15"/>
      <c r="H248" s="15"/>
    </row>
    <row r="249" spans="1:8" x14ac:dyDescent="0.25">
      <c r="A249" s="15"/>
      <c r="D249" s="15"/>
      <c r="E249" s="15"/>
      <c r="F249" s="15"/>
      <c r="G249" s="15"/>
      <c r="H249" s="15"/>
    </row>
    <row r="250" spans="1:8" x14ac:dyDescent="0.25">
      <c r="A250" s="15"/>
      <c r="D250" s="15"/>
      <c r="E250" s="15"/>
      <c r="F250" s="15"/>
      <c r="G250" s="15"/>
      <c r="H250" s="15"/>
    </row>
    <row r="251" spans="1:8" x14ac:dyDescent="0.25">
      <c r="A251" s="15"/>
      <c r="D251" s="15"/>
      <c r="E251" s="15"/>
      <c r="F251" s="15"/>
      <c r="G251" s="15"/>
      <c r="H251" s="15"/>
    </row>
    <row r="252" spans="1:8" x14ac:dyDescent="0.25">
      <c r="A252" s="15"/>
      <c r="D252" s="15"/>
      <c r="E252" s="15"/>
      <c r="F252" s="15"/>
      <c r="G252" s="15"/>
      <c r="H252" s="15"/>
    </row>
    <row r="253" spans="1:8" x14ac:dyDescent="0.25">
      <c r="A253" s="15"/>
      <c r="D253" s="15"/>
      <c r="E253" s="15"/>
      <c r="F253" s="15"/>
      <c r="G253" s="15"/>
      <c r="H253" s="15"/>
    </row>
    <row r="254" spans="1:8" x14ac:dyDescent="0.25">
      <c r="A254" s="15"/>
      <c r="D254" s="15"/>
      <c r="E254" s="15"/>
      <c r="F254" s="15"/>
      <c r="G254" s="15"/>
      <c r="H254" s="15"/>
    </row>
    <row r="255" spans="1:8" x14ac:dyDescent="0.25">
      <c r="A255" s="15"/>
      <c r="D255" s="15"/>
      <c r="E255" s="15"/>
      <c r="F255" s="15"/>
      <c r="G255" s="15"/>
      <c r="H255" s="15"/>
    </row>
    <row r="256" spans="1:8" x14ac:dyDescent="0.25">
      <c r="A256" s="15"/>
      <c r="D256" s="15"/>
      <c r="E256" s="15"/>
      <c r="F256" s="15"/>
      <c r="G256" s="15"/>
      <c r="H256" s="15"/>
    </row>
    <row r="257" spans="1:8" x14ac:dyDescent="0.25">
      <c r="A257" s="15"/>
      <c r="D257" s="15"/>
      <c r="E257" s="15"/>
      <c r="F257" s="15"/>
      <c r="G257" s="15"/>
      <c r="H257" s="15"/>
    </row>
    <row r="258" spans="1:8" x14ac:dyDescent="0.25">
      <c r="A258" s="15"/>
      <c r="D258" s="15"/>
      <c r="E258" s="15"/>
      <c r="F258" s="15"/>
      <c r="G258" s="15"/>
      <c r="H258" s="15"/>
    </row>
    <row r="259" spans="1:8" x14ac:dyDescent="0.25">
      <c r="A259" s="15"/>
      <c r="D259" s="15"/>
      <c r="E259" s="15"/>
      <c r="F259" s="15"/>
      <c r="G259" s="15"/>
      <c r="H259" s="15"/>
    </row>
    <row r="260" spans="1:8" x14ac:dyDescent="0.25">
      <c r="A260" s="15"/>
      <c r="D260" s="15"/>
      <c r="E260" s="15"/>
      <c r="F260" s="15"/>
      <c r="G260" s="15"/>
      <c r="H260" s="15"/>
    </row>
    <row r="261" spans="1:8" x14ac:dyDescent="0.25">
      <c r="A261" s="15"/>
      <c r="D261" s="15"/>
      <c r="E261" s="15"/>
      <c r="F261" s="15"/>
      <c r="G261" s="15"/>
      <c r="H261" s="15"/>
    </row>
    <row r="262" spans="1:8" x14ac:dyDescent="0.25">
      <c r="A262" s="15"/>
      <c r="D262" s="15"/>
      <c r="E262" s="15"/>
      <c r="F262" s="15"/>
      <c r="G262" s="15"/>
      <c r="H262" s="15"/>
    </row>
    <row r="263" spans="1:8" x14ac:dyDescent="0.25">
      <c r="A263" s="15"/>
      <c r="D263" s="15"/>
      <c r="E263" s="15"/>
      <c r="F263" s="15"/>
      <c r="G263" s="15"/>
      <c r="H263" s="15"/>
    </row>
    <row r="264" spans="1:8" x14ac:dyDescent="0.25">
      <c r="A264" s="15"/>
      <c r="D264" s="15"/>
      <c r="E264" s="15"/>
      <c r="F264" s="15"/>
      <c r="G264" s="15"/>
      <c r="H264" s="15"/>
    </row>
    <row r="265" spans="1:8" x14ac:dyDescent="0.25">
      <c r="A265" s="15"/>
      <c r="D265" s="15"/>
      <c r="E265" s="15"/>
      <c r="F265" s="15"/>
      <c r="G265" s="15"/>
      <c r="H265" s="15"/>
    </row>
    <row r="266" spans="1:8" x14ac:dyDescent="0.25">
      <c r="A266" s="15"/>
      <c r="D266" s="15"/>
      <c r="E266" s="15"/>
      <c r="F266" s="15"/>
      <c r="G266" s="15"/>
      <c r="H266" s="15"/>
    </row>
    <row r="267" spans="1:8" x14ac:dyDescent="0.25">
      <c r="A267" s="15"/>
      <c r="D267" s="15"/>
      <c r="E267" s="15"/>
      <c r="F267" s="15"/>
      <c r="G267" s="15"/>
      <c r="H267" s="15"/>
    </row>
    <row r="268" spans="1:8" x14ac:dyDescent="0.25">
      <c r="A268" s="15"/>
      <c r="D268" s="15"/>
      <c r="E268" s="15"/>
      <c r="F268" s="15"/>
      <c r="G268" s="15"/>
      <c r="H268" s="15"/>
    </row>
    <row r="269" spans="1:8" x14ac:dyDescent="0.25">
      <c r="A269" s="15"/>
      <c r="D269" s="15"/>
      <c r="E269" s="15"/>
      <c r="F269" s="15"/>
      <c r="G269" s="15"/>
      <c r="H269" s="15"/>
    </row>
    <row r="270" spans="1:8" x14ac:dyDescent="0.25">
      <c r="A270" s="15"/>
      <c r="D270" s="15"/>
      <c r="E270" s="15"/>
      <c r="F270" s="15"/>
      <c r="G270" s="15"/>
      <c r="H270" s="15"/>
    </row>
    <row r="271" spans="1:8" x14ac:dyDescent="0.25">
      <c r="A271" s="15"/>
      <c r="D271" s="15"/>
      <c r="E271" s="15"/>
      <c r="F271" s="15"/>
      <c r="G271" s="15"/>
      <c r="H271" s="15"/>
    </row>
    <row r="272" spans="1:8" x14ac:dyDescent="0.25">
      <c r="A272" s="15"/>
      <c r="D272" s="15"/>
      <c r="E272" s="15"/>
      <c r="F272" s="15"/>
      <c r="G272" s="15"/>
      <c r="H272" s="15"/>
    </row>
    <row r="273" spans="1:8" x14ac:dyDescent="0.25">
      <c r="A273" s="15"/>
      <c r="D273" s="15"/>
      <c r="E273" s="15"/>
      <c r="F273" s="15"/>
      <c r="G273" s="15"/>
      <c r="H273" s="15"/>
    </row>
    <row r="274" spans="1:8" x14ac:dyDescent="0.25">
      <c r="A274" s="15"/>
      <c r="D274" s="15"/>
      <c r="E274" s="15"/>
      <c r="F274" s="15"/>
      <c r="G274" s="15"/>
      <c r="H274" s="15"/>
    </row>
    <row r="275" spans="1:8" x14ac:dyDescent="0.25">
      <c r="A275" s="15"/>
      <c r="D275" s="15"/>
      <c r="E275" s="15"/>
      <c r="F275" s="15"/>
      <c r="G275" s="15"/>
      <c r="H275" s="15"/>
    </row>
    <row r="276" spans="1:8" x14ac:dyDescent="0.25">
      <c r="A276" s="15"/>
      <c r="D276" s="15"/>
      <c r="E276" s="15"/>
      <c r="F276" s="15"/>
      <c r="G276" s="15"/>
      <c r="H276" s="15"/>
    </row>
    <row r="277" spans="1:8" x14ac:dyDescent="0.25">
      <c r="A277" s="15"/>
      <c r="D277" s="15"/>
      <c r="E277" s="15"/>
      <c r="F277" s="15"/>
      <c r="G277" s="15"/>
      <c r="H277" s="15"/>
    </row>
    <row r="278" spans="1:8" x14ac:dyDescent="0.25">
      <c r="A278" s="15"/>
      <c r="D278" s="15"/>
      <c r="E278" s="15"/>
      <c r="F278" s="15"/>
      <c r="G278" s="15"/>
      <c r="H278" s="15"/>
    </row>
    <row r="279" spans="1:8" x14ac:dyDescent="0.25">
      <c r="A279" s="15"/>
      <c r="D279" s="15"/>
      <c r="E279" s="15"/>
      <c r="F279" s="15"/>
      <c r="G279" s="15"/>
      <c r="H279" s="15"/>
    </row>
    <row r="280" spans="1:8" x14ac:dyDescent="0.25">
      <c r="A280" s="15"/>
      <c r="D280" s="15"/>
      <c r="E280" s="15"/>
      <c r="F280" s="15"/>
      <c r="G280" s="15"/>
      <c r="H280" s="15"/>
    </row>
    <row r="281" spans="1:8" x14ac:dyDescent="0.25">
      <c r="A281" s="15"/>
      <c r="D281" s="15"/>
      <c r="E281" s="15"/>
      <c r="F281" s="15"/>
      <c r="G281" s="15"/>
      <c r="H281" s="15"/>
    </row>
    <row r="282" spans="1:8" x14ac:dyDescent="0.25">
      <c r="A282" s="15"/>
      <c r="D282" s="15"/>
      <c r="E282" s="15"/>
      <c r="F282" s="15"/>
      <c r="G282" s="15"/>
      <c r="H282" s="15"/>
    </row>
    <row r="283" spans="1:8" x14ac:dyDescent="0.25">
      <c r="A283" s="15"/>
      <c r="D283" s="15"/>
      <c r="E283" s="15"/>
      <c r="F283" s="15"/>
      <c r="G283" s="15"/>
      <c r="H283" s="15"/>
    </row>
    <row r="284" spans="1:8" x14ac:dyDescent="0.25">
      <c r="A284" s="15"/>
      <c r="D284" s="15"/>
      <c r="E284" s="15"/>
      <c r="F284" s="15"/>
      <c r="G284" s="15"/>
      <c r="H284" s="15"/>
    </row>
    <row r="285" spans="1:8" x14ac:dyDescent="0.25">
      <c r="A285" s="15"/>
      <c r="D285" s="15"/>
      <c r="E285" s="15"/>
      <c r="F285" s="15"/>
      <c r="G285" s="15"/>
      <c r="H285" s="15"/>
    </row>
    <row r="286" spans="1:8" x14ac:dyDescent="0.25">
      <c r="A286" s="15"/>
      <c r="D286" s="15"/>
      <c r="E286" s="15"/>
      <c r="F286" s="15"/>
      <c r="G286" s="15"/>
      <c r="H286" s="15"/>
    </row>
    <row r="287" spans="1:8" x14ac:dyDescent="0.25">
      <c r="A287" s="15"/>
      <c r="D287" s="15"/>
      <c r="E287" s="15"/>
      <c r="F287" s="15"/>
      <c r="G287" s="15"/>
      <c r="H287" s="15"/>
    </row>
    <row r="288" spans="1:8" x14ac:dyDescent="0.25">
      <c r="A288" s="15"/>
      <c r="D288" s="15"/>
      <c r="E288" s="15"/>
      <c r="F288" s="15"/>
      <c r="G288" s="15"/>
      <c r="H288" s="15"/>
    </row>
    <row r="289" spans="1:8" x14ac:dyDescent="0.25">
      <c r="A289" s="15"/>
      <c r="D289" s="15"/>
      <c r="E289" s="15"/>
      <c r="F289" s="15"/>
      <c r="G289" s="15"/>
      <c r="H289" s="15"/>
    </row>
    <row r="290" spans="1:8" x14ac:dyDescent="0.25">
      <c r="A290" s="15"/>
      <c r="D290" s="15"/>
      <c r="E290" s="15"/>
      <c r="F290" s="15"/>
      <c r="G290" s="15"/>
      <c r="H290" s="15"/>
    </row>
    <row r="291" spans="1:8" x14ac:dyDescent="0.25">
      <c r="A291" s="15"/>
      <c r="D291" s="15"/>
      <c r="E291" s="15"/>
      <c r="F291" s="15"/>
      <c r="G291" s="15"/>
      <c r="H291" s="15"/>
    </row>
    <row r="292" spans="1:8" x14ac:dyDescent="0.25">
      <c r="A292" s="15"/>
      <c r="D292" s="15"/>
      <c r="E292" s="15"/>
      <c r="F292" s="15"/>
      <c r="G292" s="15"/>
      <c r="H292" s="15"/>
    </row>
    <row r="293" spans="1:8" x14ac:dyDescent="0.25">
      <c r="A293" s="15"/>
      <c r="D293" s="15"/>
      <c r="E293" s="15"/>
      <c r="F293" s="15"/>
      <c r="G293" s="15"/>
      <c r="H293" s="15"/>
    </row>
    <row r="294" spans="1:8" x14ac:dyDescent="0.25">
      <c r="A294" s="15"/>
      <c r="D294" s="15"/>
      <c r="E294" s="15"/>
      <c r="F294" s="15"/>
      <c r="G294" s="15"/>
      <c r="H294" s="15"/>
    </row>
    <row r="295" spans="1:8" x14ac:dyDescent="0.25">
      <c r="A295" s="15"/>
      <c r="D295" s="15"/>
      <c r="E295" s="15"/>
      <c r="F295" s="15"/>
      <c r="G295" s="15"/>
      <c r="H295" s="15"/>
    </row>
    <row r="296" spans="1:8" x14ac:dyDescent="0.25">
      <c r="A296" s="15"/>
      <c r="D296" s="15"/>
      <c r="E296" s="15"/>
      <c r="F296" s="15"/>
      <c r="G296" s="15"/>
      <c r="H296" s="15"/>
    </row>
    <row r="297" spans="1:8" x14ac:dyDescent="0.25">
      <c r="A297" s="15"/>
      <c r="D297" s="15"/>
      <c r="E297" s="15"/>
      <c r="F297" s="15"/>
      <c r="G297" s="15"/>
      <c r="H297" s="15"/>
    </row>
    <row r="298" spans="1:8" x14ac:dyDescent="0.25">
      <c r="A298" s="15"/>
      <c r="D298" s="15"/>
      <c r="E298" s="15"/>
      <c r="F298" s="15"/>
      <c r="G298" s="15"/>
      <c r="H298" s="15"/>
    </row>
    <row r="299" spans="1:8" x14ac:dyDescent="0.25">
      <c r="A299" s="15"/>
      <c r="D299" s="15"/>
      <c r="E299" s="15"/>
      <c r="F299" s="15"/>
      <c r="G299" s="15"/>
      <c r="H299" s="15"/>
    </row>
    <row r="300" spans="1:8" x14ac:dyDescent="0.25">
      <c r="A300" s="15"/>
      <c r="D300" s="15"/>
      <c r="E300" s="15"/>
      <c r="F300" s="15"/>
      <c r="G300" s="15"/>
      <c r="H300" s="15"/>
    </row>
    <row r="301" spans="1:8" x14ac:dyDescent="0.25">
      <c r="A301" s="15"/>
      <c r="D301" s="15"/>
      <c r="E301" s="15"/>
      <c r="F301" s="15"/>
      <c r="G301" s="15"/>
      <c r="H301" s="15"/>
    </row>
    <row r="302" spans="1:8" x14ac:dyDescent="0.25">
      <c r="A302" s="15"/>
      <c r="D302" s="15"/>
      <c r="E302" s="15"/>
      <c r="F302" s="15"/>
      <c r="G302" s="15"/>
      <c r="H302" s="15"/>
    </row>
    <row r="303" spans="1:8" x14ac:dyDescent="0.25">
      <c r="A303" s="15"/>
      <c r="D303" s="15"/>
      <c r="E303" s="15"/>
      <c r="F303" s="15"/>
      <c r="G303" s="15"/>
      <c r="H303" s="15"/>
    </row>
    <row r="304" spans="1:8" x14ac:dyDescent="0.25">
      <c r="A304" s="15"/>
      <c r="D304" s="15"/>
      <c r="E304" s="15"/>
      <c r="F304" s="15"/>
      <c r="G304" s="15"/>
      <c r="H304" s="15"/>
    </row>
    <row r="305" spans="1:8" x14ac:dyDescent="0.25">
      <c r="A305" s="15"/>
      <c r="D305" s="15"/>
      <c r="E305" s="15"/>
      <c r="F305" s="15"/>
      <c r="G305" s="15"/>
      <c r="H305" s="15"/>
    </row>
    <row r="306" spans="1:8" x14ac:dyDescent="0.25">
      <c r="A306" s="15"/>
      <c r="D306" s="15"/>
      <c r="E306" s="15"/>
      <c r="F306" s="15"/>
      <c r="G306" s="15"/>
      <c r="H306" s="15"/>
    </row>
    <row r="307" spans="1:8" x14ac:dyDescent="0.25">
      <c r="A307" s="15"/>
      <c r="D307" s="15"/>
      <c r="E307" s="15"/>
      <c r="F307" s="15"/>
      <c r="G307" s="15"/>
      <c r="H307" s="15"/>
    </row>
    <row r="308" spans="1:8" x14ac:dyDescent="0.25">
      <c r="A308" s="15"/>
      <c r="D308" s="15"/>
      <c r="E308" s="15"/>
      <c r="F308" s="15"/>
      <c r="G308" s="15"/>
      <c r="H308" s="15"/>
    </row>
    <row r="309" spans="1:8" x14ac:dyDescent="0.25">
      <c r="A309" s="15"/>
      <c r="D309" s="15"/>
      <c r="E309" s="15"/>
      <c r="F309" s="15"/>
      <c r="G309" s="15"/>
      <c r="H309" s="15"/>
    </row>
    <row r="310" spans="1:8" x14ac:dyDescent="0.25">
      <c r="A310" s="15"/>
      <c r="D310" s="15"/>
      <c r="E310" s="15"/>
      <c r="F310" s="15"/>
      <c r="G310" s="15"/>
      <c r="H310" s="15"/>
    </row>
    <row r="311" spans="1:8" x14ac:dyDescent="0.25">
      <c r="A311" s="15"/>
      <c r="D311" s="15"/>
      <c r="E311" s="15"/>
      <c r="F311" s="15"/>
      <c r="G311" s="15"/>
      <c r="H311" s="15"/>
    </row>
    <row r="312" spans="1:8" x14ac:dyDescent="0.25">
      <c r="A312" s="15"/>
      <c r="D312" s="15"/>
      <c r="E312" s="15"/>
      <c r="F312" s="15"/>
      <c r="G312" s="15"/>
      <c r="H312" s="15"/>
    </row>
    <row r="313" spans="1:8" x14ac:dyDescent="0.25">
      <c r="A313" s="15"/>
      <c r="D313" s="15"/>
      <c r="E313" s="15"/>
      <c r="F313" s="15"/>
      <c r="G313" s="15"/>
      <c r="H313" s="15"/>
    </row>
    <row r="314" spans="1:8" x14ac:dyDescent="0.25">
      <c r="A314" s="15"/>
      <c r="D314" s="15"/>
      <c r="E314" s="15"/>
      <c r="F314" s="15"/>
      <c r="G314" s="15"/>
      <c r="H314" s="15"/>
    </row>
    <row r="315" spans="1:8" x14ac:dyDescent="0.25">
      <c r="A315" s="15"/>
      <c r="D315" s="15"/>
      <c r="E315" s="15"/>
      <c r="F315" s="15"/>
      <c r="G315" s="15"/>
      <c r="H315" s="15"/>
    </row>
    <row r="316" spans="1:8" x14ac:dyDescent="0.25">
      <c r="A316" s="15"/>
      <c r="D316" s="15"/>
      <c r="E316" s="15"/>
      <c r="F316" s="15"/>
      <c r="G316" s="15"/>
      <c r="H316" s="15"/>
    </row>
    <row r="317" spans="1:8" x14ac:dyDescent="0.25">
      <c r="A317" s="15"/>
      <c r="D317" s="15"/>
      <c r="E317" s="15"/>
      <c r="F317" s="15"/>
      <c r="G317" s="15"/>
      <c r="H317" s="15"/>
    </row>
    <row r="318" spans="1:8" x14ac:dyDescent="0.25">
      <c r="A318" s="15"/>
      <c r="D318" s="15"/>
      <c r="E318" s="15"/>
      <c r="F318" s="15"/>
      <c r="G318" s="15"/>
      <c r="H318" s="15"/>
    </row>
    <row r="319" spans="1:8" x14ac:dyDescent="0.25">
      <c r="A319" s="15"/>
      <c r="D319" s="15"/>
      <c r="E319" s="15"/>
      <c r="F319" s="15"/>
      <c r="G319" s="15"/>
      <c r="H319" s="15"/>
    </row>
    <row r="320" spans="1:8" x14ac:dyDescent="0.25">
      <c r="A320" s="15"/>
      <c r="D320" s="15"/>
      <c r="E320" s="15"/>
      <c r="F320" s="15"/>
      <c r="G320" s="15"/>
      <c r="H320" s="15"/>
    </row>
    <row r="321" spans="1:8" x14ac:dyDescent="0.25">
      <c r="A321" s="15"/>
      <c r="D321" s="15"/>
      <c r="E321" s="15"/>
      <c r="F321" s="15"/>
      <c r="G321" s="15"/>
      <c r="H321" s="15"/>
    </row>
    <row r="322" spans="1:8" x14ac:dyDescent="0.25">
      <c r="A322" s="15"/>
      <c r="D322" s="15"/>
      <c r="E322" s="15"/>
      <c r="F322" s="15"/>
      <c r="G322" s="15"/>
      <c r="H322" s="15"/>
    </row>
    <row r="323" spans="1:8" x14ac:dyDescent="0.25">
      <c r="A323" s="15"/>
      <c r="D323" s="15"/>
      <c r="E323" s="15"/>
      <c r="F323" s="15"/>
      <c r="G323" s="15"/>
      <c r="H323" s="15"/>
    </row>
    <row r="324" spans="1:8" x14ac:dyDescent="0.25">
      <c r="A324" s="15"/>
      <c r="D324" s="15"/>
      <c r="E324" s="15"/>
      <c r="F324" s="15"/>
      <c r="G324" s="15"/>
      <c r="H324" s="15"/>
    </row>
    <row r="325" spans="1:8" x14ac:dyDescent="0.25">
      <c r="A325" s="15"/>
      <c r="D325" s="15"/>
      <c r="E325" s="15"/>
      <c r="F325" s="15"/>
      <c r="G325" s="15"/>
      <c r="H325" s="15"/>
    </row>
    <row r="326" spans="1:8" x14ac:dyDescent="0.25">
      <c r="A326" s="15"/>
      <c r="D326" s="15"/>
      <c r="E326" s="15"/>
      <c r="F326" s="15"/>
      <c r="G326" s="15"/>
      <c r="H326" s="15"/>
    </row>
    <row r="327" spans="1:8" x14ac:dyDescent="0.25">
      <c r="A327" s="15"/>
      <c r="D327" s="15"/>
      <c r="E327" s="15"/>
      <c r="F327" s="15"/>
      <c r="G327" s="15"/>
      <c r="H327" s="15"/>
    </row>
    <row r="328" spans="1:8" x14ac:dyDescent="0.25">
      <c r="A328" s="15"/>
      <c r="D328" s="15"/>
      <c r="E328" s="15"/>
      <c r="F328" s="15"/>
      <c r="G328" s="15"/>
      <c r="H328" s="15"/>
    </row>
    <row r="329" spans="1:8" x14ac:dyDescent="0.25">
      <c r="A329" s="15"/>
      <c r="D329" s="15"/>
      <c r="E329" s="15"/>
      <c r="F329" s="15"/>
      <c r="G329" s="15"/>
      <c r="H329" s="15"/>
    </row>
    <row r="330" spans="1:8" x14ac:dyDescent="0.25">
      <c r="A330" s="15"/>
      <c r="D330" s="15"/>
      <c r="E330" s="15"/>
      <c r="F330" s="15"/>
      <c r="G330" s="15"/>
      <c r="H330" s="15"/>
    </row>
    <row r="331" spans="1:8" x14ac:dyDescent="0.25">
      <c r="A331" s="15"/>
      <c r="D331" s="15"/>
      <c r="E331" s="15"/>
      <c r="F331" s="15"/>
      <c r="G331" s="15"/>
      <c r="H331" s="15"/>
    </row>
    <row r="332" spans="1:8" x14ac:dyDescent="0.25">
      <c r="A332" s="15"/>
      <c r="D332" s="15"/>
      <c r="E332" s="15"/>
      <c r="F332" s="15"/>
      <c r="G332" s="15"/>
      <c r="H332" s="15"/>
    </row>
    <row r="333" spans="1:8" x14ac:dyDescent="0.25">
      <c r="A333" s="15"/>
      <c r="D333" s="15"/>
      <c r="E333" s="15"/>
      <c r="F333" s="15"/>
      <c r="G333" s="15"/>
      <c r="H333" s="15"/>
    </row>
    <row r="334" spans="1:8" x14ac:dyDescent="0.25">
      <c r="A334" s="15"/>
      <c r="D334" s="15"/>
      <c r="E334" s="15"/>
      <c r="F334" s="15"/>
      <c r="G334" s="15"/>
      <c r="H334" s="15"/>
    </row>
    <row r="335" spans="1:8" x14ac:dyDescent="0.25">
      <c r="A335" s="15"/>
      <c r="D335" s="15"/>
      <c r="E335" s="15"/>
      <c r="F335" s="15"/>
      <c r="G335" s="15"/>
      <c r="H335" s="15"/>
    </row>
    <row r="336" spans="1:8" x14ac:dyDescent="0.25">
      <c r="A336" s="15"/>
      <c r="D336" s="15"/>
      <c r="E336" s="15"/>
      <c r="F336" s="15"/>
      <c r="G336" s="15"/>
      <c r="H336" s="15"/>
    </row>
    <row r="337" spans="1:8" x14ac:dyDescent="0.25">
      <c r="A337" s="15"/>
      <c r="D337" s="15"/>
      <c r="E337" s="15"/>
      <c r="F337" s="15"/>
      <c r="G337" s="15"/>
      <c r="H337" s="15"/>
    </row>
    <row r="338" spans="1:8" x14ac:dyDescent="0.25">
      <c r="A338" s="15"/>
      <c r="D338" s="15"/>
      <c r="E338" s="15"/>
      <c r="F338" s="15"/>
      <c r="G338" s="15"/>
      <c r="H338" s="15"/>
    </row>
    <row r="339" spans="1:8" x14ac:dyDescent="0.25">
      <c r="A339" s="15"/>
      <c r="D339" s="15"/>
      <c r="E339" s="15"/>
      <c r="F339" s="15"/>
      <c r="G339" s="15"/>
      <c r="H339" s="15"/>
    </row>
    <row r="340" spans="1:8" x14ac:dyDescent="0.25">
      <c r="A340" s="15"/>
      <c r="D340" s="15"/>
      <c r="E340" s="15"/>
      <c r="F340" s="15"/>
      <c r="G340" s="15"/>
      <c r="H340" s="15"/>
    </row>
    <row r="341" spans="1:8" x14ac:dyDescent="0.25">
      <c r="A341" s="15"/>
      <c r="D341" s="15"/>
      <c r="E341" s="15"/>
      <c r="F341" s="15"/>
      <c r="G341" s="15"/>
      <c r="H341" s="15"/>
    </row>
    <row r="342" spans="1:8" x14ac:dyDescent="0.25">
      <c r="A342" s="15"/>
      <c r="D342" s="15"/>
      <c r="E342" s="15"/>
      <c r="F342" s="15"/>
      <c r="G342" s="15"/>
      <c r="H342" s="15"/>
    </row>
    <row r="343" spans="1:8" x14ac:dyDescent="0.25">
      <c r="A343" s="15"/>
      <c r="D343" s="15"/>
      <c r="E343" s="15"/>
      <c r="F343" s="15"/>
      <c r="G343" s="15"/>
      <c r="H343" s="15"/>
    </row>
    <row r="344" spans="1:8" x14ac:dyDescent="0.25">
      <c r="A344" s="15"/>
      <c r="D344" s="15"/>
      <c r="E344" s="15"/>
      <c r="F344" s="15"/>
      <c r="G344" s="15"/>
      <c r="H344" s="15"/>
    </row>
    <row r="345" spans="1:8" x14ac:dyDescent="0.25">
      <c r="A345" s="15"/>
      <c r="D345" s="15"/>
      <c r="E345" s="15"/>
      <c r="F345" s="15"/>
      <c r="G345" s="15"/>
      <c r="H345" s="15"/>
    </row>
    <row r="346" spans="1:8" x14ac:dyDescent="0.25">
      <c r="A346" s="15"/>
      <c r="D346" s="15"/>
      <c r="E346" s="15"/>
      <c r="F346" s="15"/>
      <c r="G346" s="15"/>
      <c r="H346" s="15"/>
    </row>
    <row r="347" spans="1:8" x14ac:dyDescent="0.25">
      <c r="A347" s="15"/>
      <c r="D347" s="15"/>
      <c r="E347" s="15"/>
      <c r="F347" s="15"/>
      <c r="G347" s="15"/>
      <c r="H347" s="15"/>
    </row>
    <row r="348" spans="1:8" x14ac:dyDescent="0.25">
      <c r="A348" s="15"/>
      <c r="D348" s="15"/>
      <c r="E348" s="15"/>
      <c r="F348" s="15"/>
      <c r="G348" s="15"/>
      <c r="H348" s="15"/>
    </row>
    <row r="349" spans="1:8" x14ac:dyDescent="0.25">
      <c r="A349" s="15"/>
      <c r="D349" s="15"/>
      <c r="E349" s="15"/>
      <c r="F349" s="15"/>
      <c r="G349" s="15"/>
      <c r="H349" s="15"/>
    </row>
    <row r="350" spans="1:8" x14ac:dyDescent="0.25">
      <c r="A350" s="15"/>
      <c r="D350" s="15"/>
      <c r="E350" s="15"/>
      <c r="F350" s="15"/>
      <c r="G350" s="15"/>
      <c r="H350" s="15"/>
    </row>
    <row r="351" spans="1:8" x14ac:dyDescent="0.25">
      <c r="A351" s="15"/>
      <c r="D351" s="15"/>
      <c r="E351" s="15"/>
      <c r="F351" s="15"/>
      <c r="G351" s="15"/>
      <c r="H351" s="15"/>
    </row>
    <row r="352" spans="1:8" x14ac:dyDescent="0.25">
      <c r="A352" s="15"/>
      <c r="D352" s="15"/>
      <c r="E352" s="15"/>
      <c r="F352" s="15"/>
      <c r="G352" s="15"/>
      <c r="H352" s="15"/>
    </row>
    <row r="353" spans="1:8" x14ac:dyDescent="0.25">
      <c r="A353" s="15"/>
      <c r="D353" s="15"/>
      <c r="E353" s="15"/>
      <c r="F353" s="15"/>
      <c r="G353" s="15"/>
      <c r="H353" s="15"/>
    </row>
    <row r="354" spans="1:8" x14ac:dyDescent="0.25">
      <c r="A354" s="15"/>
      <c r="D354" s="15"/>
      <c r="E354" s="15"/>
      <c r="F354" s="15"/>
      <c r="G354" s="15"/>
      <c r="H354" s="15"/>
    </row>
    <row r="355" spans="1:8" x14ac:dyDescent="0.25">
      <c r="A355" s="15"/>
      <c r="D355" s="15"/>
      <c r="E355" s="15"/>
      <c r="F355" s="15"/>
      <c r="G355" s="15"/>
      <c r="H355" s="15"/>
    </row>
    <row r="356" spans="1:8" x14ac:dyDescent="0.25">
      <c r="A356" s="15"/>
      <c r="D356" s="15"/>
      <c r="E356" s="15"/>
      <c r="F356" s="15"/>
      <c r="G356" s="15"/>
      <c r="H356" s="15"/>
    </row>
    <row r="357" spans="1:8" x14ac:dyDescent="0.25">
      <c r="A357" s="15"/>
      <c r="D357" s="15"/>
      <c r="E357" s="15"/>
      <c r="F357" s="15"/>
      <c r="G357" s="15"/>
      <c r="H357" s="15"/>
    </row>
    <row r="358" spans="1:8" x14ac:dyDescent="0.25">
      <c r="A358" s="15"/>
      <c r="D358" s="15"/>
      <c r="E358" s="15"/>
      <c r="F358" s="15"/>
      <c r="G358" s="15"/>
      <c r="H358" s="15"/>
    </row>
    <row r="359" spans="1:8" x14ac:dyDescent="0.25">
      <c r="A359" s="15"/>
      <c r="D359" s="15"/>
      <c r="E359" s="15"/>
      <c r="F359" s="15"/>
      <c r="G359" s="15"/>
      <c r="H359" s="15"/>
    </row>
    <row r="360" spans="1:8" x14ac:dyDescent="0.25">
      <c r="A360" s="15"/>
      <c r="D360" s="15"/>
      <c r="E360" s="15"/>
      <c r="F360" s="15"/>
      <c r="G360" s="15"/>
      <c r="H360" s="15"/>
    </row>
    <row r="361" spans="1:8" x14ac:dyDescent="0.25">
      <c r="A361" s="15"/>
      <c r="D361" s="15"/>
      <c r="E361" s="15"/>
      <c r="F361" s="15"/>
      <c r="G361" s="15"/>
      <c r="H361" s="15"/>
    </row>
    <row r="362" spans="1:8" x14ac:dyDescent="0.25">
      <c r="A362" s="15"/>
      <c r="D362" s="15"/>
      <c r="E362" s="15"/>
      <c r="F362" s="15"/>
      <c r="G362" s="15"/>
      <c r="H362" s="15"/>
    </row>
    <row r="363" spans="1:8" x14ac:dyDescent="0.25">
      <c r="A363" s="15"/>
      <c r="D363" s="15"/>
      <c r="E363" s="15"/>
      <c r="F363" s="15"/>
      <c r="G363" s="15"/>
      <c r="H363" s="15"/>
    </row>
    <row r="364" spans="1:8" x14ac:dyDescent="0.25">
      <c r="A364" s="15"/>
      <c r="D364" s="15"/>
      <c r="E364" s="15"/>
      <c r="F364" s="15"/>
      <c r="G364" s="15"/>
      <c r="H364" s="15"/>
    </row>
    <row r="365" spans="1:8" x14ac:dyDescent="0.25">
      <c r="A365" s="15"/>
      <c r="D365" s="15"/>
      <c r="E365" s="15"/>
      <c r="F365" s="15"/>
      <c r="G365" s="15"/>
      <c r="H365" s="15"/>
    </row>
    <row r="366" spans="1:8" x14ac:dyDescent="0.25">
      <c r="A366" s="15"/>
      <c r="D366" s="15"/>
      <c r="E366" s="15"/>
      <c r="F366" s="15"/>
      <c r="G366" s="15"/>
      <c r="H366" s="15"/>
    </row>
    <row r="367" spans="1:8" x14ac:dyDescent="0.25">
      <c r="A367" s="15"/>
      <c r="D367" s="15"/>
      <c r="E367" s="15"/>
      <c r="F367" s="15"/>
      <c r="G367" s="15"/>
      <c r="H367" s="15"/>
    </row>
    <row r="368" spans="1:8" x14ac:dyDescent="0.25">
      <c r="A368" s="15"/>
      <c r="D368" s="15"/>
      <c r="E368" s="15"/>
      <c r="F368" s="15"/>
      <c r="G368" s="15"/>
      <c r="H368" s="15"/>
    </row>
    <row r="369" spans="1:8" x14ac:dyDescent="0.25">
      <c r="A369" s="15"/>
      <c r="D369" s="15"/>
      <c r="E369" s="15"/>
      <c r="F369" s="15"/>
      <c r="G369" s="15"/>
      <c r="H369" s="15"/>
    </row>
    <row r="370" spans="1:8" x14ac:dyDescent="0.25">
      <c r="A370" s="15"/>
      <c r="D370" s="15"/>
      <c r="E370" s="15"/>
      <c r="F370" s="15"/>
      <c r="G370" s="15"/>
      <c r="H370" s="15"/>
    </row>
    <row r="371" spans="1:8" x14ac:dyDescent="0.25">
      <c r="A371" s="15"/>
      <c r="D371" s="15"/>
      <c r="E371" s="15"/>
      <c r="F371" s="15"/>
      <c r="G371" s="15"/>
      <c r="H371" s="15"/>
    </row>
    <row r="372" spans="1:8" x14ac:dyDescent="0.25">
      <c r="A372" s="15"/>
      <c r="D372" s="15"/>
      <c r="E372" s="15"/>
      <c r="F372" s="15"/>
      <c r="G372" s="15"/>
      <c r="H372" s="15"/>
    </row>
    <row r="373" spans="1:8" x14ac:dyDescent="0.25">
      <c r="A373" s="15"/>
      <c r="D373" s="15"/>
      <c r="E373" s="15"/>
      <c r="F373" s="15"/>
      <c r="G373" s="15"/>
      <c r="H373" s="15"/>
    </row>
    <row r="374" spans="1:8" x14ac:dyDescent="0.25">
      <c r="A374" s="15"/>
      <c r="D374" s="15"/>
      <c r="E374" s="15"/>
      <c r="F374" s="15"/>
      <c r="G374" s="15"/>
      <c r="H374" s="15"/>
    </row>
    <row r="375" spans="1:8" x14ac:dyDescent="0.25">
      <c r="A375" s="15"/>
      <c r="D375" s="15"/>
      <c r="E375" s="15"/>
      <c r="F375" s="15"/>
      <c r="G375" s="15"/>
      <c r="H375" s="15"/>
    </row>
    <row r="376" spans="1:8" x14ac:dyDescent="0.25">
      <c r="A376" s="15"/>
      <c r="D376" s="15"/>
      <c r="E376" s="15"/>
      <c r="F376" s="15"/>
      <c r="G376" s="15"/>
      <c r="H376" s="15"/>
    </row>
    <row r="377" spans="1:8" x14ac:dyDescent="0.25">
      <c r="A377" s="15"/>
      <c r="D377" s="15"/>
      <c r="E377" s="15"/>
      <c r="F377" s="15"/>
      <c r="G377" s="15"/>
      <c r="H377" s="15"/>
    </row>
    <row r="378" spans="1:8" x14ac:dyDescent="0.25">
      <c r="A378" s="15"/>
      <c r="D378" s="15"/>
      <c r="E378" s="15"/>
      <c r="F378" s="15"/>
      <c r="G378" s="15"/>
      <c r="H378" s="15"/>
    </row>
    <row r="379" spans="1:8" x14ac:dyDescent="0.25">
      <c r="A379" s="15"/>
      <c r="D379" s="15"/>
      <c r="E379" s="15"/>
      <c r="F379" s="15"/>
      <c r="G379" s="15"/>
      <c r="H379" s="15"/>
    </row>
    <row r="380" spans="1:8" x14ac:dyDescent="0.25">
      <c r="A380" s="15"/>
      <c r="D380" s="15"/>
      <c r="E380" s="15"/>
      <c r="F380" s="15"/>
      <c r="G380" s="15"/>
      <c r="H380" s="15"/>
    </row>
    <row r="381" spans="1:8" x14ac:dyDescent="0.25">
      <c r="A381" s="15"/>
      <c r="D381" s="15"/>
      <c r="E381" s="15"/>
      <c r="F381" s="15"/>
      <c r="G381" s="15"/>
      <c r="H381" s="15"/>
    </row>
    <row r="382" spans="1:8" x14ac:dyDescent="0.25">
      <c r="A382" s="15"/>
      <c r="D382" s="15"/>
      <c r="E382" s="15"/>
      <c r="F382" s="15"/>
      <c r="G382" s="15"/>
      <c r="H382" s="15"/>
    </row>
    <row r="383" spans="1:8" x14ac:dyDescent="0.25">
      <c r="A383" s="15"/>
      <c r="D383" s="15"/>
      <c r="E383" s="15"/>
      <c r="F383" s="15"/>
      <c r="G383" s="15"/>
      <c r="H383" s="15"/>
    </row>
    <row r="384" spans="1:8" x14ac:dyDescent="0.25">
      <c r="A384" s="15"/>
      <c r="D384" s="15"/>
      <c r="E384" s="15"/>
      <c r="F384" s="15"/>
      <c r="G384" s="15"/>
      <c r="H384" s="15"/>
    </row>
    <row r="385" spans="1:8" x14ac:dyDescent="0.25">
      <c r="A385" s="15"/>
      <c r="D385" s="15"/>
      <c r="E385" s="15"/>
      <c r="F385" s="15"/>
      <c r="G385" s="15"/>
      <c r="H385" s="15"/>
    </row>
    <row r="386" spans="1:8" x14ac:dyDescent="0.25">
      <c r="A386" s="15"/>
      <c r="D386" s="15"/>
      <c r="E386" s="15"/>
      <c r="F386" s="15"/>
      <c r="G386" s="15"/>
      <c r="H386" s="15"/>
    </row>
    <row r="387" spans="1:8" x14ac:dyDescent="0.25">
      <c r="A387" s="15"/>
      <c r="D387" s="15"/>
      <c r="E387" s="15"/>
      <c r="F387" s="15"/>
      <c r="G387" s="15"/>
      <c r="H387" s="15"/>
    </row>
    <row r="388" spans="1:8" x14ac:dyDescent="0.25">
      <c r="A388" s="15"/>
      <c r="D388" s="15"/>
      <c r="E388" s="15"/>
      <c r="F388" s="15"/>
      <c r="G388" s="15"/>
      <c r="H388" s="15"/>
    </row>
    <row r="389" spans="1:8" x14ac:dyDescent="0.25">
      <c r="A389" s="15"/>
      <c r="D389" s="15"/>
      <c r="E389" s="15"/>
      <c r="F389" s="15"/>
      <c r="G389" s="15"/>
      <c r="H389" s="15"/>
    </row>
    <row r="390" spans="1:8" x14ac:dyDescent="0.25">
      <c r="A390" s="15"/>
      <c r="D390" s="15"/>
      <c r="E390" s="15"/>
      <c r="F390" s="15"/>
      <c r="G390" s="15"/>
      <c r="H390" s="15"/>
    </row>
    <row r="391" spans="1:8" x14ac:dyDescent="0.25">
      <c r="A391" s="15"/>
      <c r="D391" s="15"/>
      <c r="E391" s="15"/>
      <c r="F391" s="15"/>
      <c r="G391" s="15"/>
      <c r="H391" s="15"/>
    </row>
    <row r="392" spans="1:8" x14ac:dyDescent="0.25">
      <c r="A392" s="15"/>
      <c r="D392" s="15"/>
      <c r="E392" s="15"/>
      <c r="F392" s="15"/>
      <c r="G392" s="15"/>
      <c r="H392" s="15"/>
    </row>
    <row r="393" spans="1:8" x14ac:dyDescent="0.25">
      <c r="A393" s="15"/>
      <c r="D393" s="15"/>
      <c r="E393" s="15"/>
      <c r="F393" s="15"/>
      <c r="G393" s="15"/>
      <c r="H393" s="15"/>
    </row>
    <row r="394" spans="1:8" x14ac:dyDescent="0.25">
      <c r="A394" s="15"/>
      <c r="D394" s="15"/>
      <c r="E394" s="15"/>
      <c r="F394" s="15"/>
      <c r="G394" s="15"/>
      <c r="H394" s="15"/>
    </row>
    <row r="395" spans="1:8" x14ac:dyDescent="0.25">
      <c r="A395" s="15"/>
      <c r="D395" s="15"/>
      <c r="E395" s="15"/>
      <c r="F395" s="15"/>
      <c r="G395" s="15"/>
      <c r="H395" s="15"/>
    </row>
    <row r="396" spans="1:8" x14ac:dyDescent="0.25">
      <c r="A396" s="15"/>
      <c r="D396" s="15"/>
      <c r="E396" s="15"/>
      <c r="F396" s="15"/>
      <c r="G396" s="15"/>
      <c r="H396" s="15"/>
    </row>
    <row r="397" spans="1:8" x14ac:dyDescent="0.25">
      <c r="A397" s="15"/>
      <c r="D397" s="15"/>
      <c r="E397" s="15"/>
      <c r="F397" s="15"/>
      <c r="G397" s="15"/>
      <c r="H397" s="15"/>
    </row>
    <row r="398" spans="1:8" x14ac:dyDescent="0.25">
      <c r="A398" s="15"/>
      <c r="D398" s="15"/>
      <c r="E398" s="15"/>
      <c r="F398" s="15"/>
      <c r="G398" s="15"/>
      <c r="H398" s="15"/>
    </row>
    <row r="399" spans="1:8" x14ac:dyDescent="0.25">
      <c r="A399" s="15"/>
      <c r="D399" s="15"/>
      <c r="E399" s="15"/>
      <c r="F399" s="15"/>
      <c r="G399" s="15"/>
      <c r="H399" s="15"/>
    </row>
    <row r="400" spans="1:8" x14ac:dyDescent="0.25">
      <c r="A400" s="15"/>
      <c r="D400" s="15"/>
      <c r="E400" s="15"/>
      <c r="F400" s="15"/>
      <c r="G400" s="15"/>
      <c r="H400" s="15"/>
    </row>
    <row r="401" spans="1:8" x14ac:dyDescent="0.25">
      <c r="A401" s="15"/>
      <c r="D401" s="15"/>
      <c r="E401" s="15"/>
      <c r="F401" s="15"/>
      <c r="G401" s="15"/>
      <c r="H401" s="15"/>
    </row>
    <row r="402" spans="1:8" x14ac:dyDescent="0.25">
      <c r="A402" s="15"/>
      <c r="D402" s="15"/>
      <c r="E402" s="15"/>
      <c r="F402" s="15"/>
      <c r="G402" s="15"/>
      <c r="H402" s="15"/>
    </row>
    <row r="403" spans="1:8" x14ac:dyDescent="0.25">
      <c r="A403" s="15"/>
      <c r="D403" s="15"/>
      <c r="E403" s="15"/>
      <c r="F403" s="15"/>
      <c r="G403" s="15"/>
      <c r="H403" s="15"/>
    </row>
    <row r="404" spans="1:8" x14ac:dyDescent="0.25">
      <c r="A404" s="15"/>
      <c r="D404" s="15"/>
      <c r="E404" s="15"/>
      <c r="F404" s="15"/>
      <c r="G404" s="15"/>
      <c r="H404" s="15"/>
    </row>
    <row r="405" spans="1:8" x14ac:dyDescent="0.25">
      <c r="A405" s="15"/>
      <c r="D405" s="15"/>
      <c r="E405" s="15"/>
      <c r="F405" s="15"/>
      <c r="G405" s="15"/>
      <c r="H405" s="15"/>
    </row>
    <row r="406" spans="1:8" x14ac:dyDescent="0.25">
      <c r="A406" s="15"/>
      <c r="D406" s="15"/>
      <c r="E406" s="15"/>
      <c r="F406" s="15"/>
      <c r="G406" s="15"/>
      <c r="H406" s="15"/>
    </row>
    <row r="407" spans="1:8" x14ac:dyDescent="0.25">
      <c r="A407" s="15"/>
      <c r="D407" s="15"/>
      <c r="E407" s="15"/>
      <c r="F407" s="15"/>
      <c r="G407" s="15"/>
      <c r="H407" s="15"/>
    </row>
    <row r="408" spans="1:8" x14ac:dyDescent="0.25">
      <c r="A408" s="15"/>
      <c r="D408" s="15"/>
      <c r="E408" s="15"/>
      <c r="F408" s="15"/>
      <c r="G408" s="15"/>
      <c r="H408" s="15"/>
    </row>
    <row r="409" spans="1:8" x14ac:dyDescent="0.25">
      <c r="A409" s="15"/>
      <c r="D409" s="15"/>
      <c r="E409" s="15"/>
      <c r="F409" s="15"/>
      <c r="G409" s="15"/>
      <c r="H409" s="15"/>
    </row>
    <row r="410" spans="1:8" x14ac:dyDescent="0.25">
      <c r="A410" s="15"/>
      <c r="D410" s="15"/>
      <c r="E410" s="15"/>
      <c r="F410" s="15"/>
      <c r="G410" s="15"/>
      <c r="H410" s="15"/>
    </row>
    <row r="411" spans="1:8" x14ac:dyDescent="0.25">
      <c r="A411" s="15"/>
      <c r="D411" s="15"/>
      <c r="E411" s="15"/>
      <c r="F411" s="15"/>
      <c r="G411" s="15"/>
      <c r="H411" s="15"/>
    </row>
    <row r="412" spans="1:8" x14ac:dyDescent="0.25">
      <c r="A412" s="15"/>
      <c r="D412" s="15"/>
      <c r="E412" s="15"/>
      <c r="F412" s="15"/>
      <c r="G412" s="15"/>
      <c r="H412" s="15"/>
    </row>
    <row r="413" spans="1:8" x14ac:dyDescent="0.25">
      <c r="A413" s="15"/>
      <c r="D413" s="15"/>
      <c r="E413" s="15"/>
      <c r="F413" s="15"/>
      <c r="G413" s="15"/>
      <c r="H413" s="15"/>
    </row>
    <row r="414" spans="1:8" x14ac:dyDescent="0.25">
      <c r="A414" s="15"/>
      <c r="D414" s="15"/>
      <c r="E414" s="15"/>
      <c r="F414" s="15"/>
      <c r="G414" s="15"/>
      <c r="H414" s="15"/>
    </row>
    <row r="415" spans="1:8" x14ac:dyDescent="0.25">
      <c r="A415" s="15"/>
      <c r="D415" s="15"/>
      <c r="E415" s="15"/>
      <c r="F415" s="15"/>
      <c r="G415" s="15"/>
      <c r="H415" s="15"/>
    </row>
    <row r="416" spans="1:8" x14ac:dyDescent="0.25">
      <c r="A416" s="15"/>
      <c r="D416" s="15"/>
      <c r="E416" s="15"/>
      <c r="F416" s="15"/>
      <c r="G416" s="15"/>
      <c r="H416" s="15"/>
    </row>
    <row r="417" spans="1:8" x14ac:dyDescent="0.25">
      <c r="A417" s="15"/>
      <c r="D417" s="15"/>
      <c r="E417" s="15"/>
      <c r="F417" s="15"/>
      <c r="G417" s="15"/>
      <c r="H417" s="15"/>
    </row>
    <row r="418" spans="1:8" x14ac:dyDescent="0.25">
      <c r="A418" s="15"/>
      <c r="D418" s="15"/>
      <c r="E418" s="15"/>
      <c r="F418" s="15"/>
      <c r="G418" s="15"/>
      <c r="H418" s="15"/>
    </row>
    <row r="419" spans="1:8" x14ac:dyDescent="0.25">
      <c r="A419" s="15"/>
      <c r="D419" s="15"/>
      <c r="E419" s="15"/>
      <c r="F419" s="15"/>
      <c r="G419" s="15"/>
      <c r="H419" s="15"/>
    </row>
    <row r="420" spans="1:8" x14ac:dyDescent="0.25">
      <c r="A420" s="15"/>
      <c r="D420" s="15"/>
      <c r="E420" s="15"/>
      <c r="F420" s="15"/>
      <c r="G420" s="15"/>
      <c r="H420" s="15"/>
    </row>
    <row r="421" spans="1:8" x14ac:dyDescent="0.25">
      <c r="A421" s="15"/>
      <c r="D421" s="15"/>
      <c r="E421" s="15"/>
      <c r="F421" s="15"/>
      <c r="G421" s="15"/>
      <c r="H421" s="15"/>
    </row>
    <row r="422" spans="1:8" x14ac:dyDescent="0.25">
      <c r="A422" s="15"/>
      <c r="D422" s="15"/>
      <c r="E422" s="15"/>
      <c r="F422" s="15"/>
      <c r="G422" s="15"/>
      <c r="H422" s="15"/>
    </row>
    <row r="423" spans="1:8" x14ac:dyDescent="0.25">
      <c r="A423" s="15"/>
      <c r="D423" s="15"/>
      <c r="E423" s="15"/>
      <c r="F423" s="15"/>
      <c r="G423" s="15"/>
      <c r="H423" s="15"/>
    </row>
    <row r="424" spans="1:8" x14ac:dyDescent="0.25">
      <c r="A424" s="15"/>
      <c r="D424" s="15"/>
      <c r="E424" s="15"/>
      <c r="F424" s="15"/>
      <c r="G424" s="15"/>
      <c r="H424" s="15"/>
    </row>
    <row r="425" spans="1:8" x14ac:dyDescent="0.25">
      <c r="A425" s="15"/>
      <c r="D425" s="15"/>
      <c r="E425" s="15"/>
      <c r="F425" s="15"/>
      <c r="G425" s="15"/>
      <c r="H425" s="15"/>
    </row>
    <row r="426" spans="1:8" x14ac:dyDescent="0.25">
      <c r="A426" s="15"/>
      <c r="D426" s="15"/>
      <c r="E426" s="15"/>
      <c r="F426" s="15"/>
      <c r="G426" s="15"/>
      <c r="H426" s="15"/>
    </row>
    <row r="427" spans="1:8" x14ac:dyDescent="0.25">
      <c r="A427" s="15"/>
      <c r="D427" s="15"/>
      <c r="E427" s="15"/>
      <c r="F427" s="15"/>
      <c r="G427" s="15"/>
      <c r="H427" s="15"/>
    </row>
    <row r="428" spans="1:8" x14ac:dyDescent="0.25">
      <c r="A428" s="15"/>
      <c r="D428" s="15"/>
      <c r="E428" s="15"/>
      <c r="F428" s="15"/>
      <c r="G428" s="15"/>
      <c r="H428" s="15"/>
    </row>
    <row r="429" spans="1:8" x14ac:dyDescent="0.25">
      <c r="A429" s="15"/>
      <c r="D429" s="15"/>
      <c r="E429" s="15"/>
      <c r="F429" s="15"/>
      <c r="G429" s="15"/>
      <c r="H429" s="15"/>
    </row>
    <row r="430" spans="1:8" x14ac:dyDescent="0.25">
      <c r="A430" s="15"/>
      <c r="D430" s="15"/>
      <c r="E430" s="15"/>
      <c r="F430" s="15"/>
      <c r="G430" s="15"/>
      <c r="H430" s="15"/>
    </row>
    <row r="431" spans="1:8" x14ac:dyDescent="0.25">
      <c r="A431" s="15"/>
      <c r="D431" s="15"/>
      <c r="E431" s="15"/>
      <c r="F431" s="15"/>
      <c r="G431" s="15"/>
      <c r="H431" s="15"/>
    </row>
    <row r="432" spans="1:8" x14ac:dyDescent="0.25">
      <c r="A432" s="15"/>
      <c r="D432" s="15"/>
      <c r="E432" s="15"/>
      <c r="F432" s="15"/>
      <c r="G432" s="15"/>
      <c r="H432" s="15"/>
    </row>
    <row r="433" spans="1:8" x14ac:dyDescent="0.25">
      <c r="A433" s="15"/>
      <c r="D433" s="15"/>
      <c r="E433" s="15"/>
      <c r="F433" s="15"/>
      <c r="G433" s="15"/>
      <c r="H433" s="15"/>
    </row>
    <row r="434" spans="1:8" x14ac:dyDescent="0.25">
      <c r="A434" s="15"/>
      <c r="D434" s="15"/>
      <c r="E434" s="15"/>
      <c r="F434" s="15"/>
      <c r="G434" s="15"/>
      <c r="H434" s="15"/>
    </row>
    <row r="435" spans="1:8" x14ac:dyDescent="0.25">
      <c r="A435" s="15"/>
      <c r="D435" s="15"/>
      <c r="E435" s="15"/>
      <c r="F435" s="15"/>
      <c r="G435" s="15"/>
      <c r="H435" s="15"/>
    </row>
    <row r="436" spans="1:8" x14ac:dyDescent="0.25">
      <c r="A436" s="15"/>
      <c r="D436" s="15"/>
      <c r="E436" s="15"/>
      <c r="F436" s="15"/>
      <c r="G436" s="15"/>
      <c r="H436" s="15"/>
    </row>
    <row r="437" spans="1:8" x14ac:dyDescent="0.25">
      <c r="A437" s="15"/>
      <c r="D437" s="15"/>
      <c r="E437" s="15"/>
      <c r="F437" s="15"/>
      <c r="G437" s="15"/>
      <c r="H437" s="15"/>
    </row>
    <row r="438" spans="1:8" x14ac:dyDescent="0.25">
      <c r="A438" s="15"/>
      <c r="D438" s="15"/>
      <c r="E438" s="15"/>
      <c r="F438" s="15"/>
      <c r="G438" s="15"/>
      <c r="H438" s="15"/>
    </row>
    <row r="439" spans="1:8" x14ac:dyDescent="0.25">
      <c r="A439" s="15"/>
      <c r="D439" s="15"/>
      <c r="E439" s="15"/>
      <c r="F439" s="15"/>
      <c r="G439" s="15"/>
      <c r="H439" s="15"/>
    </row>
    <row r="440" spans="1:8" x14ac:dyDescent="0.25">
      <c r="A440" s="15"/>
      <c r="D440" s="15"/>
      <c r="E440" s="15"/>
      <c r="F440" s="15"/>
      <c r="G440" s="15"/>
      <c r="H440" s="15"/>
    </row>
    <row r="441" spans="1:8" x14ac:dyDescent="0.25">
      <c r="A441" s="15"/>
      <c r="D441" s="15"/>
      <c r="E441" s="15"/>
      <c r="F441" s="15"/>
      <c r="G441" s="15"/>
      <c r="H441" s="15"/>
    </row>
    <row r="442" spans="1:8" x14ac:dyDescent="0.25">
      <c r="A442" s="15"/>
      <c r="D442" s="15"/>
      <c r="E442" s="15"/>
      <c r="F442" s="15"/>
      <c r="G442" s="15"/>
      <c r="H442" s="15"/>
    </row>
    <row r="443" spans="1:8" x14ac:dyDescent="0.25">
      <c r="A443" s="15"/>
      <c r="D443" s="15"/>
      <c r="E443" s="15"/>
      <c r="F443" s="15"/>
      <c r="G443" s="15"/>
      <c r="H443" s="15"/>
    </row>
    <row r="444" spans="1:8" x14ac:dyDescent="0.25">
      <c r="A444" s="15"/>
      <c r="D444" s="15"/>
      <c r="E444" s="15"/>
      <c r="F444" s="15"/>
      <c r="G444" s="15"/>
      <c r="H444" s="15"/>
    </row>
    <row r="445" spans="1:8" x14ac:dyDescent="0.25">
      <c r="A445" s="15"/>
      <c r="D445" s="15"/>
      <c r="E445" s="15"/>
      <c r="F445" s="15"/>
      <c r="G445" s="15"/>
      <c r="H445" s="15"/>
    </row>
    <row r="446" spans="1:8" x14ac:dyDescent="0.25">
      <c r="A446" s="15"/>
      <c r="D446" s="15"/>
      <c r="E446" s="15"/>
      <c r="F446" s="15"/>
      <c r="G446" s="15"/>
      <c r="H446" s="15"/>
    </row>
    <row r="447" spans="1:8" x14ac:dyDescent="0.25">
      <c r="A447" s="15"/>
      <c r="D447" s="15"/>
      <c r="E447" s="15"/>
      <c r="F447" s="15"/>
      <c r="G447" s="15"/>
      <c r="H447" s="15"/>
    </row>
    <row r="448" spans="1:8" x14ac:dyDescent="0.25">
      <c r="A448" s="15"/>
      <c r="D448" s="15"/>
      <c r="E448" s="15"/>
      <c r="F448" s="15"/>
      <c r="G448" s="15"/>
      <c r="H448" s="15"/>
    </row>
    <row r="449" spans="1:8" x14ac:dyDescent="0.25">
      <c r="A449" s="15"/>
      <c r="D449" s="15"/>
      <c r="E449" s="15"/>
      <c r="F449" s="15"/>
      <c r="G449" s="15"/>
      <c r="H449" s="15"/>
    </row>
    <row r="450" spans="1:8" x14ac:dyDescent="0.25">
      <c r="A450" s="15"/>
      <c r="D450" s="15"/>
      <c r="E450" s="15"/>
      <c r="F450" s="15"/>
      <c r="G450" s="15"/>
      <c r="H450" s="15"/>
    </row>
    <row r="451" spans="1:8" x14ac:dyDescent="0.25">
      <c r="A451" s="15"/>
      <c r="D451" s="15"/>
      <c r="E451" s="15"/>
      <c r="F451" s="15"/>
      <c r="G451" s="15"/>
      <c r="H451" s="15"/>
    </row>
    <row r="452" spans="1:8" x14ac:dyDescent="0.25">
      <c r="A452" s="15"/>
      <c r="D452" s="15"/>
      <c r="E452" s="15"/>
      <c r="F452" s="15"/>
      <c r="G452" s="15"/>
      <c r="H452" s="15"/>
    </row>
    <row r="453" spans="1:8" x14ac:dyDescent="0.25">
      <c r="A453" s="15"/>
      <c r="D453" s="15"/>
      <c r="E453" s="15"/>
      <c r="F453" s="15"/>
      <c r="G453" s="15"/>
      <c r="H453" s="15"/>
    </row>
    <row r="454" spans="1:8" x14ac:dyDescent="0.25">
      <c r="A454" s="15"/>
      <c r="D454" s="15"/>
      <c r="E454" s="15"/>
      <c r="F454" s="15"/>
      <c r="G454" s="15"/>
      <c r="H454" s="15"/>
    </row>
    <row r="455" spans="1:8" x14ac:dyDescent="0.25">
      <c r="A455" s="15"/>
      <c r="D455" s="15"/>
      <c r="E455" s="15"/>
      <c r="F455" s="15"/>
      <c r="G455" s="15"/>
      <c r="H455" s="15"/>
    </row>
    <row r="456" spans="1:8" x14ac:dyDescent="0.25">
      <c r="A456" s="15"/>
      <c r="D456" s="15"/>
      <c r="E456" s="15"/>
      <c r="F456" s="15"/>
      <c r="G456" s="15"/>
      <c r="H456" s="15"/>
    </row>
    <row r="457" spans="1:8" x14ac:dyDescent="0.25">
      <c r="A457" s="15"/>
      <c r="D457" s="15"/>
      <c r="E457" s="15"/>
      <c r="F457" s="15"/>
      <c r="G457" s="15"/>
      <c r="H457" s="15"/>
    </row>
    <row r="458" spans="1:8" x14ac:dyDescent="0.25">
      <c r="A458" s="15"/>
      <c r="D458" s="15"/>
      <c r="E458" s="15"/>
      <c r="F458" s="15"/>
      <c r="G458" s="15"/>
      <c r="H458" s="15"/>
    </row>
    <row r="459" spans="1:8" x14ac:dyDescent="0.25">
      <c r="A459" s="15"/>
      <c r="D459" s="15"/>
      <c r="E459" s="15"/>
      <c r="F459" s="15"/>
      <c r="G459" s="15"/>
      <c r="H459" s="15"/>
    </row>
    <row r="460" spans="1:8" x14ac:dyDescent="0.25">
      <c r="A460" s="15"/>
      <c r="D460" s="15"/>
      <c r="E460" s="15"/>
      <c r="F460" s="15"/>
      <c r="G460" s="15"/>
      <c r="H460" s="15"/>
    </row>
    <row r="461" spans="1:8" x14ac:dyDescent="0.25">
      <c r="A461" s="15"/>
      <c r="D461" s="15"/>
      <c r="E461" s="15"/>
      <c r="F461" s="15"/>
      <c r="G461" s="15"/>
      <c r="H461" s="15"/>
    </row>
    <row r="462" spans="1:8" x14ac:dyDescent="0.25">
      <c r="A462" s="15"/>
      <c r="D462" s="15"/>
      <c r="E462" s="15"/>
      <c r="F462" s="15"/>
      <c r="G462" s="15"/>
      <c r="H462" s="15"/>
    </row>
    <row r="463" spans="1:8" x14ac:dyDescent="0.25">
      <c r="A463" s="15"/>
      <c r="D463" s="15"/>
      <c r="E463" s="15"/>
      <c r="F463" s="15"/>
      <c r="G463" s="15"/>
      <c r="H463" s="15"/>
    </row>
    <row r="464" spans="1:8" x14ac:dyDescent="0.25">
      <c r="A464" s="15"/>
      <c r="D464" s="15"/>
      <c r="E464" s="15"/>
      <c r="F464" s="15"/>
      <c r="G464" s="15"/>
      <c r="H464" s="15"/>
    </row>
    <row r="465" spans="1:8" x14ac:dyDescent="0.25">
      <c r="A465" s="15"/>
      <c r="D465" s="15"/>
      <c r="E465" s="15"/>
      <c r="F465" s="15"/>
      <c r="G465" s="15"/>
      <c r="H465" s="15"/>
    </row>
    <row r="466" spans="1:8" x14ac:dyDescent="0.25">
      <c r="A466" s="15"/>
      <c r="D466" s="15"/>
      <c r="E466" s="15"/>
      <c r="F466" s="15"/>
      <c r="G466" s="15"/>
      <c r="H466" s="15"/>
    </row>
    <row r="467" spans="1:8" x14ac:dyDescent="0.25">
      <c r="A467" s="15"/>
      <c r="D467" s="15"/>
      <c r="E467" s="15"/>
      <c r="F467" s="15"/>
      <c r="G467" s="15"/>
      <c r="H467" s="15"/>
    </row>
    <row r="468" spans="1:8" x14ac:dyDescent="0.25">
      <c r="A468" s="15"/>
      <c r="D468" s="15"/>
      <c r="E468" s="15"/>
      <c r="F468" s="15"/>
      <c r="G468" s="15"/>
      <c r="H468" s="15"/>
    </row>
    <row r="469" spans="1:8" x14ac:dyDescent="0.25">
      <c r="A469" s="15"/>
      <c r="D469" s="15"/>
      <c r="E469" s="15"/>
      <c r="F469" s="15"/>
      <c r="G469" s="15"/>
      <c r="H469" s="15"/>
    </row>
    <row r="470" spans="1:8" x14ac:dyDescent="0.25">
      <c r="A470" s="15"/>
      <c r="D470" s="15"/>
      <c r="E470" s="15"/>
      <c r="F470" s="15"/>
      <c r="G470" s="15"/>
      <c r="H470" s="15"/>
    </row>
    <row r="471" spans="1:8" x14ac:dyDescent="0.25">
      <c r="A471" s="15"/>
      <c r="D471" s="15"/>
      <c r="E471" s="15"/>
      <c r="F471" s="15"/>
      <c r="G471" s="15"/>
      <c r="H471" s="15"/>
    </row>
    <row r="472" spans="1:8" x14ac:dyDescent="0.25">
      <c r="A472" s="15"/>
      <c r="D472" s="15"/>
      <c r="E472" s="15"/>
      <c r="F472" s="15"/>
      <c r="G472" s="15"/>
      <c r="H472" s="15"/>
    </row>
    <row r="473" spans="1:8" x14ac:dyDescent="0.25">
      <c r="A473" s="15"/>
      <c r="D473" s="15"/>
      <c r="E473" s="15"/>
      <c r="F473" s="15"/>
      <c r="G473" s="15"/>
      <c r="H473" s="15"/>
    </row>
    <row r="474" spans="1:8" x14ac:dyDescent="0.25">
      <c r="A474" s="15"/>
      <c r="D474" s="15"/>
      <c r="E474" s="15"/>
      <c r="F474" s="15"/>
      <c r="G474" s="15"/>
      <c r="H474" s="15"/>
    </row>
    <row r="475" spans="1:8" x14ac:dyDescent="0.25">
      <c r="A475" s="15"/>
      <c r="D475" s="15"/>
      <c r="E475" s="15"/>
      <c r="F475" s="15"/>
      <c r="G475" s="15"/>
      <c r="H475" s="15"/>
    </row>
    <row r="476" spans="1:8" x14ac:dyDescent="0.25">
      <c r="A476" s="15"/>
      <c r="D476" s="15"/>
      <c r="E476" s="15"/>
      <c r="F476" s="15"/>
      <c r="G476" s="15"/>
      <c r="H476" s="15"/>
    </row>
    <row r="477" spans="1:8" x14ac:dyDescent="0.25">
      <c r="A477" s="15"/>
      <c r="D477" s="15"/>
      <c r="E477" s="15"/>
      <c r="F477" s="15"/>
      <c r="G477" s="15"/>
      <c r="H477" s="15"/>
    </row>
    <row r="478" spans="1:8" x14ac:dyDescent="0.25">
      <c r="A478" s="15"/>
      <c r="D478" s="15"/>
      <c r="E478" s="15"/>
      <c r="F478" s="15"/>
      <c r="G478" s="15"/>
      <c r="H478" s="15"/>
    </row>
    <row r="479" spans="1:8" x14ac:dyDescent="0.25">
      <c r="A479" s="15"/>
      <c r="D479" s="15"/>
      <c r="E479" s="15"/>
      <c r="F479" s="15"/>
      <c r="G479" s="15"/>
      <c r="H479" s="15"/>
    </row>
    <row r="480" spans="1:8" x14ac:dyDescent="0.25">
      <c r="A480" s="15"/>
      <c r="D480" s="15"/>
      <c r="E480" s="15"/>
      <c r="F480" s="15"/>
      <c r="G480" s="15"/>
      <c r="H480" s="15"/>
    </row>
    <row r="481" spans="1:8" x14ac:dyDescent="0.25">
      <c r="A481" s="15"/>
      <c r="D481" s="15"/>
      <c r="E481" s="15"/>
      <c r="F481" s="15"/>
      <c r="G481" s="15"/>
      <c r="H481" s="15"/>
    </row>
    <row r="482" spans="1:8" x14ac:dyDescent="0.25">
      <c r="A482" s="15"/>
      <c r="D482" s="15"/>
      <c r="E482" s="15"/>
      <c r="F482" s="15"/>
      <c r="G482" s="15"/>
      <c r="H482" s="15"/>
    </row>
    <row r="483" spans="1:8" x14ac:dyDescent="0.25">
      <c r="A483" s="15"/>
      <c r="D483" s="15"/>
      <c r="E483" s="15"/>
      <c r="F483" s="15"/>
      <c r="G483" s="15"/>
      <c r="H483" s="15"/>
    </row>
    <row r="484" spans="1:8" x14ac:dyDescent="0.25">
      <c r="A484" s="15"/>
      <c r="D484" s="15"/>
      <c r="E484" s="15"/>
      <c r="F484" s="15"/>
      <c r="G484" s="15"/>
      <c r="H484" s="15"/>
    </row>
    <row r="485" spans="1:8" x14ac:dyDescent="0.25">
      <c r="A485" s="15"/>
      <c r="D485" s="15"/>
      <c r="E485" s="15"/>
      <c r="F485" s="15"/>
      <c r="G485" s="15"/>
      <c r="H485" s="15"/>
    </row>
    <row r="486" spans="1:8" x14ac:dyDescent="0.25">
      <c r="A486" s="15"/>
      <c r="D486" s="15"/>
      <c r="E486" s="15"/>
      <c r="F486" s="15"/>
      <c r="G486" s="15"/>
      <c r="H486" s="15"/>
    </row>
    <row r="487" spans="1:8" x14ac:dyDescent="0.25">
      <c r="A487" s="15"/>
      <c r="D487" s="15"/>
      <c r="E487" s="15"/>
      <c r="F487" s="15"/>
      <c r="G487" s="15"/>
      <c r="H487" s="15"/>
    </row>
    <row r="488" spans="1:8" x14ac:dyDescent="0.25">
      <c r="A488" s="15"/>
      <c r="D488" s="15"/>
      <c r="E488" s="15"/>
      <c r="F488" s="15"/>
      <c r="G488" s="15"/>
      <c r="H488" s="15"/>
    </row>
    <row r="489" spans="1:8" x14ac:dyDescent="0.25">
      <c r="A489" s="15"/>
      <c r="D489" s="15"/>
      <c r="E489" s="15"/>
      <c r="F489" s="15"/>
      <c r="G489" s="15"/>
      <c r="H489" s="15"/>
    </row>
    <row r="490" spans="1:8" x14ac:dyDescent="0.25">
      <c r="A490" s="15"/>
      <c r="D490" s="15"/>
      <c r="E490" s="15"/>
      <c r="F490" s="15"/>
      <c r="G490" s="15"/>
      <c r="H490" s="15"/>
    </row>
    <row r="491" spans="1:8" x14ac:dyDescent="0.25">
      <c r="A491" s="15"/>
      <c r="D491" s="15"/>
      <c r="E491" s="15"/>
      <c r="F491" s="15"/>
      <c r="G491" s="15"/>
      <c r="H491" s="15"/>
    </row>
    <row r="492" spans="1:8" x14ac:dyDescent="0.25">
      <c r="A492" s="15"/>
      <c r="D492" s="15"/>
      <c r="E492" s="15"/>
      <c r="F492" s="15"/>
      <c r="G492" s="15"/>
      <c r="H492" s="15"/>
    </row>
    <row r="493" spans="1:8" x14ac:dyDescent="0.25">
      <c r="A493" s="15"/>
      <c r="D493" s="15"/>
      <c r="E493" s="15"/>
      <c r="F493" s="15"/>
      <c r="G493" s="15"/>
      <c r="H493" s="15"/>
    </row>
    <row r="494" spans="1:8" x14ac:dyDescent="0.25">
      <c r="A494" s="15"/>
      <c r="D494" s="15"/>
      <c r="E494" s="15"/>
      <c r="F494" s="15"/>
      <c r="G494" s="15"/>
      <c r="H494" s="15"/>
    </row>
    <row r="495" spans="1:8" x14ac:dyDescent="0.25">
      <c r="A495" s="15"/>
      <c r="D495" s="15"/>
      <c r="E495" s="15"/>
      <c r="F495" s="15"/>
      <c r="G495" s="15"/>
      <c r="H495" s="15"/>
    </row>
    <row r="496" spans="1:8" x14ac:dyDescent="0.25">
      <c r="A496" s="15"/>
      <c r="D496" s="15"/>
      <c r="E496" s="15"/>
      <c r="F496" s="15"/>
      <c r="G496" s="15"/>
      <c r="H496" s="15"/>
    </row>
    <row r="497" spans="1:8" x14ac:dyDescent="0.25">
      <c r="A497" s="15"/>
      <c r="D497" s="15"/>
      <c r="E497" s="15"/>
      <c r="F497" s="15"/>
      <c r="G497" s="15"/>
      <c r="H497" s="15"/>
    </row>
    <row r="498" spans="1:8" x14ac:dyDescent="0.25">
      <c r="A498" s="15"/>
      <c r="D498" s="15"/>
      <c r="E498" s="15"/>
      <c r="F498" s="15"/>
      <c r="G498" s="15"/>
      <c r="H498" s="15"/>
    </row>
    <row r="499" spans="1:8" x14ac:dyDescent="0.25">
      <c r="A499" s="15"/>
      <c r="D499" s="15"/>
      <c r="E499" s="15"/>
      <c r="F499" s="15"/>
      <c r="G499" s="15"/>
      <c r="H499" s="15"/>
    </row>
    <row r="500" spans="1:8" x14ac:dyDescent="0.25">
      <c r="A500" s="15"/>
      <c r="D500" s="15"/>
      <c r="E500" s="15"/>
      <c r="F500" s="15"/>
      <c r="G500" s="15"/>
      <c r="H500" s="15"/>
    </row>
    <row r="501" spans="1:8" x14ac:dyDescent="0.25">
      <c r="A501" s="15"/>
      <c r="D501" s="15"/>
      <c r="E501" s="15"/>
      <c r="F501" s="15"/>
      <c r="G501" s="15"/>
      <c r="H501" s="15"/>
    </row>
    <row r="502" spans="1:8" x14ac:dyDescent="0.25">
      <c r="A502" s="15"/>
      <c r="D502" s="15"/>
      <c r="E502" s="15"/>
      <c r="F502" s="15"/>
      <c r="G502" s="15"/>
      <c r="H502" s="15"/>
    </row>
    <row r="503" spans="1:8" x14ac:dyDescent="0.25">
      <c r="A503" s="15"/>
      <c r="D503" s="15"/>
      <c r="E503" s="15"/>
      <c r="F503" s="15"/>
      <c r="G503" s="15"/>
      <c r="H503" s="15"/>
    </row>
    <row r="504" spans="1:8" x14ac:dyDescent="0.25">
      <c r="A504" s="15"/>
      <c r="D504" s="15"/>
      <c r="E504" s="15"/>
      <c r="F504" s="15"/>
      <c r="G504" s="15"/>
      <c r="H504" s="15"/>
    </row>
    <row r="505" spans="1:8" x14ac:dyDescent="0.25">
      <c r="A505" s="15"/>
      <c r="D505" s="15"/>
      <c r="E505" s="15"/>
      <c r="F505" s="15"/>
      <c r="G505" s="15"/>
      <c r="H505" s="15"/>
    </row>
    <row r="506" spans="1:8" x14ac:dyDescent="0.25">
      <c r="A506" s="15"/>
      <c r="D506" s="15"/>
      <c r="E506" s="15"/>
      <c r="F506" s="15"/>
      <c r="G506" s="15"/>
      <c r="H506" s="15"/>
    </row>
    <row r="507" spans="1:8" x14ac:dyDescent="0.25">
      <c r="A507" s="15"/>
      <c r="D507" s="15"/>
      <c r="E507" s="15"/>
      <c r="F507" s="15"/>
      <c r="G507" s="15"/>
      <c r="H507" s="15"/>
    </row>
    <row r="508" spans="1:8" x14ac:dyDescent="0.25">
      <c r="A508" s="15"/>
      <c r="D508" s="15"/>
      <c r="E508" s="15"/>
      <c r="F508" s="15"/>
      <c r="G508" s="15"/>
      <c r="H508" s="15"/>
    </row>
    <row r="509" spans="1:8" x14ac:dyDescent="0.25">
      <c r="A509" s="15"/>
      <c r="D509" s="15"/>
      <c r="E509" s="15"/>
      <c r="F509" s="15"/>
      <c r="G509" s="15"/>
      <c r="H509" s="15"/>
    </row>
    <row r="510" spans="1:8" x14ac:dyDescent="0.25">
      <c r="A510" s="15"/>
      <c r="D510" s="15"/>
      <c r="E510" s="15"/>
      <c r="F510" s="15"/>
      <c r="G510" s="15"/>
      <c r="H510" s="15"/>
    </row>
    <row r="511" spans="1:8" x14ac:dyDescent="0.25">
      <c r="A511" s="15"/>
      <c r="D511" s="15"/>
      <c r="E511" s="15"/>
      <c r="F511" s="15"/>
      <c r="G511" s="15"/>
      <c r="H511" s="15"/>
    </row>
    <row r="512" spans="1:8" x14ac:dyDescent="0.25">
      <c r="A512" s="15"/>
      <c r="D512" s="15"/>
      <c r="E512" s="15"/>
      <c r="F512" s="15"/>
      <c r="G512" s="15"/>
      <c r="H512" s="15"/>
    </row>
    <row r="513" spans="1:8" x14ac:dyDescent="0.25">
      <c r="A513" s="15"/>
      <c r="D513" s="15"/>
      <c r="E513" s="15"/>
      <c r="F513" s="15"/>
      <c r="G513" s="15"/>
      <c r="H513" s="15"/>
    </row>
    <row r="514" spans="1:8" x14ac:dyDescent="0.25">
      <c r="A514" s="15"/>
      <c r="D514" s="15"/>
      <c r="E514" s="15"/>
      <c r="F514" s="15"/>
      <c r="G514" s="15"/>
      <c r="H514" s="15"/>
    </row>
    <row r="515" spans="1:8" x14ac:dyDescent="0.25">
      <c r="A515" s="15"/>
      <c r="D515" s="15"/>
      <c r="E515" s="15"/>
      <c r="F515" s="15"/>
      <c r="G515" s="15"/>
      <c r="H515" s="15"/>
    </row>
    <row r="516" spans="1:8" x14ac:dyDescent="0.25">
      <c r="A516" s="15"/>
      <c r="D516" s="15"/>
      <c r="E516" s="15"/>
      <c r="F516" s="15"/>
      <c r="G516" s="15"/>
      <c r="H516" s="15"/>
    </row>
    <row r="517" spans="1:8" x14ac:dyDescent="0.25">
      <c r="A517" s="15"/>
      <c r="D517" s="15"/>
      <c r="E517" s="15"/>
      <c r="F517" s="15"/>
      <c r="G517" s="15"/>
      <c r="H517" s="15"/>
    </row>
    <row r="518" spans="1:8" x14ac:dyDescent="0.25">
      <c r="A518" s="15"/>
      <c r="D518" s="15"/>
      <c r="E518" s="15"/>
      <c r="F518" s="15"/>
      <c r="G518" s="15"/>
      <c r="H518" s="15"/>
    </row>
    <row r="519" spans="1:8" x14ac:dyDescent="0.25">
      <c r="A519" s="15"/>
      <c r="D519" s="15"/>
      <c r="E519" s="15"/>
      <c r="F519" s="15"/>
      <c r="G519" s="15"/>
      <c r="H519" s="15"/>
    </row>
    <row r="520" spans="1:8" x14ac:dyDescent="0.25">
      <c r="A520" s="15"/>
      <c r="D520" s="15"/>
      <c r="E520" s="15"/>
      <c r="F520" s="15"/>
      <c r="G520" s="15"/>
      <c r="H520" s="15"/>
    </row>
    <row r="521" spans="1:8" x14ac:dyDescent="0.25">
      <c r="A521" s="15"/>
      <c r="D521" s="15"/>
      <c r="E521" s="15"/>
      <c r="F521" s="15"/>
      <c r="G521" s="15"/>
      <c r="H521" s="15"/>
    </row>
    <row r="522" spans="1:8" x14ac:dyDescent="0.25">
      <c r="A522" s="15"/>
      <c r="D522" s="15"/>
      <c r="E522" s="15"/>
      <c r="F522" s="15"/>
      <c r="G522" s="15"/>
      <c r="H522" s="15"/>
    </row>
    <row r="523" spans="1:8" x14ac:dyDescent="0.25">
      <c r="A523" s="15"/>
      <c r="D523" s="15"/>
      <c r="E523" s="15"/>
      <c r="F523" s="15"/>
      <c r="G523" s="15"/>
      <c r="H523" s="15"/>
    </row>
    <row r="524" spans="1:8" x14ac:dyDescent="0.25">
      <c r="A524" s="15"/>
      <c r="D524" s="15"/>
      <c r="E524" s="15"/>
      <c r="F524" s="15"/>
      <c r="G524" s="15"/>
      <c r="H524" s="15"/>
    </row>
    <row r="525" spans="1:8" x14ac:dyDescent="0.25">
      <c r="A525" s="15"/>
      <c r="D525" s="15"/>
      <c r="E525" s="15"/>
      <c r="F525" s="15"/>
      <c r="G525" s="15"/>
      <c r="H525" s="15"/>
    </row>
    <row r="526" spans="1:8" x14ac:dyDescent="0.25">
      <c r="A526" s="15"/>
      <c r="D526" s="15"/>
      <c r="E526" s="15"/>
      <c r="F526" s="15"/>
      <c r="G526" s="15"/>
      <c r="H526" s="15"/>
    </row>
    <row r="527" spans="1:8" x14ac:dyDescent="0.25">
      <c r="A527" s="15"/>
      <c r="D527" s="15"/>
      <c r="E527" s="15"/>
      <c r="F527" s="15"/>
      <c r="G527" s="15"/>
      <c r="H527" s="15"/>
    </row>
    <row r="528" spans="1:8" x14ac:dyDescent="0.25">
      <c r="A528" s="15"/>
      <c r="D528" s="15"/>
      <c r="E528" s="15"/>
      <c r="F528" s="15"/>
      <c r="G528" s="15"/>
      <c r="H528" s="15"/>
    </row>
    <row r="529" spans="1:8" x14ac:dyDescent="0.25">
      <c r="A529" s="15"/>
      <c r="D529" s="15"/>
      <c r="E529" s="15"/>
      <c r="F529" s="15"/>
      <c r="G529" s="15"/>
      <c r="H529" s="15"/>
    </row>
    <row r="530" spans="1:8" x14ac:dyDescent="0.25">
      <c r="A530" s="15"/>
      <c r="D530" s="15"/>
      <c r="E530" s="15"/>
      <c r="F530" s="15"/>
      <c r="G530" s="15"/>
      <c r="H530" s="15"/>
    </row>
    <row r="531" spans="1:8" x14ac:dyDescent="0.25">
      <c r="A531" s="15"/>
      <c r="D531" s="15"/>
      <c r="E531" s="15"/>
      <c r="F531" s="15"/>
      <c r="G531" s="15"/>
      <c r="H531" s="15"/>
    </row>
    <row r="532" spans="1:8" x14ac:dyDescent="0.25">
      <c r="A532" s="15"/>
      <c r="D532" s="15"/>
      <c r="E532" s="15"/>
      <c r="F532" s="15"/>
      <c r="G532" s="15"/>
      <c r="H532" s="15"/>
    </row>
    <row r="533" spans="1:8" x14ac:dyDescent="0.25">
      <c r="A533" s="15"/>
      <c r="D533" s="15"/>
      <c r="E533" s="15"/>
      <c r="F533" s="15"/>
      <c r="G533" s="15"/>
      <c r="H533" s="15"/>
    </row>
    <row r="534" spans="1:8" x14ac:dyDescent="0.25">
      <c r="A534" s="15"/>
      <c r="D534" s="15"/>
      <c r="E534" s="15"/>
      <c r="F534" s="15"/>
      <c r="G534" s="15"/>
      <c r="H534" s="15"/>
    </row>
    <row r="535" spans="1:8" x14ac:dyDescent="0.25">
      <c r="A535" s="15"/>
      <c r="D535" s="15"/>
      <c r="E535" s="15"/>
      <c r="F535" s="15"/>
      <c r="G535" s="15"/>
      <c r="H535" s="15"/>
    </row>
    <row r="536" spans="1:8" x14ac:dyDescent="0.25">
      <c r="A536" s="15"/>
      <c r="D536" s="15"/>
      <c r="E536" s="15"/>
      <c r="F536" s="15"/>
      <c r="G536" s="15"/>
      <c r="H536" s="15"/>
    </row>
    <row r="537" spans="1:8" x14ac:dyDescent="0.25">
      <c r="A537" s="15"/>
      <c r="D537" s="15"/>
      <c r="E537" s="15"/>
      <c r="F537" s="15"/>
      <c r="G537" s="15"/>
      <c r="H537" s="15"/>
    </row>
    <row r="538" spans="1:8" x14ac:dyDescent="0.25">
      <c r="A538" s="15"/>
      <c r="D538" s="15"/>
      <c r="E538" s="15"/>
      <c r="F538" s="15"/>
      <c r="H538" s="15"/>
    </row>
    <row r="539" spans="1:8" x14ac:dyDescent="0.25">
      <c r="A539" s="15"/>
      <c r="D539" s="15"/>
      <c r="E539" s="15"/>
      <c r="F539" s="15"/>
    </row>
    <row r="540" spans="1:8" x14ac:dyDescent="0.25">
      <c r="A540" s="15"/>
      <c r="D540" s="15"/>
      <c r="E540" s="15"/>
      <c r="F540" s="15"/>
    </row>
    <row r="541" spans="1:8" x14ac:dyDescent="0.25">
      <c r="A541" s="15"/>
      <c r="D541" s="15"/>
      <c r="E541" s="15"/>
      <c r="F541" s="15"/>
    </row>
    <row r="542" spans="1:8" x14ac:dyDescent="0.25">
      <c r="A542" s="15"/>
      <c r="D542" s="15"/>
      <c r="E542" s="15"/>
      <c r="F542" s="15"/>
    </row>
    <row r="543" spans="1:8" x14ac:dyDescent="0.25">
      <c r="A543" s="15"/>
      <c r="D543" s="15"/>
      <c r="E543" s="15"/>
      <c r="F543" s="15"/>
    </row>
    <row r="544" spans="1:8" x14ac:dyDescent="0.25">
      <c r="A544" s="15"/>
      <c r="D544" s="15"/>
      <c r="E544" s="15"/>
      <c r="F544" s="15"/>
    </row>
    <row r="545" spans="1:6" x14ac:dyDescent="0.25">
      <c r="A545" s="15"/>
      <c r="D545" s="15"/>
      <c r="E545" s="15"/>
      <c r="F545" s="15"/>
    </row>
    <row r="546" spans="1:6" x14ac:dyDescent="0.25">
      <c r="A546" s="15"/>
      <c r="D546" s="15"/>
      <c r="E546" s="15"/>
      <c r="F546" s="15"/>
    </row>
    <row r="547" spans="1:6" x14ac:dyDescent="0.25">
      <c r="A547" s="15"/>
      <c r="D547" s="15"/>
      <c r="E547" s="15"/>
      <c r="F547" s="15"/>
    </row>
    <row r="548" spans="1:6" x14ac:dyDescent="0.25">
      <c r="A548" s="15"/>
      <c r="D548" s="15"/>
      <c r="E548" s="15"/>
      <c r="F548" s="15"/>
    </row>
    <row r="549" spans="1:6" x14ac:dyDescent="0.25">
      <c r="A549" s="15"/>
      <c r="D549" s="15"/>
      <c r="E549" s="15"/>
      <c r="F549" s="15"/>
    </row>
    <row r="550" spans="1:6" x14ac:dyDescent="0.25">
      <c r="A550" s="15"/>
      <c r="D550" s="15"/>
      <c r="E550" s="15"/>
      <c r="F550" s="15"/>
    </row>
    <row r="551" spans="1:6" x14ac:dyDescent="0.25">
      <c r="A551" s="15"/>
      <c r="D551" s="15"/>
      <c r="E551" s="15"/>
      <c r="F551" s="15"/>
    </row>
    <row r="552" spans="1:6" x14ac:dyDescent="0.25">
      <c r="A552" s="15"/>
      <c r="D552" s="15"/>
      <c r="E552" s="15"/>
      <c r="F552" s="15"/>
    </row>
    <row r="553" spans="1:6" x14ac:dyDescent="0.25">
      <c r="A553" s="15"/>
      <c r="D553" s="15"/>
      <c r="E553" s="15"/>
      <c r="F553" s="15"/>
    </row>
    <row r="554" spans="1:6" x14ac:dyDescent="0.25">
      <c r="A554" s="15"/>
      <c r="D554" s="15"/>
      <c r="E554" s="15"/>
      <c r="F554" s="15"/>
    </row>
    <row r="555" spans="1:6" x14ac:dyDescent="0.25">
      <c r="A555" s="15"/>
      <c r="D555" s="15"/>
      <c r="E555" s="15"/>
      <c r="F555" s="15"/>
    </row>
    <row r="556" spans="1:6" x14ac:dyDescent="0.25">
      <c r="A556" s="15"/>
      <c r="D556" s="15"/>
      <c r="E556" s="15"/>
      <c r="F556" s="15"/>
    </row>
    <row r="557" spans="1:6" x14ac:dyDescent="0.25">
      <c r="A557" s="15"/>
      <c r="D557" s="15"/>
      <c r="E557" s="15"/>
      <c r="F557" s="15"/>
    </row>
    <row r="558" spans="1:6" x14ac:dyDescent="0.25">
      <c r="A558" s="15"/>
      <c r="D558" s="15"/>
      <c r="E558" s="15"/>
      <c r="F558" s="15"/>
    </row>
    <row r="559" spans="1:6" x14ac:dyDescent="0.25">
      <c r="A559" s="15"/>
      <c r="D559" s="15"/>
      <c r="E559" s="15"/>
      <c r="F559" s="15"/>
    </row>
    <row r="560" spans="1:6" x14ac:dyDescent="0.25">
      <c r="A560" s="15"/>
      <c r="D560" s="15"/>
      <c r="E560" s="15"/>
      <c r="F560" s="15"/>
    </row>
    <row r="561" spans="1:6" x14ac:dyDescent="0.25">
      <c r="A561" s="15"/>
      <c r="D561" s="15"/>
      <c r="E561" s="15"/>
      <c r="F561" s="15"/>
    </row>
    <row r="562" spans="1:6" x14ac:dyDescent="0.25">
      <c r="A562" s="15"/>
      <c r="D562" s="15"/>
      <c r="E562" s="15"/>
      <c r="F562" s="15"/>
    </row>
    <row r="563" spans="1:6" x14ac:dyDescent="0.25">
      <c r="A563" s="15"/>
      <c r="D563" s="15"/>
      <c r="E563" s="15"/>
      <c r="F563" s="15"/>
    </row>
    <row r="564" spans="1:6" x14ac:dyDescent="0.25">
      <c r="A564" s="15"/>
      <c r="D564" s="15"/>
      <c r="E564" s="15"/>
      <c r="F564" s="15"/>
    </row>
    <row r="565" spans="1:6" x14ac:dyDescent="0.25">
      <c r="A565" s="15"/>
      <c r="D565" s="15"/>
      <c r="E565" s="15"/>
      <c r="F565" s="15"/>
    </row>
    <row r="566" spans="1:6" x14ac:dyDescent="0.25">
      <c r="A566" s="15"/>
      <c r="D566" s="15"/>
      <c r="E566" s="15"/>
      <c r="F566" s="15"/>
    </row>
    <row r="567" spans="1:6" x14ac:dyDescent="0.25">
      <c r="A567" s="15"/>
      <c r="D567" s="15"/>
      <c r="E567" s="15"/>
      <c r="F567" s="15"/>
    </row>
    <row r="568" spans="1:6" x14ac:dyDescent="0.25">
      <c r="A568" s="15"/>
      <c r="D568" s="15"/>
      <c r="E568" s="15"/>
      <c r="F568" s="15"/>
    </row>
    <row r="569" spans="1:6" x14ac:dyDescent="0.25">
      <c r="A569" s="15"/>
      <c r="D569" s="15"/>
      <c r="E569" s="15"/>
      <c r="F569" s="15"/>
    </row>
    <row r="570" spans="1:6" x14ac:dyDescent="0.25">
      <c r="A570" s="15"/>
      <c r="D570" s="15"/>
      <c r="E570" s="15"/>
      <c r="F570" s="15"/>
    </row>
    <row r="571" spans="1:6" x14ac:dyDescent="0.25">
      <c r="A571" s="15"/>
      <c r="D571" s="15"/>
      <c r="E571" s="15"/>
      <c r="F571" s="15"/>
    </row>
    <row r="572" spans="1:6" x14ac:dyDescent="0.25">
      <c r="A572" s="15"/>
      <c r="D572" s="15"/>
      <c r="E572" s="15"/>
      <c r="F572" s="15"/>
    </row>
    <row r="573" spans="1:6" x14ac:dyDescent="0.25">
      <c r="A573" s="15"/>
      <c r="D573" s="15"/>
      <c r="E573" s="15"/>
      <c r="F573" s="15"/>
    </row>
    <row r="574" spans="1:6" x14ac:dyDescent="0.25">
      <c r="A574" s="15"/>
      <c r="D574" s="15"/>
      <c r="E574" s="15"/>
      <c r="F574" s="15"/>
    </row>
    <row r="575" spans="1:6" x14ac:dyDescent="0.25">
      <c r="A575" s="15"/>
      <c r="D575" s="15"/>
      <c r="E575" s="15"/>
      <c r="F575" s="15"/>
    </row>
    <row r="576" spans="1:6" x14ac:dyDescent="0.25">
      <c r="A576" s="15"/>
      <c r="D576" s="15"/>
      <c r="E576" s="15"/>
      <c r="F576" s="15"/>
    </row>
    <row r="577" spans="1:6" x14ac:dyDescent="0.25">
      <c r="A577" s="15"/>
      <c r="D577" s="15"/>
      <c r="E577" s="15"/>
      <c r="F577" s="15"/>
    </row>
    <row r="578" spans="1:6" x14ac:dyDescent="0.25">
      <c r="A578" s="15"/>
      <c r="D578" s="15"/>
      <c r="E578" s="15"/>
      <c r="F578" s="15"/>
    </row>
    <row r="579" spans="1:6" x14ac:dyDescent="0.25">
      <c r="A579" s="15"/>
      <c r="D579" s="15"/>
      <c r="E579" s="15"/>
      <c r="F579" s="15"/>
    </row>
    <row r="580" spans="1:6" x14ac:dyDescent="0.25">
      <c r="A580" s="15"/>
      <c r="D580" s="15"/>
      <c r="E580" s="15"/>
      <c r="F580" s="15"/>
    </row>
    <row r="581" spans="1:6" x14ac:dyDescent="0.25">
      <c r="A581" s="15"/>
      <c r="D581" s="15"/>
      <c r="E581" s="15"/>
      <c r="F581" s="15"/>
    </row>
    <row r="582" spans="1:6" x14ac:dyDescent="0.25">
      <c r="A582" s="15"/>
      <c r="D582" s="15"/>
      <c r="E582" s="15"/>
      <c r="F582" s="15"/>
    </row>
    <row r="583" spans="1:6" x14ac:dyDescent="0.25">
      <c r="A583" s="15"/>
      <c r="D583" s="15"/>
      <c r="E583" s="15"/>
      <c r="F583" s="15"/>
    </row>
    <row r="584" spans="1:6" x14ac:dyDescent="0.25">
      <c r="A584" s="15"/>
      <c r="D584" s="15"/>
      <c r="E584" s="15"/>
      <c r="F584" s="15"/>
    </row>
    <row r="585" spans="1:6" x14ac:dyDescent="0.25">
      <c r="A585" s="15"/>
      <c r="D585" s="15"/>
      <c r="E585" s="15"/>
      <c r="F585" s="15"/>
    </row>
    <row r="586" spans="1:6" x14ac:dyDescent="0.25">
      <c r="A586" s="15"/>
      <c r="D586" s="15"/>
      <c r="E586" s="15"/>
      <c r="F586" s="15"/>
    </row>
    <row r="587" spans="1:6" x14ac:dyDescent="0.25">
      <c r="A587" s="15"/>
      <c r="D587" s="15"/>
      <c r="E587" s="15"/>
      <c r="F587" s="15"/>
    </row>
    <row r="588" spans="1:6" x14ac:dyDescent="0.25">
      <c r="A588" s="15"/>
      <c r="D588" s="15"/>
      <c r="E588" s="15"/>
      <c r="F588" s="15"/>
    </row>
    <row r="589" spans="1:6" x14ac:dyDescent="0.25">
      <c r="A589" s="15"/>
      <c r="D589" s="15"/>
      <c r="E589" s="15"/>
      <c r="F589" s="15"/>
    </row>
    <row r="590" spans="1:6" x14ac:dyDescent="0.25">
      <c r="A590" s="15"/>
      <c r="D590" s="15"/>
      <c r="E590" s="15"/>
      <c r="F590" s="15"/>
    </row>
    <row r="591" spans="1:6" x14ac:dyDescent="0.25">
      <c r="A591" s="15"/>
      <c r="D591" s="15"/>
      <c r="E591" s="15"/>
      <c r="F591" s="15"/>
    </row>
    <row r="592" spans="1:6" x14ac:dyDescent="0.25">
      <c r="A592" s="15"/>
      <c r="D592" s="15"/>
      <c r="E592" s="15"/>
      <c r="F592" s="15"/>
    </row>
    <row r="593" spans="1:6" x14ac:dyDescent="0.25">
      <c r="A593" s="15"/>
      <c r="D593" s="15"/>
      <c r="E593" s="15"/>
      <c r="F593" s="15"/>
    </row>
    <row r="594" spans="1:6" x14ac:dyDescent="0.25">
      <c r="A594" s="15"/>
      <c r="D594" s="15"/>
      <c r="E594" s="15"/>
      <c r="F594" s="15"/>
    </row>
    <row r="595" spans="1:6" x14ac:dyDescent="0.25">
      <c r="A595" s="15"/>
      <c r="D595" s="15"/>
      <c r="E595" s="15"/>
      <c r="F595" s="15"/>
    </row>
    <row r="596" spans="1:6" x14ac:dyDescent="0.25">
      <c r="A596" s="15"/>
      <c r="D596" s="15"/>
      <c r="E596" s="15"/>
      <c r="F596" s="15"/>
    </row>
    <row r="597" spans="1:6" x14ac:dyDescent="0.25">
      <c r="A597" s="15"/>
      <c r="D597" s="15"/>
      <c r="E597" s="15"/>
      <c r="F597" s="15"/>
    </row>
    <row r="598" spans="1:6" x14ac:dyDescent="0.25">
      <c r="A598" s="15"/>
      <c r="D598" s="15"/>
      <c r="E598" s="15"/>
      <c r="F598" s="15"/>
    </row>
    <row r="599" spans="1:6" x14ac:dyDescent="0.25">
      <c r="A599" s="15"/>
      <c r="D599" s="15"/>
      <c r="E599" s="15"/>
      <c r="F599" s="15"/>
    </row>
    <row r="600" spans="1:6" x14ac:dyDescent="0.25">
      <c r="A600" s="15"/>
      <c r="D600" s="15"/>
      <c r="E600" s="15"/>
      <c r="F600" s="15"/>
    </row>
    <row r="601" spans="1:6" x14ac:dyDescent="0.25">
      <c r="A601" s="15"/>
      <c r="D601" s="15"/>
      <c r="E601" s="15"/>
      <c r="F601" s="15"/>
    </row>
    <row r="602" spans="1:6" x14ac:dyDescent="0.25">
      <c r="A602" s="15"/>
      <c r="D602" s="15"/>
      <c r="E602" s="15"/>
      <c r="F602" s="15"/>
    </row>
    <row r="603" spans="1:6" x14ac:dyDescent="0.25">
      <c r="A603" s="15"/>
      <c r="D603" s="15"/>
      <c r="E603" s="15"/>
      <c r="F603" s="15"/>
    </row>
    <row r="604" spans="1:6" x14ac:dyDescent="0.25">
      <c r="A604" s="15"/>
      <c r="D604" s="15"/>
      <c r="E604" s="15"/>
      <c r="F604" s="15"/>
    </row>
    <row r="605" spans="1:6" x14ac:dyDescent="0.25">
      <c r="A605" s="15"/>
      <c r="D605" s="15"/>
      <c r="E605" s="15"/>
      <c r="F605" s="15"/>
    </row>
    <row r="606" spans="1:6" x14ac:dyDescent="0.25">
      <c r="A606" s="15"/>
      <c r="D606" s="15"/>
      <c r="E606" s="15"/>
      <c r="F606" s="15"/>
    </row>
    <row r="607" spans="1:6" x14ac:dyDescent="0.25">
      <c r="A607" s="15"/>
      <c r="D607" s="15"/>
      <c r="E607" s="15"/>
      <c r="F607" s="15"/>
    </row>
    <row r="608" spans="1:6" x14ac:dyDescent="0.25">
      <c r="A608" s="15"/>
      <c r="D608" s="15"/>
      <c r="E608" s="15"/>
      <c r="F608" s="15"/>
    </row>
    <row r="609" spans="1:6" x14ac:dyDescent="0.25">
      <c r="A609" s="15"/>
      <c r="D609" s="15"/>
      <c r="E609" s="15"/>
      <c r="F609" s="15"/>
    </row>
    <row r="610" spans="1:6" x14ac:dyDescent="0.25">
      <c r="A610" s="15"/>
      <c r="D610" s="15"/>
      <c r="E610" s="15"/>
      <c r="F610" s="15"/>
    </row>
    <row r="611" spans="1:6" x14ac:dyDescent="0.25">
      <c r="A611" s="15"/>
      <c r="D611" s="15"/>
      <c r="E611" s="15"/>
      <c r="F611" s="15"/>
    </row>
    <row r="612" spans="1:6" x14ac:dyDescent="0.25">
      <c r="A612" s="15"/>
      <c r="D612" s="15"/>
      <c r="E612" s="15"/>
      <c r="F612" s="15"/>
    </row>
    <row r="613" spans="1:6" x14ac:dyDescent="0.25">
      <c r="A613" s="15"/>
      <c r="D613" s="15"/>
      <c r="E613" s="15"/>
      <c r="F613" s="15"/>
    </row>
    <row r="614" spans="1:6" x14ac:dyDescent="0.25">
      <c r="A614" s="15"/>
      <c r="D614" s="15"/>
      <c r="E614" s="15"/>
      <c r="F614" s="15"/>
    </row>
    <row r="615" spans="1:6" x14ac:dyDescent="0.25">
      <c r="A615" s="15"/>
      <c r="D615" s="15"/>
      <c r="E615" s="15"/>
      <c r="F615" s="15"/>
    </row>
    <row r="616" spans="1:6" x14ac:dyDescent="0.25">
      <c r="A616" s="15"/>
      <c r="D616" s="15"/>
      <c r="E616" s="15"/>
      <c r="F616" s="15"/>
    </row>
    <row r="617" spans="1:6" x14ac:dyDescent="0.25">
      <c r="A617" s="15"/>
      <c r="D617" s="15"/>
      <c r="E617" s="15"/>
      <c r="F617" s="15"/>
    </row>
    <row r="618" spans="1:6" x14ac:dyDescent="0.25">
      <c r="A618" s="15"/>
      <c r="D618" s="15"/>
      <c r="E618" s="15"/>
      <c r="F618" s="15"/>
    </row>
    <row r="619" spans="1:6" x14ac:dyDescent="0.25">
      <c r="A619" s="15"/>
      <c r="D619" s="15"/>
      <c r="E619" s="15"/>
      <c r="F619" s="15"/>
    </row>
    <row r="620" spans="1:6" x14ac:dyDescent="0.25">
      <c r="A620" s="15"/>
      <c r="D620" s="15"/>
      <c r="E620" s="15"/>
      <c r="F620" s="15"/>
    </row>
    <row r="621" spans="1:6" x14ac:dyDescent="0.25">
      <c r="A621" s="15"/>
      <c r="D621" s="15"/>
      <c r="E621" s="15"/>
      <c r="F621" s="15"/>
    </row>
    <row r="622" spans="1:6" x14ac:dyDescent="0.25">
      <c r="A622" s="15"/>
      <c r="D622" s="15"/>
      <c r="E622" s="15"/>
      <c r="F622" s="15"/>
    </row>
    <row r="623" spans="1:6" x14ac:dyDescent="0.25">
      <c r="A623" s="15"/>
      <c r="D623" s="15"/>
      <c r="E623" s="15"/>
      <c r="F623" s="15"/>
    </row>
    <row r="624" spans="1:6" x14ac:dyDescent="0.25">
      <c r="A624" s="15"/>
      <c r="D624" s="15"/>
      <c r="E624" s="15"/>
      <c r="F624" s="15"/>
    </row>
    <row r="625" spans="1:6" x14ac:dyDescent="0.25">
      <c r="A625" s="15"/>
      <c r="D625" s="15"/>
      <c r="E625" s="15"/>
      <c r="F625" s="15"/>
    </row>
    <row r="626" spans="1:6" x14ac:dyDescent="0.25">
      <c r="A626" s="15"/>
      <c r="D626" s="15"/>
      <c r="E626" s="15"/>
      <c r="F626" s="15"/>
    </row>
    <row r="627" spans="1:6" x14ac:dyDescent="0.25">
      <c r="A627" s="15"/>
      <c r="D627" s="15"/>
      <c r="E627" s="15"/>
      <c r="F627" s="15"/>
    </row>
    <row r="628" spans="1:6" x14ac:dyDescent="0.25">
      <c r="A628" s="15"/>
      <c r="D628" s="15"/>
      <c r="E628" s="15"/>
      <c r="F628" s="15"/>
    </row>
    <row r="629" spans="1:6" x14ac:dyDescent="0.25">
      <c r="A629" s="15"/>
    </row>
    <row r="630" spans="1:6" x14ac:dyDescent="0.25">
      <c r="A630" s="15"/>
    </row>
    <row r="631" spans="1:6" x14ac:dyDescent="0.25">
      <c r="A631" s="15"/>
    </row>
    <row r="632" spans="1:6" x14ac:dyDescent="0.25">
      <c r="A632" s="15"/>
    </row>
    <row r="633" spans="1:6" x14ac:dyDescent="0.25">
      <c r="A633" s="15"/>
    </row>
    <row r="634" spans="1:6" x14ac:dyDescent="0.25">
      <c r="A634" s="15"/>
    </row>
    <row r="635" spans="1:6" x14ac:dyDescent="0.25">
      <c r="A635" s="15"/>
    </row>
    <row r="636" spans="1:6" x14ac:dyDescent="0.25">
      <c r="A636" s="15"/>
    </row>
    <row r="637" spans="1:6" x14ac:dyDescent="0.25">
      <c r="A637" s="15"/>
    </row>
    <row r="638" spans="1:6" x14ac:dyDescent="0.25">
      <c r="A638" s="15"/>
    </row>
    <row r="639" spans="1:6" x14ac:dyDescent="0.25">
      <c r="A639" s="15"/>
    </row>
    <row r="640" spans="1:6" x14ac:dyDescent="0.25">
      <c r="A640" s="15"/>
    </row>
    <row r="641" spans="1:1" x14ac:dyDescent="0.25">
      <c r="A641" s="15"/>
    </row>
    <row r="642" spans="1:1" x14ac:dyDescent="0.25">
      <c r="A642" s="15"/>
    </row>
    <row r="643" spans="1:1" x14ac:dyDescent="0.25">
      <c r="A643" s="15"/>
    </row>
    <row r="644" spans="1:1" x14ac:dyDescent="0.25">
      <c r="A644" s="15"/>
    </row>
    <row r="645" spans="1:1" x14ac:dyDescent="0.25">
      <c r="A645" s="15"/>
    </row>
    <row r="646" spans="1:1" x14ac:dyDescent="0.25">
      <c r="A646" s="15"/>
    </row>
    <row r="647" spans="1:1" x14ac:dyDescent="0.25">
      <c r="A647" s="15"/>
    </row>
    <row r="648" spans="1:1" x14ac:dyDescent="0.25">
      <c r="A648" s="15"/>
    </row>
    <row r="649" spans="1:1" x14ac:dyDescent="0.25">
      <c r="A649" s="15"/>
    </row>
    <row r="650" spans="1:1" x14ac:dyDescent="0.25">
      <c r="A650" s="15"/>
    </row>
    <row r="651" spans="1:1" x14ac:dyDescent="0.25">
      <c r="A651" s="15"/>
    </row>
    <row r="652" spans="1:1" x14ac:dyDescent="0.25">
      <c r="A652" s="15"/>
    </row>
    <row r="653" spans="1:1" x14ac:dyDescent="0.25">
      <c r="A653" s="15"/>
    </row>
    <row r="654" spans="1:1" x14ac:dyDescent="0.25">
      <c r="A654" s="15"/>
    </row>
    <row r="655" spans="1:1" x14ac:dyDescent="0.25">
      <c r="A655" s="15"/>
    </row>
    <row r="656" spans="1:1" x14ac:dyDescent="0.25">
      <c r="A656" s="15"/>
    </row>
    <row r="657" spans="1:1" x14ac:dyDescent="0.25">
      <c r="A657" s="15"/>
    </row>
    <row r="658" spans="1:1" x14ac:dyDescent="0.25">
      <c r="A658" s="15"/>
    </row>
    <row r="659" spans="1:1" x14ac:dyDescent="0.25">
      <c r="A659" s="15"/>
    </row>
    <row r="660" spans="1:1" x14ac:dyDescent="0.25">
      <c r="A660" s="15"/>
    </row>
    <row r="661" spans="1:1" x14ac:dyDescent="0.25">
      <c r="A661" s="15"/>
    </row>
    <row r="662" spans="1:1" x14ac:dyDescent="0.25">
      <c r="A662" s="15"/>
    </row>
    <row r="663" spans="1:1" x14ac:dyDescent="0.25">
      <c r="A663" s="15"/>
    </row>
    <row r="664" spans="1:1" x14ac:dyDescent="0.25">
      <c r="A664" s="15"/>
    </row>
    <row r="665" spans="1:1" x14ac:dyDescent="0.25">
      <c r="A665" s="15"/>
    </row>
    <row r="666" spans="1:1" x14ac:dyDescent="0.25">
      <c r="A666" s="15"/>
    </row>
    <row r="667" spans="1:1" x14ac:dyDescent="0.25">
      <c r="A667" s="15"/>
    </row>
    <row r="668" spans="1:1" x14ac:dyDescent="0.25">
      <c r="A668" s="15"/>
    </row>
    <row r="669" spans="1:1" x14ac:dyDescent="0.25">
      <c r="A669" s="15"/>
    </row>
    <row r="670" spans="1:1" x14ac:dyDescent="0.25">
      <c r="A670" s="15"/>
    </row>
    <row r="671" spans="1:1" x14ac:dyDescent="0.25">
      <c r="A671" s="15"/>
    </row>
    <row r="672" spans="1:1" x14ac:dyDescent="0.25">
      <c r="A672" s="15"/>
    </row>
    <row r="673" spans="1:1" x14ac:dyDescent="0.25">
      <c r="A673" s="15"/>
    </row>
    <row r="674" spans="1:1" x14ac:dyDescent="0.25">
      <c r="A674" s="15"/>
    </row>
    <row r="675" spans="1:1" x14ac:dyDescent="0.25">
      <c r="A675" s="15"/>
    </row>
    <row r="676" spans="1:1" x14ac:dyDescent="0.25">
      <c r="A676" s="15"/>
    </row>
    <row r="677" spans="1:1" x14ac:dyDescent="0.25">
      <c r="A677" s="15"/>
    </row>
    <row r="678" spans="1:1" x14ac:dyDescent="0.25">
      <c r="A678" s="15"/>
    </row>
    <row r="679" spans="1:1" x14ac:dyDescent="0.25">
      <c r="A679" s="15"/>
    </row>
    <row r="680" spans="1:1" x14ac:dyDescent="0.25">
      <c r="A680" s="15"/>
    </row>
    <row r="681" spans="1:1" x14ac:dyDescent="0.25">
      <c r="A681" s="15"/>
    </row>
    <row r="682" spans="1:1" x14ac:dyDescent="0.25">
      <c r="A682" s="15"/>
    </row>
    <row r="683" spans="1:1" x14ac:dyDescent="0.25">
      <c r="A683" s="15"/>
    </row>
    <row r="684" spans="1:1" x14ac:dyDescent="0.25">
      <c r="A684" s="15"/>
    </row>
    <row r="685" spans="1:1" x14ac:dyDescent="0.25">
      <c r="A685" s="15"/>
    </row>
    <row r="686" spans="1:1" x14ac:dyDescent="0.25">
      <c r="A686" s="15"/>
    </row>
    <row r="687" spans="1:1" x14ac:dyDescent="0.25">
      <c r="A687" s="15"/>
    </row>
    <row r="688" spans="1:1" x14ac:dyDescent="0.25">
      <c r="A688" s="15"/>
    </row>
    <row r="689" spans="1:1" x14ac:dyDescent="0.25">
      <c r="A689" s="15"/>
    </row>
    <row r="690" spans="1:1" x14ac:dyDescent="0.25">
      <c r="A690" s="15"/>
    </row>
    <row r="691" spans="1:1" x14ac:dyDescent="0.25">
      <c r="A691" s="15"/>
    </row>
    <row r="692" spans="1:1" x14ac:dyDescent="0.25">
      <c r="A692" s="15"/>
    </row>
    <row r="693" spans="1:1" x14ac:dyDescent="0.25">
      <c r="A693" s="15"/>
    </row>
    <row r="694" spans="1:1" x14ac:dyDescent="0.25">
      <c r="A694" s="15"/>
    </row>
    <row r="695" spans="1:1" x14ac:dyDescent="0.25">
      <c r="A695" s="15"/>
    </row>
    <row r="696" spans="1:1" x14ac:dyDescent="0.25">
      <c r="A696" s="15"/>
    </row>
    <row r="697" spans="1:1" x14ac:dyDescent="0.25">
      <c r="A697" s="15"/>
    </row>
    <row r="698" spans="1:1" x14ac:dyDescent="0.25">
      <c r="A698" s="15"/>
    </row>
    <row r="699" spans="1:1" x14ac:dyDescent="0.25">
      <c r="A699" s="15"/>
    </row>
    <row r="700" spans="1:1" x14ac:dyDescent="0.25">
      <c r="A700" s="15"/>
    </row>
    <row r="701" spans="1:1" x14ac:dyDescent="0.25">
      <c r="A701" s="15"/>
    </row>
    <row r="702" spans="1:1" x14ac:dyDescent="0.25">
      <c r="A702" s="15"/>
    </row>
    <row r="703" spans="1:1" x14ac:dyDescent="0.25">
      <c r="A703" s="15"/>
    </row>
    <row r="704" spans="1:1" x14ac:dyDescent="0.25">
      <c r="A704" s="15"/>
    </row>
    <row r="705" spans="1:1" x14ac:dyDescent="0.25">
      <c r="A705" s="15"/>
    </row>
    <row r="706" spans="1:1" x14ac:dyDescent="0.25">
      <c r="A706" s="15"/>
    </row>
    <row r="707" spans="1:1" x14ac:dyDescent="0.25">
      <c r="A707" s="15"/>
    </row>
    <row r="708" spans="1:1" x14ac:dyDescent="0.25">
      <c r="A708" s="15"/>
    </row>
    <row r="709" spans="1:1" x14ac:dyDescent="0.25">
      <c r="A709" s="15"/>
    </row>
    <row r="710" spans="1:1" x14ac:dyDescent="0.25">
      <c r="A710" s="15"/>
    </row>
    <row r="711" spans="1:1" x14ac:dyDescent="0.25">
      <c r="A711" s="15"/>
    </row>
    <row r="712" spans="1:1" x14ac:dyDescent="0.25">
      <c r="A712" s="15"/>
    </row>
    <row r="713" spans="1:1" x14ac:dyDescent="0.25">
      <c r="A713" s="15"/>
    </row>
    <row r="714" spans="1:1" x14ac:dyDescent="0.25">
      <c r="A714" s="15"/>
    </row>
    <row r="715" spans="1:1" x14ac:dyDescent="0.25">
      <c r="A715" s="15"/>
    </row>
    <row r="716" spans="1:1" x14ac:dyDescent="0.25">
      <c r="A716" s="15"/>
    </row>
    <row r="717" spans="1:1" x14ac:dyDescent="0.25">
      <c r="A717" s="15"/>
    </row>
    <row r="718" spans="1:1" x14ac:dyDescent="0.25">
      <c r="A718" s="15"/>
    </row>
    <row r="719" spans="1:1" x14ac:dyDescent="0.25">
      <c r="A719" s="15"/>
    </row>
  </sheetData>
  <mergeCells count="6">
    <mergeCell ref="B117:F117"/>
    <mergeCell ref="A4:N4"/>
    <mergeCell ref="A3:N3"/>
    <mergeCell ref="A2:N2"/>
    <mergeCell ref="A1:N1"/>
    <mergeCell ref="B108:F108"/>
  </mergeCells>
  <phoneticPr fontId="0" type="noConversion"/>
  <printOptions horizontalCentered="1" verticalCentered="1"/>
  <pageMargins left="0.78740157480314965" right="0" top="0.51181102362204722" bottom="0.47244094488188981" header="0" footer="0"/>
  <pageSetup paperSize="5" scale="60" orientation="landscape" r:id="rId1"/>
  <headerFooter alignWithMargins="0">
    <oddFooter>&amp;R&amp;P de &amp;N</oddFooter>
  </headerFooter>
  <rowBreaks count="1" manualBreakCount="1">
    <brk id="66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theme="6" tint="0.39997558519241921"/>
  </sheetPr>
  <dimension ref="A1:Q755"/>
  <sheetViews>
    <sheetView showGridLines="0" zoomScaleNormal="100" zoomScalePageLayoutView="50" workbookViewId="0">
      <pane ySplit="6" topLeftCell="A7" activePane="bottomLeft" state="frozen"/>
      <selection pane="bottomLeft" activeCell="D110" sqref="A110:XFD112"/>
    </sheetView>
  </sheetViews>
  <sheetFormatPr baseColWidth="10" defaultColWidth="12" defaultRowHeight="15.75" x14ac:dyDescent="0.25"/>
  <cols>
    <col min="1" max="1" width="10.42578125" style="20" customWidth="1"/>
    <col min="2" max="2" width="17.140625" style="20" customWidth="1"/>
    <col min="3" max="3" width="21.5703125" style="24" customWidth="1"/>
    <col min="4" max="4" width="22.42578125" style="15" bestFit="1" customWidth="1"/>
    <col min="5" max="5" width="17.85546875" style="15" bestFit="1" customWidth="1"/>
    <col min="6" max="6" width="23.42578125" style="15" bestFit="1" customWidth="1"/>
    <col min="7" max="7" width="15.5703125" style="20" customWidth="1"/>
    <col min="8" max="8" width="18.140625" style="20" customWidth="1"/>
    <col min="9" max="9" width="12.140625" style="20" customWidth="1"/>
    <col min="10" max="10" width="21.42578125" style="24" customWidth="1"/>
    <col min="11" max="11" width="18.42578125" style="20" customWidth="1"/>
    <col min="12" max="13" width="18.85546875" style="20" customWidth="1"/>
    <col min="14" max="14" width="14.5703125" style="20" customWidth="1"/>
    <col min="15" max="15" width="23.85546875" style="24" customWidth="1"/>
    <col min="16" max="16" width="21.42578125" style="24" customWidth="1"/>
    <col min="17" max="17" width="15.42578125" style="20" customWidth="1"/>
    <col min="18" max="16384" width="12" style="20"/>
  </cols>
  <sheetData>
    <row r="1" spans="1:17" s="2" customFormat="1" x14ac:dyDescent="0.25">
      <c r="A1" s="174" t="s">
        <v>0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  <c r="N1" s="174"/>
    </row>
    <row r="2" spans="1:17" s="2" customFormat="1" x14ac:dyDescent="0.25">
      <c r="A2" s="174" t="s">
        <v>1</v>
      </c>
      <c r="B2" s="174"/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  <c r="N2" s="174"/>
    </row>
    <row r="3" spans="1:17" s="2" customFormat="1" x14ac:dyDescent="0.25">
      <c r="A3" s="174" t="s">
        <v>39</v>
      </c>
      <c r="B3" s="174"/>
      <c r="C3" s="174"/>
      <c r="D3" s="174"/>
      <c r="E3" s="174"/>
      <c r="F3" s="174"/>
      <c r="G3" s="174"/>
      <c r="H3" s="174"/>
      <c r="I3" s="174"/>
      <c r="J3" s="174"/>
      <c r="K3" s="174"/>
      <c r="L3" s="174"/>
      <c r="M3" s="174"/>
      <c r="N3" s="174"/>
    </row>
    <row r="4" spans="1:17" s="3" customFormat="1" x14ac:dyDescent="0.25">
      <c r="A4" s="177" t="s">
        <v>52</v>
      </c>
      <c r="B4" s="177"/>
      <c r="C4" s="177"/>
      <c r="D4" s="177"/>
      <c r="E4" s="177"/>
      <c r="F4" s="177"/>
      <c r="G4" s="177"/>
      <c r="H4" s="177"/>
      <c r="I4" s="177"/>
      <c r="J4" s="177"/>
      <c r="K4" s="177"/>
      <c r="L4" s="177"/>
      <c r="M4" s="177"/>
      <c r="N4" s="177"/>
    </row>
    <row r="5" spans="1:17" s="3" customFormat="1" x14ac:dyDescent="0.25">
      <c r="A5" s="133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spans="1:17" s="9" customFormat="1" ht="48" thickBot="1" x14ac:dyDescent="0.25">
      <c r="A6" s="4" t="s">
        <v>12</v>
      </c>
      <c r="B6" s="4" t="s">
        <v>42</v>
      </c>
      <c r="C6" s="5" t="s">
        <v>41</v>
      </c>
      <c r="D6" s="5" t="s">
        <v>13</v>
      </c>
      <c r="E6" s="5" t="s">
        <v>14</v>
      </c>
      <c r="F6" s="5" t="s">
        <v>15</v>
      </c>
      <c r="G6" s="5" t="s">
        <v>16</v>
      </c>
      <c r="H6" s="5" t="s">
        <v>17</v>
      </c>
      <c r="I6" s="5" t="s">
        <v>18</v>
      </c>
      <c r="J6" s="5" t="s">
        <v>19</v>
      </c>
      <c r="K6" s="6" t="s">
        <v>20</v>
      </c>
      <c r="L6" s="6" t="s">
        <v>43</v>
      </c>
      <c r="M6" s="6" t="s">
        <v>49</v>
      </c>
      <c r="N6" s="7" t="s">
        <v>35</v>
      </c>
      <c r="O6" s="8" t="s">
        <v>31</v>
      </c>
      <c r="P6" s="8" t="s">
        <v>29</v>
      </c>
      <c r="Q6" s="8" t="s">
        <v>30</v>
      </c>
    </row>
    <row r="7" spans="1:17" s="3" customFormat="1" ht="16.5" thickTop="1" x14ac:dyDescent="0.25">
      <c r="A7" s="3" t="s">
        <v>389</v>
      </c>
      <c r="B7" s="3" t="s">
        <v>54</v>
      </c>
      <c r="C7" s="3" t="s">
        <v>54</v>
      </c>
      <c r="D7" s="10">
        <v>4238942013</v>
      </c>
      <c r="E7" s="10">
        <v>4238942013</v>
      </c>
      <c r="F7" s="10">
        <v>3710206849</v>
      </c>
      <c r="G7" s="10">
        <v>3267950</v>
      </c>
      <c r="H7" s="10">
        <v>467668772.23000002</v>
      </c>
      <c r="I7" s="10">
        <v>901040.94</v>
      </c>
      <c r="J7" s="10">
        <v>904317595.61000001</v>
      </c>
      <c r="K7" s="10">
        <v>879199077.40999997</v>
      </c>
      <c r="L7" s="10">
        <v>2862786654.2199998</v>
      </c>
      <c r="M7" s="10">
        <v>2334051490.2199998</v>
      </c>
      <c r="N7" s="11">
        <f t="shared" ref="N7:N37" si="0">+J7/E7</f>
        <v>0.21333568443178419</v>
      </c>
      <c r="O7" s="12">
        <f>+O27+O72+O106</f>
        <v>820575506</v>
      </c>
      <c r="P7" s="12">
        <f>+P27+P72+P106</f>
        <v>87697524.629999995</v>
      </c>
      <c r="Q7" s="13">
        <f>+P7/O7</f>
        <v>0.10687319325127406</v>
      </c>
    </row>
    <row r="8" spans="1:17" s="14" customFormat="1" x14ac:dyDescent="0.25">
      <c r="A8" s="3" t="s">
        <v>389</v>
      </c>
      <c r="B8" s="3" t="s">
        <v>56</v>
      </c>
      <c r="C8" s="3" t="s">
        <v>22</v>
      </c>
      <c r="D8" s="10">
        <v>3257231948</v>
      </c>
      <c r="E8" s="10">
        <v>3257231948</v>
      </c>
      <c r="F8" s="10">
        <v>3231699948</v>
      </c>
      <c r="G8" s="10">
        <v>0</v>
      </c>
      <c r="H8" s="10">
        <v>360177212.49000001</v>
      </c>
      <c r="I8" s="10">
        <v>0</v>
      </c>
      <c r="J8" s="10">
        <v>794561561.58000004</v>
      </c>
      <c r="K8" s="10">
        <v>794561561.58000004</v>
      </c>
      <c r="L8" s="10">
        <v>2102493173.9300001</v>
      </c>
      <c r="M8" s="10">
        <v>2076961173.9300001</v>
      </c>
      <c r="N8" s="11">
        <f t="shared" si="0"/>
        <v>0.24393766678724718</v>
      </c>
      <c r="O8" s="12"/>
      <c r="P8" s="12"/>
      <c r="Q8" s="13"/>
    </row>
    <row r="9" spans="1:17" x14ac:dyDescent="0.25">
      <c r="A9" s="15" t="s">
        <v>389</v>
      </c>
      <c r="B9" s="15" t="s">
        <v>57</v>
      </c>
      <c r="C9" s="15" t="s">
        <v>58</v>
      </c>
      <c r="D9" s="16">
        <v>1219195000</v>
      </c>
      <c r="E9" s="16">
        <v>1219195000</v>
      </c>
      <c r="F9" s="16">
        <v>1199195000</v>
      </c>
      <c r="G9" s="16">
        <v>0</v>
      </c>
      <c r="H9" s="16">
        <v>0</v>
      </c>
      <c r="I9" s="16">
        <v>0</v>
      </c>
      <c r="J9" s="16">
        <v>276466853.44999999</v>
      </c>
      <c r="K9" s="16">
        <v>276466853.44999999</v>
      </c>
      <c r="L9" s="16">
        <v>942728146.54999995</v>
      </c>
      <c r="M9" s="16">
        <v>922728146.54999995</v>
      </c>
      <c r="N9" s="17">
        <f t="shared" si="0"/>
        <v>0.22676180057332912</v>
      </c>
      <c r="O9" s="18"/>
      <c r="P9" s="18"/>
      <c r="Q9" s="19"/>
    </row>
    <row r="10" spans="1:17" x14ac:dyDescent="0.25">
      <c r="A10" s="15" t="s">
        <v>389</v>
      </c>
      <c r="B10" s="15" t="s">
        <v>59</v>
      </c>
      <c r="C10" s="15" t="s">
        <v>60</v>
      </c>
      <c r="D10" s="16">
        <v>1211790000</v>
      </c>
      <c r="E10" s="16">
        <v>1211790000</v>
      </c>
      <c r="F10" s="16">
        <v>1191790000</v>
      </c>
      <c r="G10" s="16">
        <v>0</v>
      </c>
      <c r="H10" s="16">
        <v>0</v>
      </c>
      <c r="I10" s="16">
        <v>0</v>
      </c>
      <c r="J10" s="16">
        <v>275086345.11000001</v>
      </c>
      <c r="K10" s="16">
        <v>275086345.11000001</v>
      </c>
      <c r="L10" s="16">
        <v>936703654.88999999</v>
      </c>
      <c r="M10" s="16">
        <v>916703654.88999999</v>
      </c>
      <c r="N10" s="17">
        <f t="shared" si="0"/>
        <v>0.22700826472408586</v>
      </c>
      <c r="O10" s="18"/>
      <c r="P10" s="18"/>
      <c r="Q10" s="19"/>
    </row>
    <row r="11" spans="1:17" x14ac:dyDescent="0.25">
      <c r="A11" s="15" t="s">
        <v>389</v>
      </c>
      <c r="B11" s="15" t="s">
        <v>61</v>
      </c>
      <c r="C11" s="15" t="s">
        <v>62</v>
      </c>
      <c r="D11" s="16">
        <v>7405000</v>
      </c>
      <c r="E11" s="16">
        <v>7405000</v>
      </c>
      <c r="F11" s="16">
        <v>7405000</v>
      </c>
      <c r="G11" s="16">
        <v>0</v>
      </c>
      <c r="H11" s="16">
        <v>0</v>
      </c>
      <c r="I11" s="16">
        <v>0</v>
      </c>
      <c r="J11" s="16">
        <v>1380508.34</v>
      </c>
      <c r="K11" s="16">
        <v>1380508.34</v>
      </c>
      <c r="L11" s="16">
        <v>6024491.6600000001</v>
      </c>
      <c r="M11" s="16">
        <v>6024491.6600000001</v>
      </c>
      <c r="N11" s="17">
        <f t="shared" si="0"/>
        <v>0.1864292153950034</v>
      </c>
      <c r="O11" s="18"/>
      <c r="P11" s="18"/>
      <c r="Q11" s="19"/>
    </row>
    <row r="12" spans="1:17" x14ac:dyDescent="0.25">
      <c r="A12" s="15" t="s">
        <v>389</v>
      </c>
      <c r="B12" s="15" t="s">
        <v>63</v>
      </c>
      <c r="C12" s="15" t="s">
        <v>64</v>
      </c>
      <c r="D12" s="16">
        <v>6039131</v>
      </c>
      <c r="E12" s="16">
        <v>6039131</v>
      </c>
      <c r="F12" s="16">
        <v>6039131</v>
      </c>
      <c r="G12" s="16">
        <v>0</v>
      </c>
      <c r="H12" s="16">
        <v>0</v>
      </c>
      <c r="I12" s="16">
        <v>0</v>
      </c>
      <c r="J12" s="16">
        <v>837758</v>
      </c>
      <c r="K12" s="16">
        <v>837758</v>
      </c>
      <c r="L12" s="16">
        <v>5201373</v>
      </c>
      <c r="M12" s="16">
        <v>5201373</v>
      </c>
      <c r="N12" s="17">
        <f t="shared" si="0"/>
        <v>0.13872161408653</v>
      </c>
      <c r="O12" s="18"/>
      <c r="P12" s="18"/>
      <c r="Q12" s="19"/>
    </row>
    <row r="13" spans="1:17" x14ac:dyDescent="0.25">
      <c r="A13" s="15" t="s">
        <v>389</v>
      </c>
      <c r="B13" s="15" t="s">
        <v>65</v>
      </c>
      <c r="C13" s="15" t="s">
        <v>66</v>
      </c>
      <c r="D13" s="16">
        <v>6039131</v>
      </c>
      <c r="E13" s="16">
        <v>6039131</v>
      </c>
      <c r="F13" s="16">
        <v>6039131</v>
      </c>
      <c r="G13" s="16">
        <v>0</v>
      </c>
      <c r="H13" s="16">
        <v>0</v>
      </c>
      <c r="I13" s="16">
        <v>0</v>
      </c>
      <c r="J13" s="16">
        <v>837758</v>
      </c>
      <c r="K13" s="16">
        <v>837758</v>
      </c>
      <c r="L13" s="16">
        <v>5201373</v>
      </c>
      <c r="M13" s="16">
        <v>5201373</v>
      </c>
      <c r="N13" s="17">
        <f t="shared" si="0"/>
        <v>0.13872161408653</v>
      </c>
      <c r="O13" s="18"/>
      <c r="P13" s="18"/>
      <c r="Q13" s="19"/>
    </row>
    <row r="14" spans="1:17" x14ac:dyDescent="0.25">
      <c r="A14" s="15" t="s">
        <v>389</v>
      </c>
      <c r="B14" s="15" t="s">
        <v>67</v>
      </c>
      <c r="C14" s="15" t="s">
        <v>68</v>
      </c>
      <c r="D14" s="16">
        <v>1539183941</v>
      </c>
      <c r="E14" s="16">
        <v>1539183941</v>
      </c>
      <c r="F14" s="16">
        <v>1537517941</v>
      </c>
      <c r="G14" s="16">
        <v>0</v>
      </c>
      <c r="H14" s="16">
        <v>0</v>
      </c>
      <c r="I14" s="16">
        <v>0</v>
      </c>
      <c r="J14" s="16">
        <v>388486286.62</v>
      </c>
      <c r="K14" s="16">
        <v>388486286.62</v>
      </c>
      <c r="L14" s="16">
        <v>1150697654.3800001</v>
      </c>
      <c r="M14" s="16">
        <v>1149031654.3800001</v>
      </c>
      <c r="N14" s="17">
        <f t="shared" si="0"/>
        <v>0.25239757008353558</v>
      </c>
      <c r="O14" s="18"/>
      <c r="P14" s="18"/>
      <c r="Q14" s="19"/>
    </row>
    <row r="15" spans="1:17" x14ac:dyDescent="0.25">
      <c r="A15" s="15" t="s">
        <v>389</v>
      </c>
      <c r="B15" s="15" t="s">
        <v>69</v>
      </c>
      <c r="C15" s="15" t="s">
        <v>70</v>
      </c>
      <c r="D15" s="16">
        <v>566508408</v>
      </c>
      <c r="E15" s="16">
        <v>566508408</v>
      </c>
      <c r="F15" s="16">
        <v>566508408</v>
      </c>
      <c r="G15" s="16">
        <v>0</v>
      </c>
      <c r="H15" s="16">
        <v>0</v>
      </c>
      <c r="I15" s="16">
        <v>0</v>
      </c>
      <c r="J15" s="16">
        <v>104716332.26000001</v>
      </c>
      <c r="K15" s="16">
        <v>104716332.26000001</v>
      </c>
      <c r="L15" s="16">
        <v>461792075.74000001</v>
      </c>
      <c r="M15" s="16">
        <v>461792075.74000001</v>
      </c>
      <c r="N15" s="17">
        <f t="shared" si="0"/>
        <v>0.18484515107143831</v>
      </c>
      <c r="O15" s="18"/>
      <c r="P15" s="18"/>
      <c r="Q15" s="19"/>
    </row>
    <row r="16" spans="1:17" x14ac:dyDescent="0.25">
      <c r="A16" s="15" t="s">
        <v>389</v>
      </c>
      <c r="B16" s="15" t="s">
        <v>71</v>
      </c>
      <c r="C16" s="15" t="s">
        <v>72</v>
      </c>
      <c r="D16" s="16">
        <v>452790120</v>
      </c>
      <c r="E16" s="16">
        <v>452790120</v>
      </c>
      <c r="F16" s="16">
        <v>452790120</v>
      </c>
      <c r="G16" s="16">
        <v>0</v>
      </c>
      <c r="H16" s="16">
        <v>0</v>
      </c>
      <c r="I16" s="16">
        <v>0</v>
      </c>
      <c r="J16" s="16">
        <v>90490445.420000002</v>
      </c>
      <c r="K16" s="16">
        <v>90490445.420000002</v>
      </c>
      <c r="L16" s="16">
        <v>362299674.57999998</v>
      </c>
      <c r="M16" s="16">
        <v>362299674.57999998</v>
      </c>
      <c r="N16" s="17">
        <f t="shared" si="0"/>
        <v>0.19985075076284792</v>
      </c>
      <c r="O16" s="18"/>
      <c r="P16" s="18"/>
      <c r="Q16" s="19"/>
    </row>
    <row r="17" spans="1:17" x14ac:dyDescent="0.25">
      <c r="A17" s="15" t="s">
        <v>389</v>
      </c>
      <c r="B17" s="15" t="s">
        <v>73</v>
      </c>
      <c r="C17" s="15" t="s">
        <v>74</v>
      </c>
      <c r="D17" s="16">
        <v>172383331</v>
      </c>
      <c r="E17" s="16">
        <v>172383331</v>
      </c>
      <c r="F17" s="16">
        <v>172383331</v>
      </c>
      <c r="G17" s="16">
        <v>0</v>
      </c>
      <c r="H17" s="16">
        <v>0</v>
      </c>
      <c r="I17" s="16">
        <v>0</v>
      </c>
      <c r="J17" s="16">
        <v>169140964.44</v>
      </c>
      <c r="K17" s="16">
        <v>169140964.44</v>
      </c>
      <c r="L17" s="16">
        <v>3242366.56</v>
      </c>
      <c r="M17" s="16">
        <v>3242366.56</v>
      </c>
      <c r="N17" s="17">
        <f t="shared" si="0"/>
        <v>0.9811909507654194</v>
      </c>
      <c r="O17" s="18"/>
      <c r="P17" s="18"/>
      <c r="Q17" s="19"/>
    </row>
    <row r="18" spans="1:17" x14ac:dyDescent="0.25">
      <c r="A18" s="15" t="s">
        <v>389</v>
      </c>
      <c r="B18" s="15" t="s">
        <v>75</v>
      </c>
      <c r="C18" s="15" t="s">
        <v>76</v>
      </c>
      <c r="D18" s="16">
        <v>138000000</v>
      </c>
      <c r="E18" s="16">
        <v>138000000</v>
      </c>
      <c r="F18" s="16">
        <v>138000000</v>
      </c>
      <c r="G18" s="16">
        <v>0</v>
      </c>
      <c r="H18" s="16">
        <v>0</v>
      </c>
      <c r="I18" s="16">
        <v>0</v>
      </c>
      <c r="J18" s="16">
        <v>24138544.5</v>
      </c>
      <c r="K18" s="16">
        <v>24138544.5</v>
      </c>
      <c r="L18" s="16">
        <v>113861455.5</v>
      </c>
      <c r="M18" s="16">
        <v>113861455.5</v>
      </c>
      <c r="N18" s="17">
        <f t="shared" si="0"/>
        <v>0.17491698913043477</v>
      </c>
      <c r="O18" s="18"/>
      <c r="P18" s="18"/>
      <c r="Q18" s="19"/>
    </row>
    <row r="19" spans="1:17" x14ac:dyDescent="0.25">
      <c r="A19" s="15" t="s">
        <v>389</v>
      </c>
      <c r="B19" s="15" t="s">
        <v>77</v>
      </c>
      <c r="C19" s="15" t="s">
        <v>78</v>
      </c>
      <c r="D19" s="16">
        <v>209502082</v>
      </c>
      <c r="E19" s="16">
        <v>209502082</v>
      </c>
      <c r="F19" s="16">
        <v>207836082</v>
      </c>
      <c r="G19" s="16">
        <v>0</v>
      </c>
      <c r="H19" s="16">
        <v>0</v>
      </c>
      <c r="I19" s="16">
        <v>0</v>
      </c>
      <c r="J19" s="16">
        <v>0</v>
      </c>
      <c r="K19" s="16">
        <v>0</v>
      </c>
      <c r="L19" s="16">
        <v>209502082</v>
      </c>
      <c r="M19" s="16">
        <v>207836082</v>
      </c>
      <c r="N19" s="17">
        <f t="shared" si="0"/>
        <v>0</v>
      </c>
      <c r="O19" s="18"/>
      <c r="P19" s="18"/>
      <c r="Q19" s="19"/>
    </row>
    <row r="20" spans="1:17" x14ac:dyDescent="0.25">
      <c r="A20" s="15" t="s">
        <v>389</v>
      </c>
      <c r="B20" s="15" t="s">
        <v>79</v>
      </c>
      <c r="C20" s="15" t="s">
        <v>80</v>
      </c>
      <c r="D20" s="16">
        <v>248573993</v>
      </c>
      <c r="E20" s="16">
        <v>248573993</v>
      </c>
      <c r="F20" s="16">
        <v>246623993</v>
      </c>
      <c r="G20" s="16">
        <v>0</v>
      </c>
      <c r="H20" s="16">
        <v>181414363.44999999</v>
      </c>
      <c r="I20" s="16">
        <v>0</v>
      </c>
      <c r="J20" s="16">
        <v>65209629.549999997</v>
      </c>
      <c r="K20" s="16">
        <v>65209629.549999997</v>
      </c>
      <c r="L20" s="16">
        <v>1950000</v>
      </c>
      <c r="M20" s="16">
        <v>0</v>
      </c>
      <c r="N20" s="17">
        <f t="shared" si="0"/>
        <v>0.26233488372212777</v>
      </c>
      <c r="O20" s="18"/>
      <c r="P20" s="18"/>
      <c r="Q20" s="19"/>
    </row>
    <row r="21" spans="1:17" x14ac:dyDescent="0.25">
      <c r="A21" s="15" t="s">
        <v>389</v>
      </c>
      <c r="B21" s="15" t="s">
        <v>390</v>
      </c>
      <c r="C21" s="15" t="s">
        <v>82</v>
      </c>
      <c r="D21" s="16">
        <v>235826609</v>
      </c>
      <c r="E21" s="16">
        <v>235826609</v>
      </c>
      <c r="F21" s="16">
        <v>233976609</v>
      </c>
      <c r="G21" s="16">
        <v>0</v>
      </c>
      <c r="H21" s="16">
        <v>172110501.75</v>
      </c>
      <c r="I21" s="16">
        <v>0</v>
      </c>
      <c r="J21" s="16">
        <v>61866107.25</v>
      </c>
      <c r="K21" s="16">
        <v>61866107.25</v>
      </c>
      <c r="L21" s="16">
        <v>1850000</v>
      </c>
      <c r="M21" s="16">
        <v>0</v>
      </c>
      <c r="N21" s="17">
        <f t="shared" si="0"/>
        <v>0.26233726343408514</v>
      </c>
      <c r="O21" s="18"/>
      <c r="P21" s="18"/>
      <c r="Q21" s="19"/>
    </row>
    <row r="22" spans="1:17" x14ac:dyDescent="0.25">
      <c r="A22" s="15" t="s">
        <v>389</v>
      </c>
      <c r="B22" s="15" t="s">
        <v>391</v>
      </c>
      <c r="C22" s="15" t="s">
        <v>84</v>
      </c>
      <c r="D22" s="16">
        <v>12747384</v>
      </c>
      <c r="E22" s="16">
        <v>12747384</v>
      </c>
      <c r="F22" s="16">
        <v>12647384</v>
      </c>
      <c r="G22" s="16">
        <v>0</v>
      </c>
      <c r="H22" s="16">
        <v>9303861.6999999993</v>
      </c>
      <c r="I22" s="16">
        <v>0</v>
      </c>
      <c r="J22" s="16">
        <v>3343522.3</v>
      </c>
      <c r="K22" s="16">
        <v>3343522.3</v>
      </c>
      <c r="L22" s="16">
        <v>100000</v>
      </c>
      <c r="M22" s="16">
        <v>0</v>
      </c>
      <c r="N22" s="17">
        <f t="shared" si="0"/>
        <v>0.26229085904998234</v>
      </c>
      <c r="O22" s="18"/>
      <c r="P22" s="18"/>
      <c r="Q22" s="19"/>
    </row>
    <row r="23" spans="1:17" x14ac:dyDescent="0.25">
      <c r="A23" s="15" t="s">
        <v>389</v>
      </c>
      <c r="B23" s="15" t="s">
        <v>85</v>
      </c>
      <c r="C23" s="15" t="s">
        <v>86</v>
      </c>
      <c r="D23" s="16">
        <v>244239883</v>
      </c>
      <c r="E23" s="16">
        <v>244239883</v>
      </c>
      <c r="F23" s="16">
        <v>242323883</v>
      </c>
      <c r="G23" s="16">
        <v>0</v>
      </c>
      <c r="H23" s="16">
        <v>178762849.03999999</v>
      </c>
      <c r="I23" s="16">
        <v>0</v>
      </c>
      <c r="J23" s="16">
        <v>63561033.960000001</v>
      </c>
      <c r="K23" s="16">
        <v>63561033.960000001</v>
      </c>
      <c r="L23" s="16">
        <v>1916000</v>
      </c>
      <c r="M23" s="16">
        <v>0</v>
      </c>
      <c r="N23" s="17">
        <f t="shared" si="0"/>
        <v>0.26024019164797912</v>
      </c>
      <c r="O23" s="18"/>
      <c r="P23" s="18"/>
      <c r="Q23" s="19"/>
    </row>
    <row r="24" spans="1:17" x14ac:dyDescent="0.25">
      <c r="A24" s="15" t="s">
        <v>389</v>
      </c>
      <c r="B24" s="15" t="s">
        <v>392</v>
      </c>
      <c r="C24" s="15" t="s">
        <v>88</v>
      </c>
      <c r="D24" s="16">
        <v>129513424</v>
      </c>
      <c r="E24" s="16">
        <v>129513424</v>
      </c>
      <c r="F24" s="16">
        <v>128497424</v>
      </c>
      <c r="G24" s="16">
        <v>0</v>
      </c>
      <c r="H24" s="16">
        <v>95027879.609999999</v>
      </c>
      <c r="I24" s="16">
        <v>0</v>
      </c>
      <c r="J24" s="16">
        <v>33469544.390000001</v>
      </c>
      <c r="K24" s="16">
        <v>33469544.390000001</v>
      </c>
      <c r="L24" s="16">
        <v>1016000</v>
      </c>
      <c r="M24" s="16">
        <v>0</v>
      </c>
      <c r="N24" s="17">
        <f t="shared" si="0"/>
        <v>0.25842529180604473</v>
      </c>
      <c r="O24" s="18"/>
      <c r="P24" s="18"/>
      <c r="Q24" s="19"/>
    </row>
    <row r="25" spans="1:17" x14ac:dyDescent="0.25">
      <c r="A25" s="15" t="s">
        <v>389</v>
      </c>
      <c r="B25" s="15" t="s">
        <v>393</v>
      </c>
      <c r="C25" s="15" t="s">
        <v>90</v>
      </c>
      <c r="D25" s="16">
        <v>38242153</v>
      </c>
      <c r="E25" s="16">
        <v>38242153</v>
      </c>
      <c r="F25" s="16">
        <v>37942153</v>
      </c>
      <c r="G25" s="16">
        <v>0</v>
      </c>
      <c r="H25" s="16">
        <v>27911649.960000001</v>
      </c>
      <c r="I25" s="16">
        <v>0</v>
      </c>
      <c r="J25" s="16">
        <v>10030503.039999999</v>
      </c>
      <c r="K25" s="16">
        <v>10030503.039999999</v>
      </c>
      <c r="L25" s="16">
        <v>300000</v>
      </c>
      <c r="M25" s="16">
        <v>0</v>
      </c>
      <c r="N25" s="17">
        <f t="shared" si="0"/>
        <v>0.26228918230623677</v>
      </c>
      <c r="O25" s="18"/>
      <c r="P25" s="18"/>
      <c r="Q25" s="19"/>
    </row>
    <row r="26" spans="1:17" x14ac:dyDescent="0.25">
      <c r="A26" s="15" t="s">
        <v>389</v>
      </c>
      <c r="B26" s="15" t="s">
        <v>394</v>
      </c>
      <c r="C26" s="15" t="s">
        <v>92</v>
      </c>
      <c r="D26" s="16">
        <v>76484306</v>
      </c>
      <c r="E26" s="16">
        <v>76484306</v>
      </c>
      <c r="F26" s="16">
        <v>75884306</v>
      </c>
      <c r="G26" s="16">
        <v>0</v>
      </c>
      <c r="H26" s="16">
        <v>55823319.469999999</v>
      </c>
      <c r="I26" s="16">
        <v>0</v>
      </c>
      <c r="J26" s="16">
        <v>20060986.530000001</v>
      </c>
      <c r="K26" s="16">
        <v>20060986.530000001</v>
      </c>
      <c r="L26" s="16">
        <v>600000</v>
      </c>
      <c r="M26" s="16">
        <v>0</v>
      </c>
      <c r="N26" s="17">
        <f t="shared" si="0"/>
        <v>0.26228892669824316</v>
      </c>
      <c r="O26" s="18"/>
      <c r="P26" s="18"/>
      <c r="Q26" s="19"/>
    </row>
    <row r="27" spans="1:17" s="14" customFormat="1" x14ac:dyDescent="0.25">
      <c r="A27" s="3" t="s">
        <v>389</v>
      </c>
      <c r="B27" s="3" t="s">
        <v>95</v>
      </c>
      <c r="C27" s="3" t="s">
        <v>96</v>
      </c>
      <c r="D27" s="10">
        <v>610711344</v>
      </c>
      <c r="E27" s="10">
        <v>610711344</v>
      </c>
      <c r="F27" s="10">
        <v>291601213</v>
      </c>
      <c r="G27" s="10">
        <v>464000</v>
      </c>
      <c r="H27" s="10">
        <v>56521393.189999998</v>
      </c>
      <c r="I27" s="10">
        <v>370500</v>
      </c>
      <c r="J27" s="10">
        <v>55948105.619999997</v>
      </c>
      <c r="K27" s="10">
        <v>31649517.149999999</v>
      </c>
      <c r="L27" s="10">
        <v>497407345.19</v>
      </c>
      <c r="M27" s="10">
        <v>178297214.19</v>
      </c>
      <c r="N27" s="11">
        <f t="shared" si="0"/>
        <v>9.161137445647316E-2</v>
      </c>
      <c r="O27" s="12">
        <f t="shared" ref="O27:O58" si="1">+E27</f>
        <v>610711344</v>
      </c>
      <c r="P27" s="12">
        <f t="shared" ref="P27:P58" si="2">+J27</f>
        <v>55948105.619999997</v>
      </c>
      <c r="Q27" s="13">
        <f t="shared" ref="Q27:Q36" si="3">+P27/O27</f>
        <v>9.161137445647316E-2</v>
      </c>
    </row>
    <row r="28" spans="1:17" x14ac:dyDescent="0.25">
      <c r="A28" s="15" t="s">
        <v>389</v>
      </c>
      <c r="B28" s="15" t="s">
        <v>97</v>
      </c>
      <c r="C28" s="15" t="s">
        <v>98</v>
      </c>
      <c r="D28" s="16">
        <v>500000</v>
      </c>
      <c r="E28" s="16">
        <v>500000</v>
      </c>
      <c r="F28" s="16">
        <v>125000</v>
      </c>
      <c r="G28" s="16">
        <v>0</v>
      </c>
      <c r="H28" s="16">
        <v>0</v>
      </c>
      <c r="I28" s="16">
        <v>0</v>
      </c>
      <c r="J28" s="16">
        <v>0</v>
      </c>
      <c r="K28" s="16">
        <v>0</v>
      </c>
      <c r="L28" s="16">
        <v>500000</v>
      </c>
      <c r="M28" s="16">
        <v>125000</v>
      </c>
      <c r="N28" s="17">
        <f t="shared" si="0"/>
        <v>0</v>
      </c>
      <c r="O28" s="18">
        <f t="shared" si="1"/>
        <v>500000</v>
      </c>
      <c r="P28" s="18">
        <f t="shared" si="2"/>
        <v>0</v>
      </c>
      <c r="Q28" s="19">
        <f t="shared" si="3"/>
        <v>0</v>
      </c>
    </row>
    <row r="29" spans="1:17" x14ac:dyDescent="0.25">
      <c r="A29" s="15" t="s">
        <v>389</v>
      </c>
      <c r="B29" s="15" t="s">
        <v>105</v>
      </c>
      <c r="C29" s="15" t="s">
        <v>106</v>
      </c>
      <c r="D29" s="16">
        <v>500000</v>
      </c>
      <c r="E29" s="16">
        <v>500000</v>
      </c>
      <c r="F29" s="16">
        <v>125000</v>
      </c>
      <c r="G29" s="16">
        <v>0</v>
      </c>
      <c r="H29" s="16">
        <v>0</v>
      </c>
      <c r="I29" s="16">
        <v>0</v>
      </c>
      <c r="J29" s="16">
        <v>0</v>
      </c>
      <c r="K29" s="16">
        <v>0</v>
      </c>
      <c r="L29" s="16">
        <v>500000</v>
      </c>
      <c r="M29" s="16">
        <v>125000</v>
      </c>
      <c r="N29" s="17">
        <f t="shared" si="0"/>
        <v>0</v>
      </c>
      <c r="O29" s="18">
        <f t="shared" si="1"/>
        <v>500000</v>
      </c>
      <c r="P29" s="18">
        <f t="shared" si="2"/>
        <v>0</v>
      </c>
      <c r="Q29" s="19">
        <f t="shared" si="3"/>
        <v>0</v>
      </c>
    </row>
    <row r="30" spans="1:17" x14ac:dyDescent="0.25">
      <c r="A30" s="15" t="s">
        <v>389</v>
      </c>
      <c r="B30" s="15" t="s">
        <v>107</v>
      </c>
      <c r="C30" s="15" t="s">
        <v>108</v>
      </c>
      <c r="D30" s="16">
        <v>95922173</v>
      </c>
      <c r="E30" s="16">
        <v>95922173</v>
      </c>
      <c r="F30" s="16">
        <v>54386085</v>
      </c>
      <c r="G30" s="16">
        <v>0</v>
      </c>
      <c r="H30" s="16">
        <v>6289659.75</v>
      </c>
      <c r="I30" s="16">
        <v>0</v>
      </c>
      <c r="J30" s="16">
        <v>23073687.149999999</v>
      </c>
      <c r="K30" s="16">
        <v>23073687.149999999</v>
      </c>
      <c r="L30" s="16">
        <v>66558826.100000001</v>
      </c>
      <c r="M30" s="16">
        <v>25022738.100000001</v>
      </c>
      <c r="N30" s="17">
        <f t="shared" si="0"/>
        <v>0.24054591788699364</v>
      </c>
      <c r="O30" s="18">
        <f t="shared" si="1"/>
        <v>95922173</v>
      </c>
      <c r="P30" s="18">
        <f t="shared" si="2"/>
        <v>23073687.149999999</v>
      </c>
      <c r="Q30" s="19">
        <f t="shared" si="3"/>
        <v>0.24054591788699364</v>
      </c>
    </row>
    <row r="31" spans="1:17" x14ac:dyDescent="0.25">
      <c r="A31" s="15" t="s">
        <v>389</v>
      </c>
      <c r="B31" s="15" t="s">
        <v>109</v>
      </c>
      <c r="C31" s="15" t="s">
        <v>110</v>
      </c>
      <c r="D31" s="16">
        <v>21661539</v>
      </c>
      <c r="E31" s="16">
        <v>21661539</v>
      </c>
      <c r="F31" s="16">
        <v>10830769</v>
      </c>
      <c r="G31" s="16">
        <v>0</v>
      </c>
      <c r="H31" s="16">
        <v>1933018</v>
      </c>
      <c r="I31" s="16">
        <v>0</v>
      </c>
      <c r="J31" s="16">
        <v>3118001.5</v>
      </c>
      <c r="K31" s="16">
        <v>3118001.5</v>
      </c>
      <c r="L31" s="16">
        <v>16610519.5</v>
      </c>
      <c r="M31" s="16">
        <v>5779749.5</v>
      </c>
      <c r="N31" s="17">
        <f t="shared" si="0"/>
        <v>0.14394182703269606</v>
      </c>
      <c r="O31" s="18">
        <f t="shared" si="1"/>
        <v>21661539</v>
      </c>
      <c r="P31" s="18">
        <f t="shared" si="2"/>
        <v>3118001.5</v>
      </c>
      <c r="Q31" s="19">
        <f t="shared" si="3"/>
        <v>0.14394182703269606</v>
      </c>
    </row>
    <row r="32" spans="1:17" x14ac:dyDescent="0.25">
      <c r="A32" s="15" t="s">
        <v>389</v>
      </c>
      <c r="B32" s="15" t="s">
        <v>111</v>
      </c>
      <c r="C32" s="15" t="s">
        <v>112</v>
      </c>
      <c r="D32" s="16">
        <v>46727273</v>
      </c>
      <c r="E32" s="16">
        <v>46727273</v>
      </c>
      <c r="F32" s="16">
        <v>27363636</v>
      </c>
      <c r="G32" s="16">
        <v>0</v>
      </c>
      <c r="H32" s="16">
        <v>3699584.34</v>
      </c>
      <c r="I32" s="16">
        <v>0</v>
      </c>
      <c r="J32" s="16">
        <v>11822725.199999999</v>
      </c>
      <c r="K32" s="16">
        <v>11822725.199999999</v>
      </c>
      <c r="L32" s="16">
        <v>31204963.460000001</v>
      </c>
      <c r="M32" s="16">
        <v>11841326.460000001</v>
      </c>
      <c r="N32" s="17">
        <f t="shared" si="0"/>
        <v>0.25301551836761371</v>
      </c>
      <c r="O32" s="18">
        <f t="shared" si="1"/>
        <v>46727273</v>
      </c>
      <c r="P32" s="18">
        <f t="shared" si="2"/>
        <v>11822725.199999999</v>
      </c>
      <c r="Q32" s="19">
        <f t="shared" si="3"/>
        <v>0.25301551836761371</v>
      </c>
    </row>
    <row r="33" spans="1:17" x14ac:dyDescent="0.25">
      <c r="A33" s="15" t="s">
        <v>389</v>
      </c>
      <c r="B33" s="15" t="s">
        <v>113</v>
      </c>
      <c r="C33" s="15" t="s">
        <v>114</v>
      </c>
      <c r="D33" s="16">
        <v>72000</v>
      </c>
      <c r="E33" s="16">
        <v>72000</v>
      </c>
      <c r="F33" s="16">
        <v>36000</v>
      </c>
      <c r="G33" s="16">
        <v>0</v>
      </c>
      <c r="H33" s="16">
        <v>0</v>
      </c>
      <c r="I33" s="16">
        <v>0</v>
      </c>
      <c r="J33" s="16">
        <v>16400</v>
      </c>
      <c r="K33" s="16">
        <v>16400</v>
      </c>
      <c r="L33" s="16">
        <v>55600</v>
      </c>
      <c r="M33" s="16">
        <v>19600</v>
      </c>
      <c r="N33" s="17">
        <f t="shared" si="0"/>
        <v>0.22777777777777777</v>
      </c>
      <c r="O33" s="18">
        <f t="shared" si="1"/>
        <v>72000</v>
      </c>
      <c r="P33" s="18">
        <f t="shared" si="2"/>
        <v>16400</v>
      </c>
      <c r="Q33" s="19">
        <f t="shared" si="3"/>
        <v>0.22777777777777777</v>
      </c>
    </row>
    <row r="34" spans="1:17" x14ac:dyDescent="0.25">
      <c r="A34" s="15" t="s">
        <v>389</v>
      </c>
      <c r="B34" s="15" t="s">
        <v>115</v>
      </c>
      <c r="C34" s="15" t="s">
        <v>116</v>
      </c>
      <c r="D34" s="16">
        <v>24976745</v>
      </c>
      <c r="E34" s="16">
        <v>24976745</v>
      </c>
      <c r="F34" s="16">
        <v>14513372</v>
      </c>
      <c r="G34" s="16">
        <v>0</v>
      </c>
      <c r="H34" s="16">
        <v>634465.56000000006</v>
      </c>
      <c r="I34" s="16">
        <v>0</v>
      </c>
      <c r="J34" s="16">
        <v>7307977.2999999998</v>
      </c>
      <c r="K34" s="16">
        <v>7307977.2999999998</v>
      </c>
      <c r="L34" s="16">
        <v>17034302.140000001</v>
      </c>
      <c r="M34" s="16">
        <v>6570929.1399999997</v>
      </c>
      <c r="N34" s="17">
        <f t="shared" si="0"/>
        <v>0.29259126039041516</v>
      </c>
      <c r="O34" s="18">
        <f t="shared" si="1"/>
        <v>24976745</v>
      </c>
      <c r="P34" s="18">
        <f t="shared" si="2"/>
        <v>7307977.2999999998</v>
      </c>
      <c r="Q34" s="19">
        <f t="shared" si="3"/>
        <v>0.29259126039041516</v>
      </c>
    </row>
    <row r="35" spans="1:17" x14ac:dyDescent="0.25">
      <c r="A35" s="15" t="s">
        <v>389</v>
      </c>
      <c r="B35" s="15" t="s">
        <v>117</v>
      </c>
      <c r="C35" s="15" t="s">
        <v>118</v>
      </c>
      <c r="D35" s="16">
        <v>2484616</v>
      </c>
      <c r="E35" s="16">
        <v>2484616</v>
      </c>
      <c r="F35" s="16">
        <v>1642308</v>
      </c>
      <c r="G35" s="16">
        <v>0</v>
      </c>
      <c r="H35" s="16">
        <v>22591.85</v>
      </c>
      <c r="I35" s="16">
        <v>0</v>
      </c>
      <c r="J35" s="16">
        <v>808583.15</v>
      </c>
      <c r="K35" s="16">
        <v>808583.15</v>
      </c>
      <c r="L35" s="16">
        <v>1653441</v>
      </c>
      <c r="M35" s="16">
        <v>811133</v>
      </c>
      <c r="N35" s="17">
        <f t="shared" si="0"/>
        <v>0.32543586212114872</v>
      </c>
      <c r="O35" s="18">
        <f t="shared" si="1"/>
        <v>2484616</v>
      </c>
      <c r="P35" s="18">
        <f t="shared" si="2"/>
        <v>808583.15</v>
      </c>
      <c r="Q35" s="19">
        <f t="shared" si="3"/>
        <v>0.32543586212114872</v>
      </c>
    </row>
    <row r="36" spans="1:17" x14ac:dyDescent="0.25">
      <c r="A36" s="15" t="s">
        <v>389</v>
      </c>
      <c r="B36" s="15" t="s">
        <v>119</v>
      </c>
      <c r="C36" s="15" t="s">
        <v>120</v>
      </c>
      <c r="D36" s="16">
        <v>29064483</v>
      </c>
      <c r="E36" s="16">
        <v>29064483</v>
      </c>
      <c r="F36" s="16">
        <v>19681120</v>
      </c>
      <c r="G36" s="16">
        <v>0</v>
      </c>
      <c r="H36" s="16">
        <v>18480960</v>
      </c>
      <c r="I36" s="16">
        <v>0</v>
      </c>
      <c r="J36" s="16">
        <v>0</v>
      </c>
      <c r="K36" s="16">
        <v>0</v>
      </c>
      <c r="L36" s="16">
        <v>10583523</v>
      </c>
      <c r="M36" s="16">
        <v>1200160</v>
      </c>
      <c r="N36" s="17">
        <f t="shared" si="0"/>
        <v>0</v>
      </c>
      <c r="O36" s="18">
        <f t="shared" si="1"/>
        <v>29064483</v>
      </c>
      <c r="P36" s="18">
        <f t="shared" si="2"/>
        <v>0</v>
      </c>
      <c r="Q36" s="19">
        <f t="shared" si="3"/>
        <v>0</v>
      </c>
    </row>
    <row r="37" spans="1:17" x14ac:dyDescent="0.25">
      <c r="A37" s="15" t="s">
        <v>389</v>
      </c>
      <c r="B37" s="15" t="s">
        <v>121</v>
      </c>
      <c r="C37" s="15" t="s">
        <v>122</v>
      </c>
      <c r="D37" s="16">
        <v>4560000</v>
      </c>
      <c r="E37" s="16">
        <v>4560000</v>
      </c>
      <c r="F37" s="16">
        <v>690000</v>
      </c>
      <c r="G37" s="16">
        <v>0</v>
      </c>
      <c r="H37" s="16">
        <v>0</v>
      </c>
      <c r="I37" s="16">
        <v>0</v>
      </c>
      <c r="J37" s="16">
        <v>0</v>
      </c>
      <c r="K37" s="16">
        <v>0</v>
      </c>
      <c r="L37" s="16">
        <v>4560000</v>
      </c>
      <c r="M37" s="16">
        <v>690000</v>
      </c>
      <c r="N37" s="17">
        <f t="shared" si="0"/>
        <v>0</v>
      </c>
      <c r="O37" s="18">
        <f t="shared" si="1"/>
        <v>4560000</v>
      </c>
      <c r="P37" s="18">
        <f t="shared" si="2"/>
        <v>0</v>
      </c>
      <c r="Q37" s="19">
        <f t="shared" ref="Q37:Q79" si="4">+P37/O37</f>
        <v>0</v>
      </c>
    </row>
    <row r="38" spans="1:17" x14ac:dyDescent="0.25">
      <c r="A38" s="15" t="s">
        <v>389</v>
      </c>
      <c r="B38" s="15" t="s">
        <v>123</v>
      </c>
      <c r="C38" s="15" t="s">
        <v>124</v>
      </c>
      <c r="D38" s="16">
        <v>0</v>
      </c>
      <c r="E38" s="16">
        <v>0</v>
      </c>
      <c r="F38" s="16">
        <v>0</v>
      </c>
      <c r="G38" s="16">
        <v>0</v>
      </c>
      <c r="H38" s="16">
        <v>0</v>
      </c>
      <c r="I38" s="16">
        <v>0</v>
      </c>
      <c r="J38" s="16">
        <v>0</v>
      </c>
      <c r="K38" s="16">
        <v>0</v>
      </c>
      <c r="L38" s="16">
        <v>0</v>
      </c>
      <c r="M38" s="16">
        <v>0</v>
      </c>
      <c r="N38" s="17">
        <v>0</v>
      </c>
      <c r="O38" s="18">
        <f t="shared" si="1"/>
        <v>0</v>
      </c>
      <c r="P38" s="18">
        <f t="shared" si="2"/>
        <v>0</v>
      </c>
      <c r="Q38" s="19">
        <v>0</v>
      </c>
    </row>
    <row r="39" spans="1:17" x14ac:dyDescent="0.25">
      <c r="A39" s="15" t="s">
        <v>389</v>
      </c>
      <c r="B39" s="15" t="s">
        <v>125</v>
      </c>
      <c r="C39" s="15" t="s">
        <v>126</v>
      </c>
      <c r="D39" s="16">
        <v>420000</v>
      </c>
      <c r="E39" s="16">
        <v>420000</v>
      </c>
      <c r="F39" s="16">
        <v>210000</v>
      </c>
      <c r="G39" s="16">
        <v>0</v>
      </c>
      <c r="H39" s="16">
        <v>0</v>
      </c>
      <c r="I39" s="16">
        <v>0</v>
      </c>
      <c r="J39" s="16">
        <v>0</v>
      </c>
      <c r="K39" s="16">
        <v>0</v>
      </c>
      <c r="L39" s="16">
        <v>420000</v>
      </c>
      <c r="M39" s="16">
        <v>210000</v>
      </c>
      <c r="N39" s="17">
        <f t="shared" ref="N39:N70" si="5">+J39/E39</f>
        <v>0</v>
      </c>
      <c r="O39" s="18">
        <f t="shared" si="1"/>
        <v>420000</v>
      </c>
      <c r="P39" s="18">
        <f t="shared" si="2"/>
        <v>0</v>
      </c>
      <c r="Q39" s="19">
        <v>0</v>
      </c>
    </row>
    <row r="40" spans="1:17" x14ac:dyDescent="0.25">
      <c r="A40" s="15" t="s">
        <v>389</v>
      </c>
      <c r="B40" s="15" t="s">
        <v>395</v>
      </c>
      <c r="C40" s="15" t="s">
        <v>396</v>
      </c>
      <c r="D40" s="16">
        <v>300000</v>
      </c>
      <c r="E40" s="16">
        <v>300000</v>
      </c>
      <c r="F40" s="16">
        <v>150000</v>
      </c>
      <c r="G40" s="16">
        <v>0</v>
      </c>
      <c r="H40" s="16">
        <v>0</v>
      </c>
      <c r="I40" s="16">
        <v>0</v>
      </c>
      <c r="J40" s="16">
        <v>0</v>
      </c>
      <c r="K40" s="16">
        <v>0</v>
      </c>
      <c r="L40" s="16">
        <v>300000</v>
      </c>
      <c r="M40" s="16">
        <v>150000</v>
      </c>
      <c r="N40" s="17">
        <f t="shared" si="5"/>
        <v>0</v>
      </c>
      <c r="O40" s="18">
        <f t="shared" si="1"/>
        <v>300000</v>
      </c>
      <c r="P40" s="18">
        <f t="shared" si="2"/>
        <v>0</v>
      </c>
      <c r="Q40" s="19">
        <f t="shared" si="4"/>
        <v>0</v>
      </c>
    </row>
    <row r="41" spans="1:17" x14ac:dyDescent="0.25">
      <c r="A41" s="15" t="s">
        <v>389</v>
      </c>
      <c r="B41" s="15" t="s">
        <v>127</v>
      </c>
      <c r="C41" s="15" t="s">
        <v>128</v>
      </c>
      <c r="D41" s="16">
        <v>300000</v>
      </c>
      <c r="E41" s="16">
        <v>300000</v>
      </c>
      <c r="F41" s="16">
        <v>150000</v>
      </c>
      <c r="G41" s="16">
        <v>0</v>
      </c>
      <c r="H41" s="16">
        <v>0</v>
      </c>
      <c r="I41" s="16">
        <v>0</v>
      </c>
      <c r="J41" s="16">
        <v>0</v>
      </c>
      <c r="K41" s="16">
        <v>0</v>
      </c>
      <c r="L41" s="16">
        <v>300000</v>
      </c>
      <c r="M41" s="16">
        <v>150000</v>
      </c>
      <c r="N41" s="17">
        <f t="shared" si="5"/>
        <v>0</v>
      </c>
      <c r="O41" s="18">
        <f t="shared" si="1"/>
        <v>300000</v>
      </c>
      <c r="P41" s="18">
        <f t="shared" si="2"/>
        <v>0</v>
      </c>
      <c r="Q41" s="19">
        <v>0</v>
      </c>
    </row>
    <row r="42" spans="1:17" x14ac:dyDescent="0.25">
      <c r="A42" s="15" t="s">
        <v>389</v>
      </c>
      <c r="B42" s="15" t="s">
        <v>131</v>
      </c>
      <c r="C42" s="15" t="s">
        <v>132</v>
      </c>
      <c r="D42" s="16">
        <v>23484483</v>
      </c>
      <c r="E42" s="16">
        <v>23484483</v>
      </c>
      <c r="F42" s="16">
        <v>18481120</v>
      </c>
      <c r="G42" s="16">
        <v>0</v>
      </c>
      <c r="H42" s="16">
        <v>18480960</v>
      </c>
      <c r="I42" s="16">
        <v>0</v>
      </c>
      <c r="J42" s="16">
        <v>0</v>
      </c>
      <c r="K42" s="16">
        <v>0</v>
      </c>
      <c r="L42" s="16">
        <v>5003523</v>
      </c>
      <c r="M42" s="16">
        <v>160</v>
      </c>
      <c r="N42" s="17">
        <f t="shared" si="5"/>
        <v>0</v>
      </c>
      <c r="O42" s="18">
        <f t="shared" si="1"/>
        <v>23484483</v>
      </c>
      <c r="P42" s="18">
        <f t="shared" si="2"/>
        <v>0</v>
      </c>
      <c r="Q42" s="19">
        <v>0</v>
      </c>
    </row>
    <row r="43" spans="1:17" x14ac:dyDescent="0.25">
      <c r="A43" s="15" t="s">
        <v>389</v>
      </c>
      <c r="B43" s="15" t="s">
        <v>133</v>
      </c>
      <c r="C43" s="15" t="s">
        <v>134</v>
      </c>
      <c r="D43" s="16">
        <v>162311760</v>
      </c>
      <c r="E43" s="16">
        <v>162311760</v>
      </c>
      <c r="F43" s="16">
        <v>93996303</v>
      </c>
      <c r="G43" s="16">
        <v>0</v>
      </c>
      <c r="H43" s="16">
        <v>22423295.129999999</v>
      </c>
      <c r="I43" s="16">
        <v>0</v>
      </c>
      <c r="J43" s="16">
        <v>11571445</v>
      </c>
      <c r="K43" s="16">
        <v>1093945</v>
      </c>
      <c r="L43" s="16">
        <v>128317019.87</v>
      </c>
      <c r="M43" s="16">
        <v>60001562.869999997</v>
      </c>
      <c r="N43" s="17">
        <f t="shared" si="5"/>
        <v>7.1291476353900665E-2</v>
      </c>
      <c r="O43" s="18">
        <f t="shared" si="1"/>
        <v>162311760</v>
      </c>
      <c r="P43" s="18">
        <f t="shared" si="2"/>
        <v>11571445</v>
      </c>
      <c r="Q43" s="19">
        <f t="shared" si="4"/>
        <v>7.1291476353900665E-2</v>
      </c>
    </row>
    <row r="44" spans="1:17" x14ac:dyDescent="0.25">
      <c r="A44" s="15" t="s">
        <v>389</v>
      </c>
      <c r="B44" s="15" t="s">
        <v>135</v>
      </c>
      <c r="C44" s="15" t="s">
        <v>136</v>
      </c>
      <c r="D44" s="16">
        <v>25000000</v>
      </c>
      <c r="E44" s="16">
        <v>25000000</v>
      </c>
      <c r="F44" s="16">
        <v>6250000</v>
      </c>
      <c r="G44" s="16">
        <v>0</v>
      </c>
      <c r="H44" s="16">
        <v>0</v>
      </c>
      <c r="I44" s="16">
        <v>0</v>
      </c>
      <c r="J44" s="16">
        <v>0</v>
      </c>
      <c r="K44" s="16">
        <v>0</v>
      </c>
      <c r="L44" s="16">
        <v>25000000</v>
      </c>
      <c r="M44" s="16">
        <v>6250000</v>
      </c>
      <c r="N44" s="17">
        <f t="shared" si="5"/>
        <v>0</v>
      </c>
      <c r="O44" s="18">
        <f t="shared" si="1"/>
        <v>25000000</v>
      </c>
      <c r="P44" s="18">
        <f t="shared" si="2"/>
        <v>0</v>
      </c>
      <c r="Q44" s="19">
        <f t="shared" si="4"/>
        <v>0</v>
      </c>
    </row>
    <row r="45" spans="1:17" x14ac:dyDescent="0.25">
      <c r="A45" s="15" t="s">
        <v>389</v>
      </c>
      <c r="B45" s="15" t="s">
        <v>139</v>
      </c>
      <c r="C45" s="15" t="s">
        <v>140</v>
      </c>
      <c r="D45" s="16">
        <v>14266305</v>
      </c>
      <c r="E45" s="16">
        <v>14266305</v>
      </c>
      <c r="F45" s="16">
        <v>14200576</v>
      </c>
      <c r="G45" s="16">
        <v>0</v>
      </c>
      <c r="H45" s="16">
        <v>0</v>
      </c>
      <c r="I45" s="16">
        <v>0</v>
      </c>
      <c r="J45" s="16">
        <v>0</v>
      </c>
      <c r="K45" s="16">
        <v>0</v>
      </c>
      <c r="L45" s="16">
        <v>14266305</v>
      </c>
      <c r="M45" s="16">
        <v>14200576</v>
      </c>
      <c r="N45" s="17">
        <f t="shared" si="5"/>
        <v>0</v>
      </c>
      <c r="O45" s="18">
        <f t="shared" si="1"/>
        <v>14266305</v>
      </c>
      <c r="P45" s="18">
        <f t="shared" si="2"/>
        <v>0</v>
      </c>
      <c r="Q45" s="19">
        <f t="shared" si="4"/>
        <v>0</v>
      </c>
    </row>
    <row r="46" spans="1:17" x14ac:dyDescent="0.25">
      <c r="A46" s="15" t="s">
        <v>389</v>
      </c>
      <c r="B46" s="15" t="s">
        <v>141</v>
      </c>
      <c r="C46" s="15" t="s">
        <v>142</v>
      </c>
      <c r="D46" s="16">
        <v>100000000</v>
      </c>
      <c r="E46" s="16">
        <v>100000000</v>
      </c>
      <c r="F46" s="16">
        <v>60450000</v>
      </c>
      <c r="G46" s="16">
        <v>0</v>
      </c>
      <c r="H46" s="16">
        <v>20361000</v>
      </c>
      <c r="I46" s="16">
        <v>0</v>
      </c>
      <c r="J46" s="16">
        <v>9955500</v>
      </c>
      <c r="K46" s="16">
        <v>0</v>
      </c>
      <c r="L46" s="16">
        <v>69683500</v>
      </c>
      <c r="M46" s="16">
        <v>30133500</v>
      </c>
      <c r="N46" s="17">
        <f t="shared" si="5"/>
        <v>9.9555000000000005E-2</v>
      </c>
      <c r="O46" s="18">
        <f t="shared" si="1"/>
        <v>100000000</v>
      </c>
      <c r="P46" s="18">
        <f t="shared" si="2"/>
        <v>9955500</v>
      </c>
      <c r="Q46" s="19">
        <f t="shared" si="4"/>
        <v>9.9555000000000005E-2</v>
      </c>
    </row>
    <row r="47" spans="1:17" x14ac:dyDescent="0.25">
      <c r="A47" s="15" t="s">
        <v>389</v>
      </c>
      <c r="B47" s="15" t="s">
        <v>143</v>
      </c>
      <c r="C47" s="15" t="s">
        <v>144</v>
      </c>
      <c r="D47" s="16">
        <v>23045455</v>
      </c>
      <c r="E47" s="16">
        <v>23045455</v>
      </c>
      <c r="F47" s="16">
        <v>13095727</v>
      </c>
      <c r="G47" s="16">
        <v>0</v>
      </c>
      <c r="H47" s="16">
        <v>2062295.13</v>
      </c>
      <c r="I47" s="16">
        <v>0</v>
      </c>
      <c r="J47" s="16">
        <v>1615945</v>
      </c>
      <c r="K47" s="16">
        <v>1093945</v>
      </c>
      <c r="L47" s="16">
        <v>19367214.870000001</v>
      </c>
      <c r="M47" s="16">
        <v>9417486.8699999992</v>
      </c>
      <c r="N47" s="17">
        <f t="shared" si="5"/>
        <v>7.0119899997635113E-2</v>
      </c>
      <c r="O47" s="18">
        <f t="shared" si="1"/>
        <v>23045455</v>
      </c>
      <c r="P47" s="18">
        <f t="shared" si="2"/>
        <v>1615945</v>
      </c>
      <c r="Q47" s="19">
        <f t="shared" si="4"/>
        <v>7.0119899997635113E-2</v>
      </c>
    </row>
    <row r="48" spans="1:17" x14ac:dyDescent="0.25">
      <c r="A48" s="15" t="s">
        <v>389</v>
      </c>
      <c r="B48" s="15" t="s">
        <v>145</v>
      </c>
      <c r="C48" s="15" t="s">
        <v>146</v>
      </c>
      <c r="D48" s="16">
        <v>19720000</v>
      </c>
      <c r="E48" s="16">
        <v>19720000</v>
      </c>
      <c r="F48" s="16">
        <v>9960000</v>
      </c>
      <c r="G48" s="16">
        <v>0</v>
      </c>
      <c r="H48" s="16">
        <v>3241505</v>
      </c>
      <c r="I48" s="16">
        <v>0</v>
      </c>
      <c r="J48" s="16">
        <v>1450475</v>
      </c>
      <c r="K48" s="16">
        <v>1450475</v>
      </c>
      <c r="L48" s="16">
        <v>15028020</v>
      </c>
      <c r="M48" s="16">
        <v>5268020</v>
      </c>
      <c r="N48" s="17">
        <f t="shared" si="5"/>
        <v>7.3553498985801213E-2</v>
      </c>
      <c r="O48" s="18">
        <f t="shared" si="1"/>
        <v>19720000</v>
      </c>
      <c r="P48" s="18">
        <f t="shared" si="2"/>
        <v>1450475</v>
      </c>
      <c r="Q48" s="19">
        <f t="shared" si="4"/>
        <v>7.3553498985801213E-2</v>
      </c>
    </row>
    <row r="49" spans="1:17" x14ac:dyDescent="0.25">
      <c r="A49" s="15" t="s">
        <v>389</v>
      </c>
      <c r="B49" s="15" t="s">
        <v>147</v>
      </c>
      <c r="C49" s="15" t="s">
        <v>148</v>
      </c>
      <c r="D49" s="16">
        <v>800000</v>
      </c>
      <c r="E49" s="16">
        <v>800000</v>
      </c>
      <c r="F49" s="16">
        <v>500000</v>
      </c>
      <c r="G49" s="16">
        <v>0</v>
      </c>
      <c r="H49" s="16">
        <v>95305</v>
      </c>
      <c r="I49" s="16">
        <v>0</v>
      </c>
      <c r="J49" s="16">
        <v>98675</v>
      </c>
      <c r="K49" s="16">
        <v>98675</v>
      </c>
      <c r="L49" s="16">
        <v>606020</v>
      </c>
      <c r="M49" s="16">
        <v>306020</v>
      </c>
      <c r="N49" s="17">
        <f t="shared" si="5"/>
        <v>0.12334375</v>
      </c>
      <c r="O49" s="18">
        <f t="shared" si="1"/>
        <v>800000</v>
      </c>
      <c r="P49" s="18">
        <f t="shared" si="2"/>
        <v>98675</v>
      </c>
      <c r="Q49" s="19">
        <f t="shared" si="4"/>
        <v>0.12334375</v>
      </c>
    </row>
    <row r="50" spans="1:17" x14ac:dyDescent="0.25">
      <c r="A50" s="15" t="s">
        <v>389</v>
      </c>
      <c r="B50" s="15" t="s">
        <v>149</v>
      </c>
      <c r="C50" s="15" t="s">
        <v>150</v>
      </c>
      <c r="D50" s="16">
        <v>9920000</v>
      </c>
      <c r="E50" s="16">
        <v>9920000</v>
      </c>
      <c r="F50" s="16">
        <v>4960000</v>
      </c>
      <c r="G50" s="16">
        <v>0</v>
      </c>
      <c r="H50" s="16">
        <v>1046200</v>
      </c>
      <c r="I50" s="16">
        <v>0</v>
      </c>
      <c r="J50" s="16">
        <v>1351800</v>
      </c>
      <c r="K50" s="16">
        <v>1351800</v>
      </c>
      <c r="L50" s="16">
        <v>7522000</v>
      </c>
      <c r="M50" s="16">
        <v>2562000</v>
      </c>
      <c r="N50" s="17">
        <f t="shared" si="5"/>
        <v>0.13627016129032257</v>
      </c>
      <c r="O50" s="18">
        <f t="shared" si="1"/>
        <v>9920000</v>
      </c>
      <c r="P50" s="18">
        <f t="shared" si="2"/>
        <v>1351800</v>
      </c>
      <c r="Q50" s="19">
        <f t="shared" si="4"/>
        <v>0.13627016129032257</v>
      </c>
    </row>
    <row r="51" spans="1:17" x14ac:dyDescent="0.25">
      <c r="A51" s="15" t="s">
        <v>389</v>
      </c>
      <c r="B51" s="15" t="s">
        <v>151</v>
      </c>
      <c r="C51" s="15" t="s">
        <v>152</v>
      </c>
      <c r="D51" s="16">
        <v>6000000</v>
      </c>
      <c r="E51" s="16">
        <v>6000000</v>
      </c>
      <c r="F51" s="16">
        <v>3000000</v>
      </c>
      <c r="G51" s="16">
        <v>0</v>
      </c>
      <c r="H51" s="16">
        <v>1500000</v>
      </c>
      <c r="I51" s="16">
        <v>0</v>
      </c>
      <c r="J51" s="16">
        <v>0</v>
      </c>
      <c r="K51" s="16">
        <v>0</v>
      </c>
      <c r="L51" s="16">
        <v>4500000</v>
      </c>
      <c r="M51" s="16">
        <v>1500000</v>
      </c>
      <c r="N51" s="17">
        <f t="shared" si="5"/>
        <v>0</v>
      </c>
      <c r="O51" s="18">
        <f t="shared" si="1"/>
        <v>6000000</v>
      </c>
      <c r="P51" s="18">
        <f t="shared" si="2"/>
        <v>0</v>
      </c>
      <c r="Q51" s="19">
        <f t="shared" si="4"/>
        <v>0</v>
      </c>
    </row>
    <row r="52" spans="1:17" x14ac:dyDescent="0.25">
      <c r="A52" s="15" t="s">
        <v>389</v>
      </c>
      <c r="B52" s="15" t="s">
        <v>153</v>
      </c>
      <c r="C52" s="15" t="s">
        <v>154</v>
      </c>
      <c r="D52" s="16">
        <v>3000000</v>
      </c>
      <c r="E52" s="16">
        <v>3000000</v>
      </c>
      <c r="F52" s="16">
        <v>1500000</v>
      </c>
      <c r="G52" s="16">
        <v>0</v>
      </c>
      <c r="H52" s="16">
        <v>600000</v>
      </c>
      <c r="I52" s="16">
        <v>0</v>
      </c>
      <c r="J52" s="16">
        <v>0</v>
      </c>
      <c r="K52" s="16">
        <v>0</v>
      </c>
      <c r="L52" s="16">
        <v>2400000</v>
      </c>
      <c r="M52" s="16">
        <v>900000</v>
      </c>
      <c r="N52" s="17">
        <f t="shared" si="5"/>
        <v>0</v>
      </c>
      <c r="O52" s="18">
        <f t="shared" si="1"/>
        <v>3000000</v>
      </c>
      <c r="P52" s="18">
        <f t="shared" si="2"/>
        <v>0</v>
      </c>
      <c r="Q52" s="19">
        <f t="shared" si="4"/>
        <v>0</v>
      </c>
    </row>
    <row r="53" spans="1:17" x14ac:dyDescent="0.25">
      <c r="A53" s="15" t="s">
        <v>389</v>
      </c>
      <c r="B53" s="15" t="s">
        <v>155</v>
      </c>
      <c r="C53" s="15" t="s">
        <v>156</v>
      </c>
      <c r="D53" s="16">
        <v>16000000</v>
      </c>
      <c r="E53" s="16">
        <v>16000000</v>
      </c>
      <c r="F53" s="16">
        <v>8000000</v>
      </c>
      <c r="G53" s="16">
        <v>0</v>
      </c>
      <c r="H53" s="16">
        <v>375569</v>
      </c>
      <c r="I53" s="16">
        <v>0</v>
      </c>
      <c r="J53" s="16">
        <v>2624431</v>
      </c>
      <c r="K53" s="16">
        <v>2624431</v>
      </c>
      <c r="L53" s="16">
        <v>13000000</v>
      </c>
      <c r="M53" s="16">
        <v>5000000</v>
      </c>
      <c r="N53" s="17">
        <f t="shared" si="5"/>
        <v>0.1640269375</v>
      </c>
      <c r="O53" s="18">
        <f t="shared" si="1"/>
        <v>16000000</v>
      </c>
      <c r="P53" s="18">
        <f t="shared" si="2"/>
        <v>2624431</v>
      </c>
      <c r="Q53" s="19">
        <f t="shared" si="4"/>
        <v>0.1640269375</v>
      </c>
    </row>
    <row r="54" spans="1:17" x14ac:dyDescent="0.25">
      <c r="A54" s="15" t="s">
        <v>389</v>
      </c>
      <c r="B54" s="15" t="s">
        <v>157</v>
      </c>
      <c r="C54" s="15" t="s">
        <v>158</v>
      </c>
      <c r="D54" s="16">
        <v>16000000</v>
      </c>
      <c r="E54" s="16">
        <v>16000000</v>
      </c>
      <c r="F54" s="16">
        <v>8000000</v>
      </c>
      <c r="G54" s="16">
        <v>0</v>
      </c>
      <c r="H54" s="16">
        <v>375569</v>
      </c>
      <c r="I54" s="16">
        <v>0</v>
      </c>
      <c r="J54" s="16">
        <v>2624431</v>
      </c>
      <c r="K54" s="16">
        <v>2624431</v>
      </c>
      <c r="L54" s="16">
        <v>13000000</v>
      </c>
      <c r="M54" s="16">
        <v>5000000</v>
      </c>
      <c r="N54" s="17">
        <f t="shared" si="5"/>
        <v>0.1640269375</v>
      </c>
      <c r="O54" s="18">
        <f t="shared" si="1"/>
        <v>16000000</v>
      </c>
      <c r="P54" s="18">
        <f t="shared" si="2"/>
        <v>2624431</v>
      </c>
      <c r="Q54" s="19">
        <f t="shared" si="4"/>
        <v>0.1640269375</v>
      </c>
    </row>
    <row r="55" spans="1:17" x14ac:dyDescent="0.25">
      <c r="A55" s="15" t="s">
        <v>389</v>
      </c>
      <c r="B55" s="15" t="s">
        <v>159</v>
      </c>
      <c r="C55" s="15" t="s">
        <v>160</v>
      </c>
      <c r="D55" s="16">
        <v>3507883</v>
      </c>
      <c r="E55" s="16">
        <v>3507883</v>
      </c>
      <c r="F55" s="16">
        <v>1776970</v>
      </c>
      <c r="G55" s="16">
        <v>174000</v>
      </c>
      <c r="H55" s="16">
        <v>500000</v>
      </c>
      <c r="I55" s="16">
        <v>0</v>
      </c>
      <c r="J55" s="16">
        <v>0</v>
      </c>
      <c r="K55" s="16">
        <v>0</v>
      </c>
      <c r="L55" s="16">
        <v>2833883</v>
      </c>
      <c r="M55" s="16">
        <v>1102970</v>
      </c>
      <c r="N55" s="17">
        <f t="shared" si="5"/>
        <v>0</v>
      </c>
      <c r="O55" s="18">
        <f t="shared" si="1"/>
        <v>3507883</v>
      </c>
      <c r="P55" s="18">
        <f t="shared" si="2"/>
        <v>0</v>
      </c>
      <c r="Q55" s="19">
        <f t="shared" si="4"/>
        <v>0</v>
      </c>
    </row>
    <row r="56" spans="1:17" x14ac:dyDescent="0.25">
      <c r="A56" s="15" t="s">
        <v>389</v>
      </c>
      <c r="B56" s="15" t="s">
        <v>161</v>
      </c>
      <c r="C56" s="15" t="s">
        <v>162</v>
      </c>
      <c r="D56" s="16">
        <v>3200000</v>
      </c>
      <c r="E56" s="16">
        <v>3200000</v>
      </c>
      <c r="F56" s="16">
        <v>1600000</v>
      </c>
      <c r="G56" s="16">
        <v>0</v>
      </c>
      <c r="H56" s="16">
        <v>500000</v>
      </c>
      <c r="I56" s="16">
        <v>0</v>
      </c>
      <c r="J56" s="16">
        <v>0</v>
      </c>
      <c r="K56" s="16">
        <v>0</v>
      </c>
      <c r="L56" s="16">
        <v>2700000</v>
      </c>
      <c r="M56" s="16">
        <v>1100000</v>
      </c>
      <c r="N56" s="17">
        <f t="shared" si="5"/>
        <v>0</v>
      </c>
      <c r="O56" s="18">
        <f t="shared" si="1"/>
        <v>3200000</v>
      </c>
      <c r="P56" s="18">
        <f t="shared" si="2"/>
        <v>0</v>
      </c>
      <c r="Q56" s="19">
        <f t="shared" si="4"/>
        <v>0</v>
      </c>
    </row>
    <row r="57" spans="1:17" x14ac:dyDescent="0.25">
      <c r="A57" s="15" t="s">
        <v>389</v>
      </c>
      <c r="B57" s="15" t="s">
        <v>163</v>
      </c>
      <c r="C57" s="15" t="s">
        <v>164</v>
      </c>
      <c r="D57" s="16">
        <v>307883</v>
      </c>
      <c r="E57" s="16">
        <v>307883</v>
      </c>
      <c r="F57" s="16">
        <v>176970</v>
      </c>
      <c r="G57" s="16">
        <v>174000</v>
      </c>
      <c r="H57" s="16">
        <v>0</v>
      </c>
      <c r="I57" s="16">
        <v>0</v>
      </c>
      <c r="J57" s="16">
        <v>0</v>
      </c>
      <c r="K57" s="16">
        <v>0</v>
      </c>
      <c r="L57" s="16">
        <v>133883</v>
      </c>
      <c r="M57" s="16">
        <v>2970</v>
      </c>
      <c r="N57" s="17">
        <f t="shared" si="5"/>
        <v>0</v>
      </c>
      <c r="O57" s="18">
        <f t="shared" si="1"/>
        <v>307883</v>
      </c>
      <c r="P57" s="18">
        <f t="shared" si="2"/>
        <v>0</v>
      </c>
      <c r="Q57" s="19">
        <f t="shared" si="4"/>
        <v>0</v>
      </c>
    </row>
    <row r="58" spans="1:17" x14ac:dyDescent="0.25">
      <c r="A58" s="15" t="s">
        <v>389</v>
      </c>
      <c r="B58" s="15" t="s">
        <v>167</v>
      </c>
      <c r="C58" s="15" t="s">
        <v>168</v>
      </c>
      <c r="D58" s="16">
        <v>282115045</v>
      </c>
      <c r="E58" s="16">
        <v>282115045</v>
      </c>
      <c r="F58" s="16">
        <v>102973735</v>
      </c>
      <c r="G58" s="16">
        <v>290000</v>
      </c>
      <c r="H58" s="16">
        <v>5061055.3099999996</v>
      </c>
      <c r="I58" s="16">
        <v>370500</v>
      </c>
      <c r="J58" s="16">
        <v>17180818.469999999</v>
      </c>
      <c r="K58" s="16">
        <v>3359730</v>
      </c>
      <c r="L58" s="16">
        <v>259212671.22</v>
      </c>
      <c r="M58" s="16">
        <v>80071361.219999999</v>
      </c>
      <c r="N58" s="17">
        <f t="shared" si="5"/>
        <v>6.0900043349336436E-2</v>
      </c>
      <c r="O58" s="18">
        <f t="shared" si="1"/>
        <v>282115045</v>
      </c>
      <c r="P58" s="18">
        <f t="shared" si="2"/>
        <v>17180818.469999999</v>
      </c>
      <c r="Q58" s="19">
        <f t="shared" si="4"/>
        <v>6.0900043349336436E-2</v>
      </c>
    </row>
    <row r="59" spans="1:17" x14ac:dyDescent="0.25">
      <c r="A59" s="15" t="s">
        <v>389</v>
      </c>
      <c r="B59" s="15" t="s">
        <v>169</v>
      </c>
      <c r="C59" s="15" t="s">
        <v>170</v>
      </c>
      <c r="D59" s="16">
        <v>270000000</v>
      </c>
      <c r="E59" s="16">
        <v>270000000</v>
      </c>
      <c r="F59" s="16">
        <v>94691000</v>
      </c>
      <c r="G59" s="16">
        <v>0</v>
      </c>
      <c r="H59" s="16">
        <v>3910250</v>
      </c>
      <c r="I59" s="16">
        <v>370500</v>
      </c>
      <c r="J59" s="16">
        <v>12286060.779999999</v>
      </c>
      <c r="K59" s="16">
        <v>0</v>
      </c>
      <c r="L59" s="16">
        <v>253433189.22</v>
      </c>
      <c r="M59" s="16">
        <v>78124189.219999999</v>
      </c>
      <c r="N59" s="17">
        <f t="shared" si="5"/>
        <v>4.5503928814814812E-2</v>
      </c>
      <c r="O59" s="18">
        <f t="shared" ref="O59:O90" si="6">+E59</f>
        <v>270000000</v>
      </c>
      <c r="P59" s="18">
        <f t="shared" ref="P59:P90" si="7">+J59</f>
        <v>12286060.779999999</v>
      </c>
      <c r="Q59" s="19">
        <f t="shared" si="4"/>
        <v>4.5503928814814812E-2</v>
      </c>
    </row>
    <row r="60" spans="1:17" x14ac:dyDescent="0.25">
      <c r="A60" s="15" t="s">
        <v>389</v>
      </c>
      <c r="B60" s="15" t="s">
        <v>331</v>
      </c>
      <c r="C60" s="15" t="s">
        <v>332</v>
      </c>
      <c r="D60" s="16">
        <v>457143</v>
      </c>
      <c r="E60" s="16">
        <v>457143</v>
      </c>
      <c r="F60" s="16">
        <v>359285</v>
      </c>
      <c r="G60" s="16">
        <v>0</v>
      </c>
      <c r="H60" s="16">
        <v>0</v>
      </c>
      <c r="I60" s="16">
        <v>0</v>
      </c>
      <c r="J60" s="16">
        <v>90000</v>
      </c>
      <c r="K60" s="16">
        <v>0</v>
      </c>
      <c r="L60" s="16">
        <v>367143</v>
      </c>
      <c r="M60" s="16">
        <v>269285</v>
      </c>
      <c r="N60" s="17">
        <f t="shared" si="5"/>
        <v>0.19687493847658172</v>
      </c>
      <c r="O60" s="18">
        <f t="shared" si="6"/>
        <v>457143</v>
      </c>
      <c r="P60" s="18">
        <f t="shared" si="7"/>
        <v>90000</v>
      </c>
      <c r="Q60" s="19">
        <f t="shared" si="4"/>
        <v>0.19687493847658172</v>
      </c>
    </row>
    <row r="61" spans="1:17" x14ac:dyDescent="0.25">
      <c r="A61" s="15" t="s">
        <v>389</v>
      </c>
      <c r="B61" s="15" t="s">
        <v>173</v>
      </c>
      <c r="C61" s="15" t="s">
        <v>174</v>
      </c>
      <c r="D61" s="16">
        <v>2357143</v>
      </c>
      <c r="E61" s="16">
        <v>2357143</v>
      </c>
      <c r="F61" s="16">
        <v>1178571</v>
      </c>
      <c r="G61" s="16">
        <v>0</v>
      </c>
      <c r="H61" s="16">
        <v>468305.31</v>
      </c>
      <c r="I61" s="16">
        <v>0</v>
      </c>
      <c r="J61" s="16">
        <v>111694.69</v>
      </c>
      <c r="K61" s="16">
        <v>0</v>
      </c>
      <c r="L61" s="16">
        <v>1777143</v>
      </c>
      <c r="M61" s="16">
        <v>598571</v>
      </c>
      <c r="N61" s="17">
        <f t="shared" si="5"/>
        <v>4.7385623188750108E-2</v>
      </c>
      <c r="O61" s="18">
        <f t="shared" si="6"/>
        <v>2357143</v>
      </c>
      <c r="P61" s="18">
        <f t="shared" si="7"/>
        <v>111694.69</v>
      </c>
      <c r="Q61" s="19">
        <f t="shared" si="4"/>
        <v>4.7385623188750108E-2</v>
      </c>
    </row>
    <row r="62" spans="1:17" x14ac:dyDescent="0.25">
      <c r="A62" s="15" t="s">
        <v>389</v>
      </c>
      <c r="B62" s="15" t="s">
        <v>175</v>
      </c>
      <c r="C62" s="15" t="s">
        <v>176</v>
      </c>
      <c r="D62" s="16">
        <v>768000</v>
      </c>
      <c r="E62" s="16">
        <v>768000</v>
      </c>
      <c r="F62" s="16">
        <v>192000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6">
        <v>768000</v>
      </c>
      <c r="M62" s="16">
        <v>192000</v>
      </c>
      <c r="N62" s="17">
        <f t="shared" si="5"/>
        <v>0</v>
      </c>
      <c r="O62" s="18">
        <f t="shared" si="6"/>
        <v>768000</v>
      </c>
      <c r="P62" s="18">
        <f t="shared" si="7"/>
        <v>0</v>
      </c>
      <c r="Q62" s="19">
        <f t="shared" si="4"/>
        <v>0</v>
      </c>
    </row>
    <row r="63" spans="1:17" x14ac:dyDescent="0.25">
      <c r="A63" s="15" t="s">
        <v>389</v>
      </c>
      <c r="B63" s="15" t="s">
        <v>177</v>
      </c>
      <c r="C63" s="15" t="s">
        <v>178</v>
      </c>
      <c r="D63" s="16">
        <v>3282759</v>
      </c>
      <c r="E63" s="16">
        <v>3282759</v>
      </c>
      <c r="F63" s="16">
        <v>1793379</v>
      </c>
      <c r="G63" s="16">
        <v>290000</v>
      </c>
      <c r="H63" s="16">
        <v>682500</v>
      </c>
      <c r="I63" s="16">
        <v>0</v>
      </c>
      <c r="J63" s="16">
        <v>0</v>
      </c>
      <c r="K63" s="16">
        <v>0</v>
      </c>
      <c r="L63" s="16">
        <v>2310259</v>
      </c>
      <c r="M63" s="16">
        <v>820879</v>
      </c>
      <c r="N63" s="17">
        <f t="shared" si="5"/>
        <v>0</v>
      </c>
      <c r="O63" s="18">
        <f t="shared" si="6"/>
        <v>3282759</v>
      </c>
      <c r="P63" s="18">
        <f t="shared" si="7"/>
        <v>0</v>
      </c>
      <c r="Q63" s="19">
        <f t="shared" si="4"/>
        <v>0</v>
      </c>
    </row>
    <row r="64" spans="1:17" x14ac:dyDescent="0.25">
      <c r="A64" s="15" t="s">
        <v>389</v>
      </c>
      <c r="B64" s="15" t="s">
        <v>179</v>
      </c>
      <c r="C64" s="15" t="s">
        <v>180</v>
      </c>
      <c r="D64" s="16">
        <v>5000000</v>
      </c>
      <c r="E64" s="16">
        <v>5000000</v>
      </c>
      <c r="F64" s="16">
        <v>4697000</v>
      </c>
      <c r="G64" s="16">
        <v>0</v>
      </c>
      <c r="H64" s="16">
        <v>0</v>
      </c>
      <c r="I64" s="16">
        <v>0</v>
      </c>
      <c r="J64" s="16">
        <v>4693063</v>
      </c>
      <c r="K64" s="16">
        <v>3359730</v>
      </c>
      <c r="L64" s="16">
        <v>306937</v>
      </c>
      <c r="M64" s="16">
        <v>3937</v>
      </c>
      <c r="N64" s="17">
        <f t="shared" si="5"/>
        <v>0.93861260000000002</v>
      </c>
      <c r="O64" s="18">
        <f t="shared" si="6"/>
        <v>5000000</v>
      </c>
      <c r="P64" s="18">
        <f t="shared" si="7"/>
        <v>4693063</v>
      </c>
      <c r="Q64" s="19">
        <f t="shared" si="4"/>
        <v>0.93861260000000002</v>
      </c>
    </row>
    <row r="65" spans="1:17" x14ac:dyDescent="0.25">
      <c r="A65" s="15" t="s">
        <v>389</v>
      </c>
      <c r="B65" s="15" t="s">
        <v>181</v>
      </c>
      <c r="C65" s="15" t="s">
        <v>182</v>
      </c>
      <c r="D65" s="16">
        <v>250000</v>
      </c>
      <c r="E65" s="16">
        <v>250000</v>
      </c>
      <c r="F65" s="16">
        <v>62500</v>
      </c>
      <c r="G65" s="16">
        <v>0</v>
      </c>
      <c r="H65" s="16">
        <v>0</v>
      </c>
      <c r="I65" s="16">
        <v>0</v>
      </c>
      <c r="J65" s="16">
        <v>0</v>
      </c>
      <c r="K65" s="16">
        <v>0</v>
      </c>
      <c r="L65" s="16">
        <v>250000</v>
      </c>
      <c r="M65" s="16">
        <v>62500</v>
      </c>
      <c r="N65" s="17">
        <f t="shared" si="5"/>
        <v>0</v>
      </c>
      <c r="O65" s="18">
        <f t="shared" si="6"/>
        <v>250000</v>
      </c>
      <c r="P65" s="18">
        <f t="shared" si="7"/>
        <v>0</v>
      </c>
      <c r="Q65" s="19">
        <f t="shared" si="4"/>
        <v>0</v>
      </c>
    </row>
    <row r="66" spans="1:17" x14ac:dyDescent="0.25">
      <c r="A66" s="15" t="s">
        <v>389</v>
      </c>
      <c r="B66" s="15" t="s">
        <v>183</v>
      </c>
      <c r="C66" s="15" t="s">
        <v>184</v>
      </c>
      <c r="D66" s="16">
        <v>500000</v>
      </c>
      <c r="E66" s="16">
        <v>500000</v>
      </c>
      <c r="F66" s="16">
        <v>292000</v>
      </c>
      <c r="G66" s="16">
        <v>0</v>
      </c>
      <c r="H66" s="16">
        <v>149349</v>
      </c>
      <c r="I66" s="16">
        <v>0</v>
      </c>
      <c r="J66" s="16">
        <v>17249</v>
      </c>
      <c r="K66" s="16">
        <v>17249</v>
      </c>
      <c r="L66" s="16">
        <v>333402</v>
      </c>
      <c r="M66" s="16">
        <v>125402</v>
      </c>
      <c r="N66" s="17">
        <f t="shared" si="5"/>
        <v>3.4498000000000001E-2</v>
      </c>
      <c r="O66" s="18">
        <f t="shared" si="6"/>
        <v>500000</v>
      </c>
      <c r="P66" s="18">
        <f t="shared" si="7"/>
        <v>17249</v>
      </c>
      <c r="Q66" s="19">
        <f t="shared" si="4"/>
        <v>3.4498000000000001E-2</v>
      </c>
    </row>
    <row r="67" spans="1:17" x14ac:dyDescent="0.25">
      <c r="A67" s="15" t="s">
        <v>389</v>
      </c>
      <c r="B67" s="15" t="s">
        <v>185</v>
      </c>
      <c r="C67" s="15" t="s">
        <v>186</v>
      </c>
      <c r="D67" s="16">
        <v>500000</v>
      </c>
      <c r="E67" s="16">
        <v>500000</v>
      </c>
      <c r="F67" s="16">
        <v>292000</v>
      </c>
      <c r="G67" s="16">
        <v>0</v>
      </c>
      <c r="H67" s="16">
        <v>149349</v>
      </c>
      <c r="I67" s="16">
        <v>0</v>
      </c>
      <c r="J67" s="16">
        <v>17249</v>
      </c>
      <c r="K67" s="16">
        <v>17249</v>
      </c>
      <c r="L67" s="16">
        <v>333402</v>
      </c>
      <c r="M67" s="16">
        <v>125402</v>
      </c>
      <c r="N67" s="17">
        <f t="shared" si="5"/>
        <v>3.4498000000000001E-2</v>
      </c>
      <c r="O67" s="18">
        <f t="shared" si="6"/>
        <v>500000</v>
      </c>
      <c r="P67" s="18">
        <f t="shared" si="7"/>
        <v>17249</v>
      </c>
      <c r="Q67" s="19">
        <f t="shared" si="4"/>
        <v>3.4498000000000001E-2</v>
      </c>
    </row>
    <row r="68" spans="1:17" x14ac:dyDescent="0.25">
      <c r="A68" s="15" t="s">
        <v>389</v>
      </c>
      <c r="B68" s="15" t="s">
        <v>187</v>
      </c>
      <c r="C68" s="15" t="s">
        <v>188</v>
      </c>
      <c r="D68" s="16">
        <v>1070000</v>
      </c>
      <c r="E68" s="16">
        <v>1070000</v>
      </c>
      <c r="F68" s="16">
        <v>410000</v>
      </c>
      <c r="G68" s="16">
        <v>0</v>
      </c>
      <c r="H68" s="16">
        <v>0</v>
      </c>
      <c r="I68" s="16">
        <v>0</v>
      </c>
      <c r="J68" s="16">
        <v>30000</v>
      </c>
      <c r="K68" s="16">
        <v>30000</v>
      </c>
      <c r="L68" s="16">
        <v>1040000</v>
      </c>
      <c r="M68" s="16">
        <v>380000</v>
      </c>
      <c r="N68" s="17">
        <f t="shared" si="5"/>
        <v>2.8037383177570093E-2</v>
      </c>
      <c r="O68" s="18">
        <f t="shared" si="6"/>
        <v>1070000</v>
      </c>
      <c r="P68" s="18">
        <f t="shared" si="7"/>
        <v>30000</v>
      </c>
      <c r="Q68" s="19">
        <f t="shared" si="4"/>
        <v>2.8037383177570093E-2</v>
      </c>
    </row>
    <row r="69" spans="1:17" x14ac:dyDescent="0.25">
      <c r="A69" s="15" t="s">
        <v>389</v>
      </c>
      <c r="B69" s="15" t="s">
        <v>189</v>
      </c>
      <c r="C69" s="15" t="s">
        <v>190</v>
      </c>
      <c r="D69" s="16">
        <v>300000</v>
      </c>
      <c r="E69" s="16">
        <v>300000</v>
      </c>
      <c r="F69" s="16">
        <v>75000</v>
      </c>
      <c r="G69" s="16">
        <v>0</v>
      </c>
      <c r="H69" s="16">
        <v>0</v>
      </c>
      <c r="I69" s="16">
        <v>0</v>
      </c>
      <c r="J69" s="16">
        <v>0</v>
      </c>
      <c r="K69" s="16">
        <v>0</v>
      </c>
      <c r="L69" s="16">
        <v>300000</v>
      </c>
      <c r="M69" s="16">
        <v>75000</v>
      </c>
      <c r="N69" s="17">
        <f t="shared" si="5"/>
        <v>0</v>
      </c>
      <c r="O69" s="18">
        <f t="shared" si="6"/>
        <v>300000</v>
      </c>
      <c r="P69" s="18">
        <f t="shared" si="7"/>
        <v>0</v>
      </c>
      <c r="Q69" s="19">
        <f t="shared" si="4"/>
        <v>0</v>
      </c>
    </row>
    <row r="70" spans="1:17" x14ac:dyDescent="0.25">
      <c r="A70" s="15" t="s">
        <v>389</v>
      </c>
      <c r="B70" s="15" t="s">
        <v>191</v>
      </c>
      <c r="C70" s="15" t="s">
        <v>192</v>
      </c>
      <c r="D70" s="16">
        <v>570000</v>
      </c>
      <c r="E70" s="16">
        <v>570000</v>
      </c>
      <c r="F70" s="16">
        <v>285000</v>
      </c>
      <c r="G70" s="16">
        <v>0</v>
      </c>
      <c r="H70" s="16">
        <v>0</v>
      </c>
      <c r="I70" s="16">
        <v>0</v>
      </c>
      <c r="J70" s="16">
        <v>0</v>
      </c>
      <c r="K70" s="16">
        <v>0</v>
      </c>
      <c r="L70" s="16">
        <v>570000</v>
      </c>
      <c r="M70" s="16">
        <v>285000</v>
      </c>
      <c r="N70" s="17">
        <f t="shared" si="5"/>
        <v>0</v>
      </c>
      <c r="O70" s="18">
        <f t="shared" si="6"/>
        <v>570000</v>
      </c>
      <c r="P70" s="18">
        <f t="shared" si="7"/>
        <v>0</v>
      </c>
      <c r="Q70" s="19">
        <f t="shared" si="4"/>
        <v>0</v>
      </c>
    </row>
    <row r="71" spans="1:17" x14ac:dyDescent="0.25">
      <c r="A71" s="15" t="s">
        <v>389</v>
      </c>
      <c r="B71" s="15" t="s">
        <v>193</v>
      </c>
      <c r="C71" s="15" t="s">
        <v>194</v>
      </c>
      <c r="D71" s="16">
        <v>200000</v>
      </c>
      <c r="E71" s="16">
        <v>200000</v>
      </c>
      <c r="F71" s="16">
        <v>50000</v>
      </c>
      <c r="G71" s="16">
        <v>0</v>
      </c>
      <c r="H71" s="16">
        <v>0</v>
      </c>
      <c r="I71" s="16">
        <v>0</v>
      </c>
      <c r="J71" s="16">
        <v>30000</v>
      </c>
      <c r="K71" s="16">
        <v>30000</v>
      </c>
      <c r="L71" s="16">
        <v>170000</v>
      </c>
      <c r="M71" s="16">
        <v>20000</v>
      </c>
      <c r="N71" s="17">
        <f t="shared" ref="N71:N102" si="8">+J71/E71</f>
        <v>0.15</v>
      </c>
      <c r="O71" s="18">
        <f t="shared" si="6"/>
        <v>200000</v>
      </c>
      <c r="P71" s="18">
        <f t="shared" si="7"/>
        <v>30000</v>
      </c>
      <c r="Q71" s="19">
        <f t="shared" si="4"/>
        <v>0.15</v>
      </c>
    </row>
    <row r="72" spans="1:17" s="14" customFormat="1" x14ac:dyDescent="0.25">
      <c r="A72" s="3" t="s">
        <v>389</v>
      </c>
      <c r="B72" s="3" t="s">
        <v>195</v>
      </c>
      <c r="C72" s="3" t="s">
        <v>196</v>
      </c>
      <c r="D72" s="10">
        <v>77864162</v>
      </c>
      <c r="E72" s="10">
        <v>77864162</v>
      </c>
      <c r="F72" s="10">
        <v>38748129</v>
      </c>
      <c r="G72" s="10">
        <v>815000</v>
      </c>
      <c r="H72" s="10">
        <v>1446843</v>
      </c>
      <c r="I72" s="10">
        <v>0</v>
      </c>
      <c r="J72" s="10">
        <v>1441835.27</v>
      </c>
      <c r="K72" s="10">
        <v>621905.54</v>
      </c>
      <c r="L72" s="10">
        <v>74160483.730000004</v>
      </c>
      <c r="M72" s="10">
        <v>35044450.729999997</v>
      </c>
      <c r="N72" s="11">
        <f t="shared" si="8"/>
        <v>1.8517315706807452E-2</v>
      </c>
      <c r="O72" s="12">
        <f t="shared" si="6"/>
        <v>77864162</v>
      </c>
      <c r="P72" s="12">
        <f t="shared" si="7"/>
        <v>1441835.27</v>
      </c>
      <c r="Q72" s="13">
        <f t="shared" si="4"/>
        <v>1.8517315706807452E-2</v>
      </c>
    </row>
    <row r="73" spans="1:17" x14ac:dyDescent="0.25">
      <c r="A73" s="15" t="s">
        <v>389</v>
      </c>
      <c r="B73" s="15" t="s">
        <v>197</v>
      </c>
      <c r="C73" s="15" t="s">
        <v>198</v>
      </c>
      <c r="D73" s="16">
        <v>13625000</v>
      </c>
      <c r="E73" s="16">
        <v>13625000</v>
      </c>
      <c r="F73" s="16">
        <v>7113549</v>
      </c>
      <c r="G73" s="16">
        <v>0</v>
      </c>
      <c r="H73" s="16">
        <v>581323</v>
      </c>
      <c r="I73" s="16">
        <v>0</v>
      </c>
      <c r="J73" s="16">
        <v>500325.54</v>
      </c>
      <c r="K73" s="16">
        <v>500325.54</v>
      </c>
      <c r="L73" s="16">
        <v>12543351.460000001</v>
      </c>
      <c r="M73" s="16">
        <v>6031900.46</v>
      </c>
      <c r="N73" s="17">
        <f t="shared" si="8"/>
        <v>3.6721140550458713E-2</v>
      </c>
      <c r="O73" s="18">
        <f t="shared" si="6"/>
        <v>13625000</v>
      </c>
      <c r="P73" s="18">
        <f t="shared" si="7"/>
        <v>500325.54</v>
      </c>
      <c r="Q73" s="19">
        <f t="shared" si="4"/>
        <v>3.6721140550458713E-2</v>
      </c>
    </row>
    <row r="74" spans="1:17" x14ac:dyDescent="0.25">
      <c r="A74" s="15" t="s">
        <v>389</v>
      </c>
      <c r="B74" s="15" t="s">
        <v>199</v>
      </c>
      <c r="C74" s="15" t="s">
        <v>200</v>
      </c>
      <c r="D74" s="16">
        <v>3025000</v>
      </c>
      <c r="E74" s="16">
        <v>3025000</v>
      </c>
      <c r="F74" s="16">
        <v>1913549</v>
      </c>
      <c r="G74" s="16">
        <v>0</v>
      </c>
      <c r="H74" s="16">
        <v>391288</v>
      </c>
      <c r="I74" s="16">
        <v>0</v>
      </c>
      <c r="J74" s="16">
        <v>414528</v>
      </c>
      <c r="K74" s="16">
        <v>414528</v>
      </c>
      <c r="L74" s="16">
        <v>2219184</v>
      </c>
      <c r="M74" s="16">
        <v>1107733</v>
      </c>
      <c r="N74" s="17">
        <f t="shared" si="8"/>
        <v>0.13703404958677687</v>
      </c>
      <c r="O74" s="18">
        <f t="shared" si="6"/>
        <v>3025000</v>
      </c>
      <c r="P74" s="18">
        <f t="shared" si="7"/>
        <v>414528</v>
      </c>
      <c r="Q74" s="19">
        <f t="shared" si="4"/>
        <v>0.13703404958677687</v>
      </c>
    </row>
    <row r="75" spans="1:17" x14ac:dyDescent="0.25">
      <c r="A75" s="15" t="s">
        <v>389</v>
      </c>
      <c r="B75" s="15" t="s">
        <v>201</v>
      </c>
      <c r="C75" s="15" t="s">
        <v>202</v>
      </c>
      <c r="D75" s="16">
        <v>350000</v>
      </c>
      <c r="E75" s="16">
        <v>350000</v>
      </c>
      <c r="F75" s="16">
        <v>175000</v>
      </c>
      <c r="G75" s="16">
        <v>0</v>
      </c>
      <c r="H75" s="16">
        <v>0</v>
      </c>
      <c r="I75" s="16">
        <v>0</v>
      </c>
      <c r="J75" s="16">
        <v>0</v>
      </c>
      <c r="K75" s="16">
        <v>0</v>
      </c>
      <c r="L75" s="16">
        <v>350000</v>
      </c>
      <c r="M75" s="16">
        <v>175000</v>
      </c>
      <c r="N75" s="17">
        <f t="shared" si="8"/>
        <v>0</v>
      </c>
      <c r="O75" s="18">
        <f t="shared" si="6"/>
        <v>350000</v>
      </c>
      <c r="P75" s="18">
        <f t="shared" si="7"/>
        <v>0</v>
      </c>
      <c r="Q75" s="19">
        <f t="shared" si="4"/>
        <v>0</v>
      </c>
    </row>
    <row r="76" spans="1:17" x14ac:dyDescent="0.25">
      <c r="A76" s="15" t="s">
        <v>389</v>
      </c>
      <c r="B76" s="15" t="s">
        <v>203</v>
      </c>
      <c r="C76" s="15" t="s">
        <v>204</v>
      </c>
      <c r="D76" s="16">
        <v>8250000</v>
      </c>
      <c r="E76" s="16">
        <v>8250000</v>
      </c>
      <c r="F76" s="16">
        <v>4125000</v>
      </c>
      <c r="G76" s="16">
        <v>0</v>
      </c>
      <c r="H76" s="16">
        <v>190035</v>
      </c>
      <c r="I76" s="16">
        <v>0</v>
      </c>
      <c r="J76" s="16">
        <v>85797.54</v>
      </c>
      <c r="K76" s="16">
        <v>85797.54</v>
      </c>
      <c r="L76" s="16">
        <v>7974167.46</v>
      </c>
      <c r="M76" s="16">
        <v>3849167.46</v>
      </c>
      <c r="N76" s="17">
        <f t="shared" si="8"/>
        <v>1.0399701818181818E-2</v>
      </c>
      <c r="O76" s="18">
        <f t="shared" si="6"/>
        <v>8250000</v>
      </c>
      <c r="P76" s="18">
        <f t="shared" si="7"/>
        <v>85797.54</v>
      </c>
      <c r="Q76" s="19">
        <f t="shared" si="4"/>
        <v>1.0399701818181818E-2</v>
      </c>
    </row>
    <row r="77" spans="1:17" x14ac:dyDescent="0.25">
      <c r="A77" s="15" t="s">
        <v>389</v>
      </c>
      <c r="B77" s="15" t="s">
        <v>205</v>
      </c>
      <c r="C77" s="15" t="s">
        <v>206</v>
      </c>
      <c r="D77" s="16">
        <v>2000000</v>
      </c>
      <c r="E77" s="16">
        <v>2000000</v>
      </c>
      <c r="F77" s="16">
        <v>900000</v>
      </c>
      <c r="G77" s="16">
        <v>0</v>
      </c>
      <c r="H77" s="16">
        <v>0</v>
      </c>
      <c r="I77" s="16">
        <v>0</v>
      </c>
      <c r="J77" s="16">
        <v>0</v>
      </c>
      <c r="K77" s="16">
        <v>0</v>
      </c>
      <c r="L77" s="16">
        <v>2000000</v>
      </c>
      <c r="M77" s="16">
        <v>900000</v>
      </c>
      <c r="N77" s="17">
        <f t="shared" si="8"/>
        <v>0</v>
      </c>
      <c r="O77" s="18">
        <f t="shared" si="6"/>
        <v>2000000</v>
      </c>
      <c r="P77" s="18">
        <f t="shared" si="7"/>
        <v>0</v>
      </c>
      <c r="Q77" s="19">
        <f t="shared" si="4"/>
        <v>0</v>
      </c>
    </row>
    <row r="78" spans="1:17" x14ac:dyDescent="0.25">
      <c r="A78" s="15" t="s">
        <v>389</v>
      </c>
      <c r="B78" s="15" t="s">
        <v>213</v>
      </c>
      <c r="C78" s="15" t="s">
        <v>214</v>
      </c>
      <c r="D78" s="16">
        <v>10000000</v>
      </c>
      <c r="E78" s="16">
        <v>10000000</v>
      </c>
      <c r="F78" s="16">
        <v>4846000</v>
      </c>
      <c r="G78" s="16">
        <v>0</v>
      </c>
      <c r="H78" s="16">
        <v>485085</v>
      </c>
      <c r="I78" s="16">
        <v>0</v>
      </c>
      <c r="J78" s="16">
        <v>16415</v>
      </c>
      <c r="K78" s="16">
        <v>16415</v>
      </c>
      <c r="L78" s="16">
        <v>9498500</v>
      </c>
      <c r="M78" s="16">
        <v>4344500</v>
      </c>
      <c r="N78" s="17">
        <f t="shared" si="8"/>
        <v>1.6414999999999999E-3</v>
      </c>
      <c r="O78" s="18">
        <f t="shared" si="6"/>
        <v>10000000</v>
      </c>
      <c r="P78" s="18">
        <f t="shared" si="7"/>
        <v>16415</v>
      </c>
      <c r="Q78" s="19">
        <f t="shared" si="4"/>
        <v>1.6414999999999999E-3</v>
      </c>
    </row>
    <row r="79" spans="1:17" x14ac:dyDescent="0.25">
      <c r="A79" s="15" t="s">
        <v>389</v>
      </c>
      <c r="B79" s="15" t="s">
        <v>215</v>
      </c>
      <c r="C79" s="15" t="s">
        <v>216</v>
      </c>
      <c r="D79" s="16">
        <v>1500000</v>
      </c>
      <c r="E79" s="16">
        <v>1500000</v>
      </c>
      <c r="F79" s="16">
        <v>841000</v>
      </c>
      <c r="G79" s="16">
        <v>0</v>
      </c>
      <c r="H79" s="16">
        <v>449285</v>
      </c>
      <c r="I79" s="16">
        <v>0</v>
      </c>
      <c r="J79" s="16">
        <v>16415</v>
      </c>
      <c r="K79" s="16">
        <v>16415</v>
      </c>
      <c r="L79" s="16">
        <v>1034300</v>
      </c>
      <c r="M79" s="16">
        <v>375300</v>
      </c>
      <c r="N79" s="17">
        <f t="shared" si="8"/>
        <v>1.0943333333333333E-2</v>
      </c>
      <c r="O79" s="18">
        <f t="shared" si="6"/>
        <v>1500000</v>
      </c>
      <c r="P79" s="18">
        <f t="shared" si="7"/>
        <v>16415</v>
      </c>
      <c r="Q79" s="19">
        <f t="shared" si="4"/>
        <v>1.0943333333333333E-2</v>
      </c>
    </row>
    <row r="80" spans="1:17" x14ac:dyDescent="0.25">
      <c r="A80" s="15" t="s">
        <v>389</v>
      </c>
      <c r="B80" s="15" t="s">
        <v>219</v>
      </c>
      <c r="C80" s="15" t="s">
        <v>220</v>
      </c>
      <c r="D80" s="16">
        <v>500000</v>
      </c>
      <c r="E80" s="16">
        <v>500000</v>
      </c>
      <c r="F80" s="16">
        <v>250000</v>
      </c>
      <c r="G80" s="16">
        <v>0</v>
      </c>
      <c r="H80" s="16">
        <v>35800</v>
      </c>
      <c r="I80" s="16">
        <v>0</v>
      </c>
      <c r="J80" s="16">
        <v>0</v>
      </c>
      <c r="K80" s="16">
        <v>0</v>
      </c>
      <c r="L80" s="16">
        <v>464200</v>
      </c>
      <c r="M80" s="16">
        <v>214200</v>
      </c>
      <c r="N80" s="17">
        <f t="shared" si="8"/>
        <v>0</v>
      </c>
      <c r="O80" s="18">
        <f t="shared" si="6"/>
        <v>500000</v>
      </c>
      <c r="P80" s="18">
        <f t="shared" si="7"/>
        <v>0</v>
      </c>
      <c r="Q80" s="19">
        <f>+P80/O80</f>
        <v>0</v>
      </c>
    </row>
    <row r="81" spans="1:17" x14ac:dyDescent="0.25">
      <c r="A81" s="15" t="s">
        <v>389</v>
      </c>
      <c r="B81" s="15" t="s">
        <v>221</v>
      </c>
      <c r="C81" s="15" t="s">
        <v>222</v>
      </c>
      <c r="D81" s="16">
        <v>4500000</v>
      </c>
      <c r="E81" s="16">
        <v>4500000</v>
      </c>
      <c r="F81" s="16">
        <v>2250000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4500000</v>
      </c>
      <c r="M81" s="16">
        <v>2250000</v>
      </c>
      <c r="N81" s="17">
        <f t="shared" si="8"/>
        <v>0</v>
      </c>
      <c r="O81" s="18">
        <f t="shared" si="6"/>
        <v>4500000</v>
      </c>
      <c r="P81" s="18">
        <f t="shared" si="7"/>
        <v>0</v>
      </c>
      <c r="Q81" s="19">
        <f t="shared" ref="Q81:Q90" si="9">+P81/O81</f>
        <v>0</v>
      </c>
    </row>
    <row r="82" spans="1:17" x14ac:dyDescent="0.25">
      <c r="A82" s="15" t="s">
        <v>389</v>
      </c>
      <c r="B82" s="15" t="s">
        <v>223</v>
      </c>
      <c r="C82" s="15" t="s">
        <v>224</v>
      </c>
      <c r="D82" s="16">
        <v>1500000</v>
      </c>
      <c r="E82" s="16">
        <v>1500000</v>
      </c>
      <c r="F82" s="16">
        <v>750000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1500000</v>
      </c>
      <c r="M82" s="16">
        <v>750000</v>
      </c>
      <c r="N82" s="17">
        <f t="shared" si="8"/>
        <v>0</v>
      </c>
      <c r="O82" s="18">
        <f t="shared" si="6"/>
        <v>1500000</v>
      </c>
      <c r="P82" s="18">
        <f t="shared" si="7"/>
        <v>0</v>
      </c>
      <c r="Q82" s="19">
        <f t="shared" si="9"/>
        <v>0</v>
      </c>
    </row>
    <row r="83" spans="1:17" x14ac:dyDescent="0.25">
      <c r="A83" s="15" t="s">
        <v>389</v>
      </c>
      <c r="B83" s="15" t="s">
        <v>225</v>
      </c>
      <c r="C83" s="15" t="s">
        <v>226</v>
      </c>
      <c r="D83" s="16">
        <v>2000000</v>
      </c>
      <c r="E83" s="16">
        <v>2000000</v>
      </c>
      <c r="F83" s="16">
        <v>755000</v>
      </c>
      <c r="G83" s="16">
        <v>0</v>
      </c>
      <c r="H83" s="16">
        <v>0</v>
      </c>
      <c r="I83" s="16">
        <v>0</v>
      </c>
      <c r="J83" s="16">
        <v>0</v>
      </c>
      <c r="K83" s="16">
        <v>0</v>
      </c>
      <c r="L83" s="16">
        <v>2000000</v>
      </c>
      <c r="M83" s="16">
        <v>755000</v>
      </c>
      <c r="N83" s="17">
        <f t="shared" si="8"/>
        <v>0</v>
      </c>
      <c r="O83" s="18">
        <f t="shared" si="6"/>
        <v>2000000</v>
      </c>
      <c r="P83" s="18">
        <f t="shared" si="7"/>
        <v>0</v>
      </c>
      <c r="Q83" s="19">
        <f t="shared" si="9"/>
        <v>0</v>
      </c>
    </row>
    <row r="84" spans="1:17" x14ac:dyDescent="0.25">
      <c r="A84" s="15" t="s">
        <v>389</v>
      </c>
      <c r="B84" s="15" t="s">
        <v>227</v>
      </c>
      <c r="C84" s="15" t="s">
        <v>228</v>
      </c>
      <c r="D84" s="16">
        <v>3300000</v>
      </c>
      <c r="E84" s="16">
        <v>3300000</v>
      </c>
      <c r="F84" s="16">
        <v>1650000</v>
      </c>
      <c r="G84" s="16">
        <v>0</v>
      </c>
      <c r="H84" s="16">
        <v>0</v>
      </c>
      <c r="I84" s="16">
        <v>0</v>
      </c>
      <c r="J84" s="16">
        <v>819929.73</v>
      </c>
      <c r="K84" s="16">
        <v>0</v>
      </c>
      <c r="L84" s="16">
        <v>2480070.27</v>
      </c>
      <c r="M84" s="16">
        <v>830070.27</v>
      </c>
      <c r="N84" s="17">
        <f t="shared" si="8"/>
        <v>0.24846355454545455</v>
      </c>
      <c r="O84" s="18">
        <f t="shared" si="6"/>
        <v>3300000</v>
      </c>
      <c r="P84" s="18">
        <f t="shared" si="7"/>
        <v>819929.73</v>
      </c>
      <c r="Q84" s="19">
        <f t="shared" si="9"/>
        <v>0.24846355454545455</v>
      </c>
    </row>
    <row r="85" spans="1:17" x14ac:dyDescent="0.25">
      <c r="A85" s="15" t="s">
        <v>389</v>
      </c>
      <c r="B85" s="15" t="s">
        <v>229</v>
      </c>
      <c r="C85" s="15" t="s">
        <v>230</v>
      </c>
      <c r="D85" s="16">
        <v>550000</v>
      </c>
      <c r="E85" s="16">
        <v>550000</v>
      </c>
      <c r="F85" s="16">
        <v>275000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550000</v>
      </c>
      <c r="M85" s="16">
        <v>275000</v>
      </c>
      <c r="N85" s="17">
        <f t="shared" si="8"/>
        <v>0</v>
      </c>
      <c r="O85" s="18">
        <f t="shared" si="6"/>
        <v>550000</v>
      </c>
      <c r="P85" s="18">
        <f t="shared" si="7"/>
        <v>0</v>
      </c>
      <c r="Q85" s="19">
        <f t="shared" si="9"/>
        <v>0</v>
      </c>
    </row>
    <row r="86" spans="1:17" x14ac:dyDescent="0.25">
      <c r="A86" s="15" t="s">
        <v>389</v>
      </c>
      <c r="B86" s="15" t="s">
        <v>231</v>
      </c>
      <c r="C86" s="15" t="s">
        <v>232</v>
      </c>
      <c r="D86" s="16">
        <v>2750000</v>
      </c>
      <c r="E86" s="16">
        <v>2750000</v>
      </c>
      <c r="F86" s="16">
        <v>1375000</v>
      </c>
      <c r="G86" s="16">
        <v>0</v>
      </c>
      <c r="H86" s="16">
        <v>0</v>
      </c>
      <c r="I86" s="16">
        <v>0</v>
      </c>
      <c r="J86" s="16">
        <v>819929.73</v>
      </c>
      <c r="K86" s="16">
        <v>0</v>
      </c>
      <c r="L86" s="16">
        <v>1930070.27</v>
      </c>
      <c r="M86" s="16">
        <v>555070.27</v>
      </c>
      <c r="N86" s="17">
        <f t="shared" si="8"/>
        <v>0.29815626545454543</v>
      </c>
      <c r="O86" s="18">
        <f t="shared" si="6"/>
        <v>2750000</v>
      </c>
      <c r="P86" s="18">
        <f t="shared" si="7"/>
        <v>819929.73</v>
      </c>
      <c r="Q86" s="19">
        <f t="shared" si="9"/>
        <v>0.29815626545454543</v>
      </c>
    </row>
    <row r="87" spans="1:17" x14ac:dyDescent="0.25">
      <c r="A87" s="15" t="s">
        <v>389</v>
      </c>
      <c r="B87" s="15" t="s">
        <v>233</v>
      </c>
      <c r="C87" s="15" t="s">
        <v>234</v>
      </c>
      <c r="D87" s="16">
        <v>50939162</v>
      </c>
      <c r="E87" s="16">
        <v>50939162</v>
      </c>
      <c r="F87" s="16">
        <v>25138580</v>
      </c>
      <c r="G87" s="16">
        <v>815000</v>
      </c>
      <c r="H87" s="16">
        <v>380435</v>
      </c>
      <c r="I87" s="16">
        <v>0</v>
      </c>
      <c r="J87" s="16">
        <v>105165</v>
      </c>
      <c r="K87" s="16">
        <v>105165</v>
      </c>
      <c r="L87" s="16">
        <v>49638562</v>
      </c>
      <c r="M87" s="16">
        <v>23837980</v>
      </c>
      <c r="N87" s="17">
        <f t="shared" si="8"/>
        <v>2.0645215953886322E-3</v>
      </c>
      <c r="O87" s="18">
        <f t="shared" si="6"/>
        <v>50939162</v>
      </c>
      <c r="P87" s="18">
        <f t="shared" si="7"/>
        <v>105165</v>
      </c>
      <c r="Q87" s="19">
        <f t="shared" si="9"/>
        <v>2.0645215953886322E-3</v>
      </c>
    </row>
    <row r="88" spans="1:17" x14ac:dyDescent="0.25">
      <c r="A88" s="15" t="s">
        <v>389</v>
      </c>
      <c r="B88" s="15" t="s">
        <v>235</v>
      </c>
      <c r="C88" s="15" t="s">
        <v>236</v>
      </c>
      <c r="D88" s="16">
        <v>2000000</v>
      </c>
      <c r="E88" s="16">
        <v>2000000</v>
      </c>
      <c r="F88" s="16">
        <v>1000000</v>
      </c>
      <c r="G88" s="16">
        <v>415000</v>
      </c>
      <c r="H88" s="16">
        <v>0</v>
      </c>
      <c r="I88" s="16">
        <v>0</v>
      </c>
      <c r="J88" s="16">
        <v>0</v>
      </c>
      <c r="K88" s="16">
        <v>0</v>
      </c>
      <c r="L88" s="16">
        <v>1585000</v>
      </c>
      <c r="M88" s="16">
        <v>585000</v>
      </c>
      <c r="N88" s="17">
        <f t="shared" si="8"/>
        <v>0</v>
      </c>
      <c r="O88" s="18">
        <f t="shared" si="6"/>
        <v>2000000</v>
      </c>
      <c r="P88" s="18">
        <f t="shared" si="7"/>
        <v>0</v>
      </c>
      <c r="Q88" s="19">
        <f t="shared" si="9"/>
        <v>0</v>
      </c>
    </row>
    <row r="89" spans="1:17" x14ac:dyDescent="0.25">
      <c r="A89" s="15" t="s">
        <v>389</v>
      </c>
      <c r="B89" s="15" t="s">
        <v>237</v>
      </c>
      <c r="C89" s="15" t="s">
        <v>238</v>
      </c>
      <c r="D89" s="16">
        <v>750000</v>
      </c>
      <c r="E89" s="16">
        <v>750000</v>
      </c>
      <c r="F89" s="16">
        <v>375000</v>
      </c>
      <c r="G89" s="16">
        <v>0</v>
      </c>
      <c r="H89" s="16">
        <v>0</v>
      </c>
      <c r="I89" s="16">
        <v>0</v>
      </c>
      <c r="J89" s="16">
        <v>0</v>
      </c>
      <c r="K89" s="16">
        <v>0</v>
      </c>
      <c r="L89" s="16">
        <v>750000</v>
      </c>
      <c r="M89" s="16">
        <v>375000</v>
      </c>
      <c r="N89" s="17">
        <f t="shared" si="8"/>
        <v>0</v>
      </c>
      <c r="O89" s="18">
        <f t="shared" si="6"/>
        <v>750000</v>
      </c>
      <c r="P89" s="18">
        <f t="shared" si="7"/>
        <v>0</v>
      </c>
      <c r="Q89" s="19">
        <f t="shared" si="9"/>
        <v>0</v>
      </c>
    </row>
    <row r="90" spans="1:17" x14ac:dyDescent="0.25">
      <c r="A90" s="15" t="s">
        <v>389</v>
      </c>
      <c r="B90" s="15" t="s">
        <v>239</v>
      </c>
      <c r="C90" s="15" t="s">
        <v>240</v>
      </c>
      <c r="D90" s="16">
        <v>42654546</v>
      </c>
      <c r="E90" s="16">
        <v>42654546</v>
      </c>
      <c r="F90" s="16">
        <v>20884172</v>
      </c>
      <c r="G90" s="16">
        <v>400000</v>
      </c>
      <c r="H90" s="16">
        <v>0</v>
      </c>
      <c r="I90" s="16">
        <v>0</v>
      </c>
      <c r="J90" s="16">
        <v>0</v>
      </c>
      <c r="K90" s="16">
        <v>0</v>
      </c>
      <c r="L90" s="16">
        <v>42254546</v>
      </c>
      <c r="M90" s="16">
        <v>20484172</v>
      </c>
      <c r="N90" s="17">
        <f t="shared" si="8"/>
        <v>0</v>
      </c>
      <c r="O90" s="18">
        <f t="shared" si="6"/>
        <v>42654546</v>
      </c>
      <c r="P90" s="18">
        <f t="shared" si="7"/>
        <v>0</v>
      </c>
      <c r="Q90" s="19">
        <f t="shared" si="9"/>
        <v>0</v>
      </c>
    </row>
    <row r="91" spans="1:17" x14ac:dyDescent="0.25">
      <c r="A91" s="15" t="s">
        <v>389</v>
      </c>
      <c r="B91" s="15" t="s">
        <v>335</v>
      </c>
      <c r="C91" s="15" t="s">
        <v>336</v>
      </c>
      <c r="D91" s="16">
        <v>2000000</v>
      </c>
      <c r="E91" s="16">
        <v>2000000</v>
      </c>
      <c r="F91" s="16">
        <v>1000000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v>2000000</v>
      </c>
      <c r="M91" s="16">
        <v>1000000</v>
      </c>
      <c r="N91" s="17">
        <f t="shared" si="8"/>
        <v>0</v>
      </c>
      <c r="O91" s="18">
        <f t="shared" ref="O91" si="10">+E91</f>
        <v>2000000</v>
      </c>
      <c r="P91" s="18">
        <f t="shared" ref="P91" si="11">+J91</f>
        <v>0</v>
      </c>
      <c r="Q91" s="19">
        <f t="shared" ref="Q91" si="12">+P91/O91</f>
        <v>0</v>
      </c>
    </row>
    <row r="92" spans="1:17" x14ac:dyDescent="0.25">
      <c r="A92" s="15" t="s">
        <v>389</v>
      </c>
      <c r="B92" s="15" t="s">
        <v>241</v>
      </c>
      <c r="C92" s="15" t="s">
        <v>242</v>
      </c>
      <c r="D92" s="16">
        <v>2584616</v>
      </c>
      <c r="E92" s="16">
        <v>2584616</v>
      </c>
      <c r="F92" s="16">
        <v>1292308</v>
      </c>
      <c r="G92" s="16">
        <v>0</v>
      </c>
      <c r="H92" s="16">
        <v>40000</v>
      </c>
      <c r="I92" s="16">
        <v>0</v>
      </c>
      <c r="J92" s="16">
        <v>96000</v>
      </c>
      <c r="K92" s="16">
        <v>96000</v>
      </c>
      <c r="L92" s="16">
        <v>2448616</v>
      </c>
      <c r="M92" s="16">
        <v>1156308</v>
      </c>
      <c r="N92" s="17">
        <f t="shared" si="8"/>
        <v>3.714284829932183E-2</v>
      </c>
      <c r="O92" s="18"/>
      <c r="P92" s="18"/>
      <c r="Q92" s="19"/>
    </row>
    <row r="93" spans="1:17" x14ac:dyDescent="0.25">
      <c r="A93" s="15" t="s">
        <v>389</v>
      </c>
      <c r="B93" s="15" t="s">
        <v>243</v>
      </c>
      <c r="C93" s="15" t="s">
        <v>244</v>
      </c>
      <c r="D93" s="16">
        <v>750000</v>
      </c>
      <c r="E93" s="16">
        <v>750000</v>
      </c>
      <c r="F93" s="16">
        <v>437100</v>
      </c>
      <c r="G93" s="16">
        <v>0</v>
      </c>
      <c r="H93" s="16">
        <v>240435</v>
      </c>
      <c r="I93" s="16">
        <v>0</v>
      </c>
      <c r="J93" s="16">
        <v>9165</v>
      </c>
      <c r="K93" s="16">
        <v>9165</v>
      </c>
      <c r="L93" s="16">
        <v>500400</v>
      </c>
      <c r="M93" s="16">
        <v>187500</v>
      </c>
      <c r="N93" s="17">
        <f t="shared" si="8"/>
        <v>1.222E-2</v>
      </c>
      <c r="O93" s="18"/>
      <c r="P93" s="18"/>
      <c r="Q93" s="19"/>
    </row>
    <row r="94" spans="1:17" s="24" customFormat="1" x14ac:dyDescent="0.25">
      <c r="A94" s="21" t="s">
        <v>389</v>
      </c>
      <c r="B94" s="21" t="s">
        <v>245</v>
      </c>
      <c r="C94" s="21" t="s">
        <v>246</v>
      </c>
      <c r="D94" s="16">
        <v>200000</v>
      </c>
      <c r="E94" s="16">
        <v>200000</v>
      </c>
      <c r="F94" s="16">
        <v>150000</v>
      </c>
      <c r="G94" s="16">
        <v>0</v>
      </c>
      <c r="H94" s="16">
        <v>100000</v>
      </c>
      <c r="I94" s="16">
        <v>0</v>
      </c>
      <c r="J94" s="16">
        <v>0</v>
      </c>
      <c r="K94" s="16">
        <v>0</v>
      </c>
      <c r="L94" s="16">
        <v>100000</v>
      </c>
      <c r="M94" s="16">
        <v>50000</v>
      </c>
      <c r="N94" s="17">
        <f t="shared" si="8"/>
        <v>0</v>
      </c>
      <c r="O94" s="22"/>
      <c r="P94" s="22"/>
      <c r="Q94" s="23"/>
    </row>
    <row r="95" spans="1:17" s="14" customFormat="1" x14ac:dyDescent="0.25">
      <c r="A95" s="3" t="s">
        <v>389</v>
      </c>
      <c r="B95" s="3" t="s">
        <v>295</v>
      </c>
      <c r="C95" s="3" t="s">
        <v>296</v>
      </c>
      <c r="D95" s="10">
        <v>103500000</v>
      </c>
      <c r="E95" s="10">
        <v>103500000</v>
      </c>
      <c r="F95" s="10">
        <v>29789000</v>
      </c>
      <c r="G95" s="10">
        <v>1988950</v>
      </c>
      <c r="H95" s="10">
        <v>7126246.6900000004</v>
      </c>
      <c r="I95" s="10">
        <v>530540.93999999994</v>
      </c>
      <c r="J95" s="10">
        <v>0</v>
      </c>
      <c r="K95" s="10">
        <v>0</v>
      </c>
      <c r="L95" s="10">
        <v>93854262.370000005</v>
      </c>
      <c r="M95" s="10">
        <v>20143262.370000001</v>
      </c>
      <c r="N95" s="11">
        <f t="shared" si="8"/>
        <v>0</v>
      </c>
      <c r="O95" s="12"/>
      <c r="P95" s="12"/>
      <c r="Q95" s="13"/>
    </row>
    <row r="96" spans="1:17" x14ac:dyDescent="0.25">
      <c r="A96" s="15" t="s">
        <v>389</v>
      </c>
      <c r="B96" s="15" t="s">
        <v>297</v>
      </c>
      <c r="C96" s="15" t="s">
        <v>298</v>
      </c>
      <c r="D96" s="16">
        <v>15000000</v>
      </c>
      <c r="E96" s="16">
        <v>15000000</v>
      </c>
      <c r="F96" s="16"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15000000</v>
      </c>
      <c r="M96" s="16">
        <v>0</v>
      </c>
      <c r="N96" s="17">
        <f t="shared" si="8"/>
        <v>0</v>
      </c>
      <c r="O96" s="18"/>
      <c r="P96" s="18"/>
      <c r="Q96" s="19"/>
    </row>
    <row r="97" spans="1:17" s="14" customFormat="1" x14ac:dyDescent="0.25">
      <c r="A97" s="15" t="s">
        <v>389</v>
      </c>
      <c r="B97" s="15" t="s">
        <v>299</v>
      </c>
      <c r="C97" s="15" t="s">
        <v>300</v>
      </c>
      <c r="D97" s="16">
        <v>5000000</v>
      </c>
      <c r="E97" s="16">
        <v>5000000</v>
      </c>
      <c r="F97" s="16">
        <v>0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6">
        <v>5000000</v>
      </c>
      <c r="M97" s="16">
        <v>0</v>
      </c>
      <c r="N97" s="17">
        <f t="shared" si="8"/>
        <v>0</v>
      </c>
      <c r="O97" s="18"/>
      <c r="P97" s="18"/>
      <c r="Q97" s="19"/>
    </row>
    <row r="98" spans="1:17" s="14" customFormat="1" x14ac:dyDescent="0.25">
      <c r="A98" s="15" t="s">
        <v>389</v>
      </c>
      <c r="B98" s="15" t="s">
        <v>301</v>
      </c>
      <c r="C98" s="15" t="s">
        <v>302</v>
      </c>
      <c r="D98" s="16">
        <v>1000000</v>
      </c>
      <c r="E98" s="16">
        <v>1000000</v>
      </c>
      <c r="F98" s="16"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1000000</v>
      </c>
      <c r="M98" s="16">
        <v>0</v>
      </c>
      <c r="N98" s="17">
        <f t="shared" si="8"/>
        <v>0</v>
      </c>
      <c r="O98" s="18"/>
      <c r="P98" s="18"/>
      <c r="Q98" s="19"/>
    </row>
    <row r="99" spans="1:17" s="14" customFormat="1" x14ac:dyDescent="0.25">
      <c r="A99" s="15" t="s">
        <v>389</v>
      </c>
      <c r="B99" s="15" t="s">
        <v>303</v>
      </c>
      <c r="C99" s="15" t="s">
        <v>304</v>
      </c>
      <c r="D99" s="16">
        <v>4000000</v>
      </c>
      <c r="E99" s="16">
        <v>4000000</v>
      </c>
      <c r="F99" s="16">
        <v>0</v>
      </c>
      <c r="G99" s="16">
        <v>0</v>
      </c>
      <c r="H99" s="16">
        <v>0</v>
      </c>
      <c r="I99" s="16">
        <v>0</v>
      </c>
      <c r="J99" s="16">
        <v>0</v>
      </c>
      <c r="K99" s="16">
        <v>0</v>
      </c>
      <c r="L99" s="16">
        <v>4000000</v>
      </c>
      <c r="M99" s="16">
        <v>0</v>
      </c>
      <c r="N99" s="17">
        <f t="shared" si="8"/>
        <v>0</v>
      </c>
      <c r="O99" s="18"/>
      <c r="P99" s="18"/>
      <c r="Q99" s="19"/>
    </row>
    <row r="100" spans="1:17" s="14" customFormat="1" x14ac:dyDescent="0.25">
      <c r="A100" s="15" t="s">
        <v>389</v>
      </c>
      <c r="B100" s="15" t="s">
        <v>411</v>
      </c>
      <c r="C100" s="15" t="s">
        <v>412</v>
      </c>
      <c r="D100" s="16">
        <v>2000000</v>
      </c>
      <c r="E100" s="16">
        <v>2000000</v>
      </c>
      <c r="F100" s="16">
        <v>0</v>
      </c>
      <c r="G100" s="16">
        <v>0</v>
      </c>
      <c r="H100" s="16">
        <v>0</v>
      </c>
      <c r="I100" s="16">
        <v>0</v>
      </c>
      <c r="J100" s="16">
        <v>0</v>
      </c>
      <c r="K100" s="16">
        <v>0</v>
      </c>
      <c r="L100" s="16">
        <v>2000000</v>
      </c>
      <c r="M100" s="16">
        <v>0</v>
      </c>
      <c r="N100" s="17">
        <f t="shared" si="8"/>
        <v>0</v>
      </c>
      <c r="O100" s="18"/>
      <c r="P100" s="18"/>
      <c r="Q100" s="19"/>
    </row>
    <row r="101" spans="1:17" s="14" customFormat="1" x14ac:dyDescent="0.25">
      <c r="A101" s="15" t="s">
        <v>389</v>
      </c>
      <c r="B101" s="15" t="s">
        <v>307</v>
      </c>
      <c r="C101" s="15" t="s">
        <v>308</v>
      </c>
      <c r="D101" s="16">
        <v>3000000</v>
      </c>
      <c r="E101" s="16">
        <v>3000000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6">
        <v>3000000</v>
      </c>
      <c r="M101" s="16">
        <v>0</v>
      </c>
      <c r="N101" s="17">
        <f t="shared" si="8"/>
        <v>0</v>
      </c>
      <c r="O101" s="18"/>
      <c r="P101" s="18"/>
      <c r="Q101" s="19"/>
    </row>
    <row r="102" spans="1:17" s="14" customFormat="1" x14ac:dyDescent="0.25">
      <c r="A102" s="15" t="s">
        <v>389</v>
      </c>
      <c r="B102" s="15" t="s">
        <v>369</v>
      </c>
      <c r="C102" s="15" t="s">
        <v>370</v>
      </c>
      <c r="D102" s="16">
        <v>58500000</v>
      </c>
      <c r="E102" s="16">
        <v>58500000</v>
      </c>
      <c r="F102" s="16">
        <v>15000000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58500000</v>
      </c>
      <c r="M102" s="16">
        <v>15000000</v>
      </c>
      <c r="N102" s="17">
        <f t="shared" si="8"/>
        <v>0</v>
      </c>
      <c r="O102" s="18"/>
      <c r="P102" s="18"/>
      <c r="Q102" s="19"/>
    </row>
    <row r="103" spans="1:17" s="14" customFormat="1" x14ac:dyDescent="0.25">
      <c r="A103" s="15" t="s">
        <v>389</v>
      </c>
      <c r="B103" s="15" t="s">
        <v>413</v>
      </c>
      <c r="C103" s="15" t="s">
        <v>414</v>
      </c>
      <c r="D103" s="16">
        <v>58500000</v>
      </c>
      <c r="E103" s="16">
        <v>58500000</v>
      </c>
      <c r="F103" s="16">
        <v>15000000</v>
      </c>
      <c r="G103" s="16">
        <v>0</v>
      </c>
      <c r="H103" s="16">
        <v>0</v>
      </c>
      <c r="I103" s="16">
        <v>0</v>
      </c>
      <c r="J103" s="16">
        <v>0</v>
      </c>
      <c r="K103" s="16">
        <v>0</v>
      </c>
      <c r="L103" s="16">
        <v>58500000</v>
      </c>
      <c r="M103" s="16">
        <v>15000000</v>
      </c>
      <c r="N103" s="17">
        <f t="shared" ref="N103:N112" si="13">+J103/E103</f>
        <v>0</v>
      </c>
      <c r="O103" s="18"/>
      <c r="P103" s="18"/>
      <c r="Q103" s="19"/>
    </row>
    <row r="104" spans="1:17" s="14" customFormat="1" x14ac:dyDescent="0.25">
      <c r="A104" s="15" t="s">
        <v>389</v>
      </c>
      <c r="B104" s="15" t="s">
        <v>309</v>
      </c>
      <c r="C104" s="15" t="s">
        <v>310</v>
      </c>
      <c r="D104" s="27">
        <v>30000000</v>
      </c>
      <c r="E104" s="27">
        <v>30000000</v>
      </c>
      <c r="F104" s="27">
        <v>14789000</v>
      </c>
      <c r="G104" s="27">
        <v>1988950</v>
      </c>
      <c r="H104" s="27">
        <v>7126246.6900000004</v>
      </c>
      <c r="I104" s="27">
        <v>530540.93999999994</v>
      </c>
      <c r="J104" s="27">
        <v>0</v>
      </c>
      <c r="K104" s="27">
        <v>0</v>
      </c>
      <c r="L104" s="27">
        <v>20354262.370000001</v>
      </c>
      <c r="M104" s="27">
        <v>5143262.37</v>
      </c>
      <c r="N104" s="17">
        <f t="shared" si="13"/>
        <v>0</v>
      </c>
      <c r="O104" s="18"/>
      <c r="P104" s="18"/>
      <c r="Q104" s="19"/>
    </row>
    <row r="105" spans="1:17" s="14" customFormat="1" x14ac:dyDescent="0.25">
      <c r="A105" s="15" t="s">
        <v>389</v>
      </c>
      <c r="B105" s="15" t="s">
        <v>311</v>
      </c>
      <c r="C105" s="15" t="s">
        <v>312</v>
      </c>
      <c r="D105" s="27">
        <v>30000000</v>
      </c>
      <c r="E105" s="27">
        <v>30000000</v>
      </c>
      <c r="F105" s="27">
        <v>14789000</v>
      </c>
      <c r="G105" s="27">
        <v>1988950</v>
      </c>
      <c r="H105" s="27">
        <v>7126246.6900000004</v>
      </c>
      <c r="I105" s="27">
        <v>530540.93999999994</v>
      </c>
      <c r="J105" s="27">
        <v>0</v>
      </c>
      <c r="K105" s="27">
        <v>0</v>
      </c>
      <c r="L105" s="27">
        <v>20354262.370000001</v>
      </c>
      <c r="M105" s="27">
        <v>5143262.37</v>
      </c>
      <c r="N105" s="17">
        <f t="shared" si="13"/>
        <v>0</v>
      </c>
      <c r="O105" s="18"/>
      <c r="P105" s="18"/>
      <c r="Q105" s="19"/>
    </row>
    <row r="106" spans="1:17" s="72" customFormat="1" x14ac:dyDescent="0.25">
      <c r="A106" s="63" t="s">
        <v>389</v>
      </c>
      <c r="B106" s="63" t="s">
        <v>247</v>
      </c>
      <c r="C106" s="63" t="s">
        <v>248</v>
      </c>
      <c r="D106" s="132">
        <v>189634559</v>
      </c>
      <c r="E106" s="132">
        <v>189634559</v>
      </c>
      <c r="F106" s="132">
        <v>118368559</v>
      </c>
      <c r="G106" s="132">
        <v>0</v>
      </c>
      <c r="H106" s="132">
        <v>42397076.859999999</v>
      </c>
      <c r="I106" s="132">
        <v>0</v>
      </c>
      <c r="J106" s="132">
        <v>52366093.140000001</v>
      </c>
      <c r="K106" s="132">
        <v>52366093.140000001</v>
      </c>
      <c r="L106" s="132">
        <v>94871389</v>
      </c>
      <c r="M106" s="132">
        <v>23605389</v>
      </c>
      <c r="N106" s="159">
        <f t="shared" si="13"/>
        <v>0.2761421410535197</v>
      </c>
      <c r="O106" s="68">
        <f>O110</f>
        <v>132000000</v>
      </c>
      <c r="P106" s="68">
        <f>P110</f>
        <v>30307583.739999998</v>
      </c>
      <c r="Q106" s="69">
        <v>0</v>
      </c>
    </row>
    <row r="107" spans="1:17" s="24" customFormat="1" x14ac:dyDescent="0.25">
      <c r="A107" s="21" t="s">
        <v>389</v>
      </c>
      <c r="B107" s="21" t="s">
        <v>249</v>
      </c>
      <c r="C107" s="21" t="s">
        <v>250</v>
      </c>
      <c r="D107" s="25">
        <v>37987205</v>
      </c>
      <c r="E107" s="25">
        <v>37987205</v>
      </c>
      <c r="F107" s="25">
        <v>37821205</v>
      </c>
      <c r="G107" s="25">
        <v>0</v>
      </c>
      <c r="H107" s="25">
        <v>32270901.32</v>
      </c>
      <c r="I107" s="25">
        <v>0</v>
      </c>
      <c r="J107" s="25">
        <v>5550303.6799999997</v>
      </c>
      <c r="K107" s="25">
        <v>5550303.6799999997</v>
      </c>
      <c r="L107" s="25">
        <v>166000</v>
      </c>
      <c r="M107" s="25">
        <v>0</v>
      </c>
      <c r="N107" s="26">
        <f t="shared" si="13"/>
        <v>0.14610981987224381</v>
      </c>
      <c r="O107" s="22"/>
      <c r="P107" s="22"/>
      <c r="Q107" s="23"/>
    </row>
    <row r="108" spans="1:17" s="24" customFormat="1" x14ac:dyDescent="0.25">
      <c r="A108" s="21" t="s">
        <v>389</v>
      </c>
      <c r="B108" s="21" t="s">
        <v>397</v>
      </c>
      <c r="C108" s="21" t="s">
        <v>258</v>
      </c>
      <c r="D108" s="25">
        <v>31613513</v>
      </c>
      <c r="E108" s="25">
        <v>31613513</v>
      </c>
      <c r="F108" s="25">
        <v>31497513</v>
      </c>
      <c r="G108" s="25">
        <v>0</v>
      </c>
      <c r="H108" s="25">
        <v>27618987.539999999</v>
      </c>
      <c r="I108" s="25">
        <v>0</v>
      </c>
      <c r="J108" s="25">
        <v>3878525.46</v>
      </c>
      <c r="K108" s="25">
        <v>3878525.46</v>
      </c>
      <c r="L108" s="25">
        <v>116000</v>
      </c>
      <c r="M108" s="25">
        <v>0</v>
      </c>
      <c r="N108" s="26">
        <f t="shared" si="13"/>
        <v>0.12268568380869282</v>
      </c>
      <c r="O108" s="22"/>
      <c r="P108" s="22"/>
      <c r="Q108" s="23"/>
    </row>
    <row r="109" spans="1:17" s="24" customFormat="1" x14ac:dyDescent="0.25">
      <c r="A109" s="21" t="s">
        <v>389</v>
      </c>
      <c r="B109" s="21" t="s">
        <v>398</v>
      </c>
      <c r="C109" s="21" t="s">
        <v>260</v>
      </c>
      <c r="D109" s="25">
        <v>6373692</v>
      </c>
      <c r="E109" s="25">
        <v>6373692</v>
      </c>
      <c r="F109" s="25">
        <v>6323692</v>
      </c>
      <c r="G109" s="25">
        <v>0</v>
      </c>
      <c r="H109" s="25">
        <v>4651913.78</v>
      </c>
      <c r="I109" s="25">
        <v>0</v>
      </c>
      <c r="J109" s="25">
        <v>1671778.22</v>
      </c>
      <c r="K109" s="25">
        <v>1671778.22</v>
      </c>
      <c r="L109" s="25">
        <v>50000</v>
      </c>
      <c r="M109" s="25">
        <v>0</v>
      </c>
      <c r="N109" s="26">
        <f t="shared" si="13"/>
        <v>0.26229353724654408</v>
      </c>
      <c r="O109" s="22"/>
      <c r="P109" s="22"/>
      <c r="Q109" s="23"/>
    </row>
    <row r="110" spans="1:17" s="24" customFormat="1" x14ac:dyDescent="0.25">
      <c r="A110" s="21" t="s">
        <v>389</v>
      </c>
      <c r="B110" s="21" t="s">
        <v>269</v>
      </c>
      <c r="C110" s="21" t="s">
        <v>270</v>
      </c>
      <c r="D110" s="25">
        <v>132000000</v>
      </c>
      <c r="E110" s="25">
        <v>132000000</v>
      </c>
      <c r="F110" s="25">
        <v>60900000</v>
      </c>
      <c r="G110" s="25">
        <v>0</v>
      </c>
      <c r="H110" s="25">
        <v>6987027.2599999998</v>
      </c>
      <c r="I110" s="25">
        <v>0</v>
      </c>
      <c r="J110" s="25">
        <v>30307583.739999998</v>
      </c>
      <c r="K110" s="25">
        <v>30307583.739999998</v>
      </c>
      <c r="L110" s="25">
        <v>94705389</v>
      </c>
      <c r="M110" s="25">
        <v>23605389</v>
      </c>
      <c r="N110" s="26">
        <f t="shared" si="13"/>
        <v>0.22960290712121212</v>
      </c>
      <c r="O110" s="22">
        <f t="shared" ref="O110:O112" si="14">+E110</f>
        <v>132000000</v>
      </c>
      <c r="P110" s="22">
        <f t="shared" ref="P110:P112" si="15">+J110</f>
        <v>30307583.739999998</v>
      </c>
      <c r="Q110" s="23">
        <f t="shared" ref="Q110:Q112" si="16">+P110/O110</f>
        <v>0.22960290712121212</v>
      </c>
    </row>
    <row r="111" spans="1:17" s="24" customFormat="1" x14ac:dyDescent="0.25">
      <c r="A111" s="21" t="s">
        <v>389</v>
      </c>
      <c r="B111" s="21" t="s">
        <v>271</v>
      </c>
      <c r="C111" s="21" t="s">
        <v>272</v>
      </c>
      <c r="D111" s="25">
        <v>125000000</v>
      </c>
      <c r="E111" s="25">
        <v>125000000</v>
      </c>
      <c r="F111" s="25">
        <v>53900000</v>
      </c>
      <c r="G111" s="25">
        <v>0</v>
      </c>
      <c r="H111" s="25">
        <v>6987027.2599999998</v>
      </c>
      <c r="I111" s="25">
        <v>0</v>
      </c>
      <c r="J111" s="25">
        <v>28662972.739999998</v>
      </c>
      <c r="K111" s="25">
        <v>28662972.739999998</v>
      </c>
      <c r="L111" s="25">
        <v>89350000</v>
      </c>
      <c r="M111" s="25">
        <v>18250000</v>
      </c>
      <c r="N111" s="26">
        <f t="shared" si="13"/>
        <v>0.22930378191999998</v>
      </c>
      <c r="O111" s="22">
        <f t="shared" si="14"/>
        <v>125000000</v>
      </c>
      <c r="P111" s="22">
        <f t="shared" si="15"/>
        <v>28662972.739999998</v>
      </c>
      <c r="Q111" s="23">
        <f t="shared" si="16"/>
        <v>0.22930378191999998</v>
      </c>
    </row>
    <row r="112" spans="1:17" s="24" customFormat="1" x14ac:dyDescent="0.25">
      <c r="A112" s="21" t="s">
        <v>389</v>
      </c>
      <c r="B112" s="21" t="s">
        <v>273</v>
      </c>
      <c r="C112" s="21" t="s">
        <v>274</v>
      </c>
      <c r="D112" s="25">
        <v>7000000</v>
      </c>
      <c r="E112" s="25">
        <v>7000000</v>
      </c>
      <c r="F112" s="25">
        <v>7000000</v>
      </c>
      <c r="G112" s="25">
        <v>0</v>
      </c>
      <c r="H112" s="25">
        <v>0</v>
      </c>
      <c r="I112" s="25">
        <v>0</v>
      </c>
      <c r="J112" s="25">
        <v>1644611</v>
      </c>
      <c r="K112" s="25">
        <v>1644611</v>
      </c>
      <c r="L112" s="25">
        <v>5355389</v>
      </c>
      <c r="M112" s="25">
        <v>5355389</v>
      </c>
      <c r="N112" s="26">
        <f t="shared" si="13"/>
        <v>0.23494442857142858</v>
      </c>
      <c r="O112" s="22">
        <f t="shared" si="14"/>
        <v>7000000</v>
      </c>
      <c r="P112" s="22">
        <f t="shared" si="15"/>
        <v>1644611</v>
      </c>
      <c r="Q112" s="23">
        <f t="shared" si="16"/>
        <v>0.23494442857142858</v>
      </c>
    </row>
    <row r="113" spans="1:17" x14ac:dyDescent="0.25">
      <c r="A113" s="15" t="s">
        <v>389</v>
      </c>
      <c r="B113" s="15" t="s">
        <v>363</v>
      </c>
      <c r="C113" s="15" t="s">
        <v>364</v>
      </c>
      <c r="D113" s="16">
        <v>0</v>
      </c>
      <c r="E113" s="16">
        <v>0</v>
      </c>
      <c r="F113" s="16">
        <v>0</v>
      </c>
      <c r="G113" s="16">
        <v>0</v>
      </c>
      <c r="H113" s="16">
        <v>0</v>
      </c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7">
        <v>0</v>
      </c>
      <c r="O113" s="18"/>
      <c r="P113" s="18"/>
      <c r="Q113" s="19"/>
    </row>
    <row r="114" spans="1:17" x14ac:dyDescent="0.25">
      <c r="A114" s="15" t="s">
        <v>389</v>
      </c>
      <c r="B114" s="15" t="s">
        <v>365</v>
      </c>
      <c r="C114" s="15" t="s">
        <v>366</v>
      </c>
      <c r="D114" s="16">
        <v>0</v>
      </c>
      <c r="E114" s="16">
        <v>0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7">
        <v>0</v>
      </c>
      <c r="O114" s="18"/>
      <c r="P114" s="18"/>
      <c r="Q114" s="19"/>
    </row>
    <row r="115" spans="1:17" x14ac:dyDescent="0.25">
      <c r="A115" s="15" t="s">
        <v>389</v>
      </c>
      <c r="B115" s="15" t="s">
        <v>365</v>
      </c>
      <c r="C115" s="15" t="s">
        <v>366</v>
      </c>
      <c r="D115" s="16">
        <v>0</v>
      </c>
      <c r="E115" s="16">
        <v>0</v>
      </c>
      <c r="F115" s="16"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7">
        <v>0</v>
      </c>
      <c r="O115" s="18"/>
      <c r="P115" s="18"/>
      <c r="Q115" s="19"/>
    </row>
    <row r="116" spans="1:17" x14ac:dyDescent="0.25">
      <c r="A116" s="15" t="s">
        <v>389</v>
      </c>
      <c r="B116" s="15" t="s">
        <v>283</v>
      </c>
      <c r="C116" s="15" t="s">
        <v>284</v>
      </c>
      <c r="D116" s="16">
        <v>19647354</v>
      </c>
      <c r="E116" s="16">
        <v>19647354</v>
      </c>
      <c r="F116" s="16">
        <v>19647354</v>
      </c>
      <c r="G116" s="16">
        <v>0</v>
      </c>
      <c r="H116" s="16">
        <v>3139148.28</v>
      </c>
      <c r="I116" s="16">
        <v>0</v>
      </c>
      <c r="J116" s="16">
        <v>16508205.720000001</v>
      </c>
      <c r="K116" s="16">
        <v>16508205.720000001</v>
      </c>
      <c r="L116" s="16">
        <v>0</v>
      </c>
      <c r="M116" s="16">
        <v>0</v>
      </c>
      <c r="N116" s="17">
        <f t="shared" ref="N116:N122" si="17">+J116/E116</f>
        <v>0.84022539218258097</v>
      </c>
      <c r="O116" s="18"/>
      <c r="P116" s="18"/>
      <c r="Q116" s="19"/>
    </row>
    <row r="117" spans="1:17" s="14" customFormat="1" x14ac:dyDescent="0.25">
      <c r="A117" s="15" t="s">
        <v>389</v>
      </c>
      <c r="B117" s="15" t="s">
        <v>399</v>
      </c>
      <c r="C117" s="15" t="s">
        <v>400</v>
      </c>
      <c r="D117" s="16">
        <v>2029800</v>
      </c>
      <c r="E117" s="16">
        <v>2029800</v>
      </c>
      <c r="F117" s="16">
        <v>2029800</v>
      </c>
      <c r="G117" s="16">
        <v>0</v>
      </c>
      <c r="H117" s="16">
        <v>12840</v>
      </c>
      <c r="I117" s="16">
        <v>0</v>
      </c>
      <c r="J117" s="16">
        <v>2016960</v>
      </c>
      <c r="K117" s="16">
        <v>2016960</v>
      </c>
      <c r="L117" s="16">
        <v>0</v>
      </c>
      <c r="M117" s="16">
        <v>0</v>
      </c>
      <c r="N117" s="17">
        <f t="shared" si="17"/>
        <v>0.99367425362104644</v>
      </c>
      <c r="O117" s="18"/>
      <c r="P117" s="18"/>
      <c r="Q117" s="19"/>
    </row>
    <row r="118" spans="1:17" s="14" customFormat="1" x14ac:dyDescent="0.25">
      <c r="A118" s="15" t="s">
        <v>389</v>
      </c>
      <c r="B118" s="15" t="s">
        <v>401</v>
      </c>
      <c r="C118" s="15" t="s">
        <v>402</v>
      </c>
      <c r="D118" s="16">
        <v>4656600</v>
      </c>
      <c r="E118" s="16">
        <v>4656600</v>
      </c>
      <c r="F118" s="16">
        <v>4656600</v>
      </c>
      <c r="G118" s="16">
        <v>0</v>
      </c>
      <c r="H118" s="16">
        <v>11480</v>
      </c>
      <c r="I118" s="16">
        <v>0</v>
      </c>
      <c r="J118" s="16">
        <v>4645120</v>
      </c>
      <c r="K118" s="16">
        <v>4645120</v>
      </c>
      <c r="L118" s="16">
        <v>0</v>
      </c>
      <c r="M118" s="16">
        <v>0</v>
      </c>
      <c r="N118" s="17">
        <f t="shared" si="17"/>
        <v>0.99753468195679251</v>
      </c>
      <c r="O118" s="18"/>
      <c r="P118" s="18"/>
      <c r="Q118" s="19"/>
    </row>
    <row r="119" spans="1:17" s="14" customFormat="1" x14ac:dyDescent="0.25">
      <c r="A119" s="15" t="s">
        <v>389</v>
      </c>
      <c r="B119" s="15" t="s">
        <v>403</v>
      </c>
      <c r="C119" s="15" t="s">
        <v>404</v>
      </c>
      <c r="D119" s="16">
        <v>8955000</v>
      </c>
      <c r="E119" s="16">
        <v>8955000</v>
      </c>
      <c r="F119" s="16">
        <v>8955000</v>
      </c>
      <c r="G119" s="16">
        <v>0</v>
      </c>
      <c r="H119" s="16">
        <v>31480</v>
      </c>
      <c r="I119" s="16">
        <v>0</v>
      </c>
      <c r="J119" s="16">
        <v>8923520</v>
      </c>
      <c r="K119" s="16">
        <v>8923520</v>
      </c>
      <c r="L119" s="16">
        <v>0</v>
      </c>
      <c r="M119" s="16">
        <v>0</v>
      </c>
      <c r="N119" s="17">
        <f t="shared" si="17"/>
        <v>0.99648464544946957</v>
      </c>
      <c r="O119" s="18"/>
      <c r="P119" s="18"/>
      <c r="Q119" s="19"/>
    </row>
    <row r="120" spans="1:17" s="14" customFormat="1" x14ac:dyDescent="0.25">
      <c r="A120" s="15" t="s">
        <v>389</v>
      </c>
      <c r="B120" s="15" t="s">
        <v>405</v>
      </c>
      <c r="C120" s="15" t="s">
        <v>406</v>
      </c>
      <c r="D120" s="16">
        <v>2985000</v>
      </c>
      <c r="E120" s="16">
        <v>2985000</v>
      </c>
      <c r="F120" s="16">
        <v>2985000</v>
      </c>
      <c r="G120" s="16">
        <v>0</v>
      </c>
      <c r="H120" s="16">
        <v>2985000</v>
      </c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7">
        <f t="shared" si="17"/>
        <v>0</v>
      </c>
      <c r="O120" s="18"/>
      <c r="P120" s="18"/>
      <c r="Q120" s="19"/>
    </row>
    <row r="121" spans="1:17" s="14" customFormat="1" x14ac:dyDescent="0.25">
      <c r="A121" s="15" t="s">
        <v>389</v>
      </c>
      <c r="B121" s="15" t="s">
        <v>407</v>
      </c>
      <c r="C121" s="15" t="s">
        <v>408</v>
      </c>
      <c r="D121" s="16">
        <v>453804</v>
      </c>
      <c r="E121" s="16">
        <v>453804</v>
      </c>
      <c r="F121" s="16">
        <v>453804</v>
      </c>
      <c r="G121" s="16">
        <v>0</v>
      </c>
      <c r="H121" s="16">
        <v>11492.36</v>
      </c>
      <c r="I121" s="16">
        <v>0</v>
      </c>
      <c r="J121" s="16">
        <v>442311.64</v>
      </c>
      <c r="K121" s="16">
        <v>442311.64</v>
      </c>
      <c r="L121" s="16">
        <v>0</v>
      </c>
      <c r="M121" s="16">
        <v>0</v>
      </c>
      <c r="N121" s="17">
        <f t="shared" si="17"/>
        <v>0.97467549867343617</v>
      </c>
      <c r="O121" s="18"/>
      <c r="P121" s="18"/>
      <c r="Q121" s="19"/>
    </row>
    <row r="122" spans="1:17" s="14" customFormat="1" x14ac:dyDescent="0.25">
      <c r="A122" s="15" t="s">
        <v>389</v>
      </c>
      <c r="B122" s="15" t="s">
        <v>409</v>
      </c>
      <c r="C122" s="15" t="s">
        <v>410</v>
      </c>
      <c r="D122" s="16">
        <v>567150</v>
      </c>
      <c r="E122" s="16">
        <v>567150</v>
      </c>
      <c r="F122" s="16">
        <v>567150</v>
      </c>
      <c r="G122" s="16">
        <v>0</v>
      </c>
      <c r="H122" s="16">
        <v>86855.92</v>
      </c>
      <c r="I122" s="16">
        <v>0</v>
      </c>
      <c r="J122" s="16">
        <v>480294.08</v>
      </c>
      <c r="K122" s="16">
        <v>480294.08</v>
      </c>
      <c r="L122" s="16">
        <v>0</v>
      </c>
      <c r="M122" s="16">
        <v>0</v>
      </c>
      <c r="N122" s="17">
        <f t="shared" si="17"/>
        <v>0.84685547033412678</v>
      </c>
      <c r="O122" s="18"/>
      <c r="P122" s="18"/>
      <c r="Q122" s="19"/>
    </row>
    <row r="134" spans="1:17" s="14" customFormat="1" x14ac:dyDescent="0.25">
      <c r="A134" s="15"/>
      <c r="B134" s="15"/>
      <c r="C134" s="15"/>
      <c r="D134" s="27"/>
      <c r="E134" s="27"/>
      <c r="F134" s="27"/>
      <c r="G134" s="27"/>
      <c r="H134" s="27"/>
      <c r="I134" s="27"/>
      <c r="J134" s="27"/>
      <c r="K134" s="27"/>
      <c r="L134" s="27"/>
      <c r="M134" s="27"/>
      <c r="N134" s="19"/>
      <c r="O134" s="18"/>
      <c r="P134" s="18"/>
      <c r="Q134" s="19"/>
    </row>
    <row r="135" spans="1:17" s="24" customFormat="1" x14ac:dyDescent="0.25">
      <c r="A135" s="21"/>
      <c r="B135" s="22"/>
      <c r="C135" s="22"/>
      <c r="D135" s="22"/>
      <c r="E135" s="22"/>
      <c r="F135" s="22"/>
      <c r="G135" s="22"/>
      <c r="H135" s="22"/>
      <c r="I135" s="22"/>
      <c r="J135" s="22"/>
      <c r="K135" s="22"/>
      <c r="L135" s="22"/>
      <c r="M135" s="22"/>
      <c r="N135" s="23"/>
      <c r="O135" s="22"/>
      <c r="P135" s="22"/>
      <c r="Q135" s="23"/>
    </row>
    <row r="136" spans="1:17" s="24" customFormat="1" x14ac:dyDescent="0.25">
      <c r="A136" s="21"/>
      <c r="B136" s="22"/>
      <c r="C136" s="22"/>
      <c r="D136" s="22"/>
      <c r="E136" s="22"/>
      <c r="F136" s="22"/>
      <c r="G136" s="22"/>
      <c r="H136" s="22"/>
      <c r="I136" s="22"/>
      <c r="J136" s="22"/>
      <c r="K136" s="22"/>
      <c r="L136" s="22"/>
      <c r="M136" s="22"/>
      <c r="N136" s="23"/>
      <c r="O136" s="22"/>
      <c r="P136" s="22"/>
      <c r="Q136" s="23"/>
    </row>
    <row r="137" spans="1:17" x14ac:dyDescent="0.25">
      <c r="B137" s="180" t="s">
        <v>11</v>
      </c>
      <c r="C137" s="180"/>
      <c r="D137" s="180"/>
      <c r="E137" s="180"/>
      <c r="F137" s="180"/>
      <c r="J137" s="20"/>
      <c r="O137" s="20"/>
      <c r="P137" s="20"/>
    </row>
    <row r="138" spans="1:17" s="29" customFormat="1" ht="44.45" customHeight="1" thickBot="1" x14ac:dyDescent="0.25">
      <c r="B138" s="28" t="s">
        <v>44</v>
      </c>
      <c r="C138" s="28" t="s">
        <v>7</v>
      </c>
      <c r="D138" s="28" t="s">
        <v>8</v>
      </c>
      <c r="E138" s="28" t="s">
        <v>9</v>
      </c>
      <c r="F138" s="28" t="s">
        <v>21</v>
      </c>
    </row>
    <row r="139" spans="1:17" ht="16.5" thickTop="1" x14ac:dyDescent="0.25">
      <c r="B139" s="30" t="s">
        <v>22</v>
      </c>
      <c r="C139" s="27">
        <f>+E8</f>
        <v>3257231948</v>
      </c>
      <c r="D139" s="31">
        <f>+J8</f>
        <v>794561561.58000004</v>
      </c>
      <c r="E139" s="20">
        <f>+C139-D139</f>
        <v>2462670386.4200001</v>
      </c>
      <c r="F139" s="19">
        <f t="shared" ref="F139:F144" si="18">+D139/C139</f>
        <v>0.24393766678724718</v>
      </c>
      <c r="J139" s="20"/>
      <c r="O139" s="20"/>
      <c r="P139" s="20"/>
    </row>
    <row r="140" spans="1:17" x14ac:dyDescent="0.25">
      <c r="B140" s="30" t="s">
        <v>26</v>
      </c>
      <c r="C140" s="20">
        <f>+E27</f>
        <v>610711344</v>
      </c>
      <c r="D140" s="24">
        <f>+J27</f>
        <v>55948105.619999997</v>
      </c>
      <c r="E140" s="20">
        <f>+C140-D140</f>
        <v>554763238.38</v>
      </c>
      <c r="F140" s="19">
        <f t="shared" si="18"/>
        <v>9.161137445647316E-2</v>
      </c>
      <c r="J140" s="20"/>
      <c r="O140" s="20"/>
      <c r="P140" s="20"/>
    </row>
    <row r="141" spans="1:17" x14ac:dyDescent="0.25">
      <c r="B141" s="30" t="s">
        <v>23</v>
      </c>
      <c r="C141" s="20">
        <f>+E72</f>
        <v>77864162</v>
      </c>
      <c r="D141" s="24">
        <f>+J72</f>
        <v>1441835.27</v>
      </c>
      <c r="E141" s="20">
        <f>+C141-D141</f>
        <v>76422326.730000004</v>
      </c>
      <c r="F141" s="19">
        <f t="shared" si="18"/>
        <v>1.8517315706807452E-2</v>
      </c>
      <c r="J141" s="20"/>
      <c r="O141" s="20"/>
      <c r="P141" s="20"/>
    </row>
    <row r="142" spans="1:17" x14ac:dyDescent="0.25">
      <c r="B142" s="30" t="s">
        <v>24</v>
      </c>
      <c r="C142" s="20">
        <f>E95</f>
        <v>103500000</v>
      </c>
      <c r="D142" s="24">
        <f>J95</f>
        <v>0</v>
      </c>
      <c r="E142" s="20">
        <f>+C142-D142</f>
        <v>103500000</v>
      </c>
      <c r="F142" s="19">
        <f t="shared" si="18"/>
        <v>0</v>
      </c>
      <c r="J142" s="20"/>
      <c r="O142" s="20"/>
      <c r="P142" s="20"/>
    </row>
    <row r="143" spans="1:17" x14ac:dyDescent="0.25">
      <c r="B143" s="30" t="s">
        <v>25</v>
      </c>
      <c r="C143" s="20">
        <f>+E106</f>
        <v>189634559</v>
      </c>
      <c r="D143" s="24">
        <f>+J106</f>
        <v>52366093.140000001</v>
      </c>
      <c r="E143" s="20">
        <f>+C143-D143</f>
        <v>137268465.86000001</v>
      </c>
      <c r="F143" s="19">
        <f t="shared" si="18"/>
        <v>0.2761421410535197</v>
      </c>
      <c r="J143" s="20"/>
      <c r="O143" s="20"/>
      <c r="P143" s="20"/>
    </row>
    <row r="144" spans="1:17" ht="16.5" thickBot="1" x14ac:dyDescent="0.3">
      <c r="B144" s="32" t="s">
        <v>10</v>
      </c>
      <c r="C144" s="32">
        <f>SUM(C139:C143)</f>
        <v>4238942013</v>
      </c>
      <c r="D144" s="32">
        <f>SUM(D139:D143)</f>
        <v>904317595.61000001</v>
      </c>
      <c r="E144" s="32">
        <f>SUM(E139:E143)</f>
        <v>3334624417.3900003</v>
      </c>
      <c r="F144" s="33">
        <f t="shared" si="18"/>
        <v>0.21333568443178419</v>
      </c>
      <c r="J144" s="20"/>
      <c r="O144" s="20"/>
      <c r="P144" s="20"/>
    </row>
    <row r="145" spans="1:16" ht="16.5" thickTop="1" x14ac:dyDescent="0.25">
      <c r="B145" s="14"/>
      <c r="C145" s="14"/>
      <c r="D145" s="34"/>
      <c r="E145" s="3"/>
      <c r="F145" s="3"/>
      <c r="G145" s="21"/>
      <c r="J145" s="20"/>
      <c r="O145" s="20"/>
      <c r="P145" s="20"/>
    </row>
    <row r="146" spans="1:16" x14ac:dyDescent="0.25">
      <c r="B146" s="15"/>
      <c r="C146" s="20"/>
      <c r="D146" s="24"/>
      <c r="G146" s="15"/>
      <c r="H146" s="15"/>
      <c r="I146" s="15"/>
      <c r="J146" s="21"/>
      <c r="O146" s="35"/>
      <c r="P146" s="20"/>
    </row>
    <row r="147" spans="1:16" x14ac:dyDescent="0.25">
      <c r="B147" s="15"/>
      <c r="C147" s="20"/>
      <c r="D147" s="24"/>
      <c r="G147" s="15"/>
      <c r="H147" s="15"/>
      <c r="I147" s="15"/>
      <c r="J147" s="21"/>
      <c r="P147" s="21"/>
    </row>
    <row r="148" spans="1:16" x14ac:dyDescent="0.25">
      <c r="B148" s="181" t="s">
        <v>11</v>
      </c>
      <c r="C148" s="181"/>
      <c r="D148" s="181"/>
      <c r="E148" s="181"/>
      <c r="F148" s="181"/>
      <c r="G148" s="15"/>
      <c r="H148" s="15"/>
      <c r="I148" s="15"/>
      <c r="J148" s="21"/>
      <c r="P148" s="21"/>
    </row>
    <row r="149" spans="1:16" ht="32.25" thickBot="1" x14ac:dyDescent="0.3">
      <c r="B149" s="36" t="s">
        <v>44</v>
      </c>
      <c r="C149" s="36" t="s">
        <v>32</v>
      </c>
      <c r="D149" s="36" t="s">
        <v>33</v>
      </c>
      <c r="E149" s="36" t="s">
        <v>37</v>
      </c>
      <c r="F149" s="36" t="s">
        <v>34</v>
      </c>
      <c r="G149" s="15"/>
      <c r="H149" s="15"/>
      <c r="I149" s="15"/>
      <c r="J149" s="21"/>
      <c r="P149" s="21"/>
    </row>
    <row r="150" spans="1:16" ht="16.5" thickTop="1" x14ac:dyDescent="0.25">
      <c r="B150" s="30" t="s">
        <v>26</v>
      </c>
      <c r="C150" s="20">
        <f t="shared" ref="C150:D152" si="19">+C140</f>
        <v>610711344</v>
      </c>
      <c r="D150" s="20">
        <f t="shared" si="19"/>
        <v>55948105.619999997</v>
      </c>
      <c r="E150" s="20">
        <f>+C150-D150</f>
        <v>554763238.38</v>
      </c>
      <c r="F150" s="19">
        <f>+D150/C150</f>
        <v>9.161137445647316E-2</v>
      </c>
      <c r="G150" s="15"/>
      <c r="H150" s="15"/>
      <c r="I150" s="15"/>
      <c r="J150" s="21"/>
      <c r="P150" s="21"/>
    </row>
    <row r="151" spans="1:16" x14ac:dyDescent="0.25">
      <c r="B151" s="30" t="s">
        <v>23</v>
      </c>
      <c r="C151" s="20">
        <f t="shared" si="19"/>
        <v>77864162</v>
      </c>
      <c r="D151" s="20">
        <f t="shared" si="19"/>
        <v>1441835.27</v>
      </c>
      <c r="E151" s="20">
        <f>+C151-D151</f>
        <v>76422326.730000004</v>
      </c>
      <c r="F151" s="19">
        <f>+D151/C151</f>
        <v>1.8517315706807452E-2</v>
      </c>
      <c r="G151" s="15"/>
      <c r="H151" s="15"/>
      <c r="I151" s="15"/>
      <c r="J151" s="21"/>
      <c r="P151" s="21"/>
    </row>
    <row r="152" spans="1:16" hidden="1" x14ac:dyDescent="0.25">
      <c r="B152" s="30" t="s">
        <v>24</v>
      </c>
      <c r="C152" s="20">
        <f t="shared" si="19"/>
        <v>103500000</v>
      </c>
      <c r="D152" s="20">
        <f t="shared" si="19"/>
        <v>0</v>
      </c>
      <c r="E152" s="20">
        <f t="shared" ref="E152:E153" si="20">+C152-D152</f>
        <v>103500000</v>
      </c>
      <c r="F152" s="19">
        <f t="shared" ref="F152:F153" si="21">+D152/C152</f>
        <v>0</v>
      </c>
      <c r="G152" s="15"/>
      <c r="H152" s="15"/>
      <c r="I152" s="15"/>
      <c r="J152" s="21"/>
      <c r="P152" s="21"/>
    </row>
    <row r="153" spans="1:16" x14ac:dyDescent="0.25">
      <c r="B153" s="30" t="s">
        <v>24</v>
      </c>
      <c r="C153" s="20">
        <f>C142</f>
        <v>103500000</v>
      </c>
      <c r="D153" s="20">
        <f>D142</f>
        <v>0</v>
      </c>
      <c r="E153" s="20">
        <f t="shared" si="20"/>
        <v>103500000</v>
      </c>
      <c r="F153" s="19">
        <f t="shared" si="21"/>
        <v>0</v>
      </c>
      <c r="G153" s="15"/>
      <c r="H153" s="15"/>
      <c r="I153" s="15"/>
      <c r="J153" s="21"/>
      <c r="P153" s="21"/>
    </row>
    <row r="154" spans="1:16" x14ac:dyDescent="0.25">
      <c r="B154" s="30" t="s">
        <v>25</v>
      </c>
      <c r="C154" s="20">
        <f>C143</f>
        <v>189634559</v>
      </c>
      <c r="D154" s="20">
        <f>D143</f>
        <v>52366093.140000001</v>
      </c>
      <c r="E154" s="20">
        <f>+C154-D154</f>
        <v>137268465.86000001</v>
      </c>
      <c r="F154" s="19">
        <f>+D154/C154</f>
        <v>0.2761421410535197</v>
      </c>
      <c r="G154" s="15"/>
      <c r="H154" s="15"/>
      <c r="I154" s="15"/>
      <c r="J154" s="21"/>
      <c r="P154" s="21"/>
    </row>
    <row r="155" spans="1:16" ht="16.5" thickBot="1" x14ac:dyDescent="0.3">
      <c r="B155" s="37" t="s">
        <v>10</v>
      </c>
      <c r="C155" s="37">
        <f>SUM(C150:C154)</f>
        <v>1085210065</v>
      </c>
      <c r="D155" s="37">
        <f>SUM(D150:D154)</f>
        <v>109756034.03</v>
      </c>
      <c r="E155" s="37">
        <f>SUM(E150:E154)</f>
        <v>975454030.97000003</v>
      </c>
      <c r="F155" s="38">
        <f>+D155/C155</f>
        <v>0.10113805388452604</v>
      </c>
      <c r="G155" s="15"/>
      <c r="H155" s="15"/>
      <c r="I155" s="15"/>
      <c r="J155" s="21"/>
      <c r="P155" s="21"/>
    </row>
    <row r="156" spans="1:16" ht="16.5" thickTop="1" x14ac:dyDescent="0.25">
      <c r="A156" s="15"/>
      <c r="G156" s="15"/>
      <c r="H156" s="15"/>
      <c r="I156" s="15"/>
      <c r="J156" s="21"/>
      <c r="P156" s="21"/>
    </row>
    <row r="157" spans="1:16" x14ac:dyDescent="0.25">
      <c r="A157" s="15"/>
      <c r="G157" s="15"/>
      <c r="H157" s="15"/>
      <c r="I157" s="15"/>
      <c r="J157" s="21"/>
      <c r="P157" s="21"/>
    </row>
    <row r="158" spans="1:16" x14ac:dyDescent="0.25">
      <c r="A158" s="15"/>
      <c r="G158" s="15"/>
      <c r="H158" s="15"/>
      <c r="I158" s="15"/>
      <c r="J158" s="21"/>
      <c r="P158" s="21"/>
    </row>
    <row r="159" spans="1:16" x14ac:dyDescent="0.25">
      <c r="A159" s="15"/>
      <c r="G159" s="15"/>
      <c r="H159" s="15"/>
      <c r="I159" s="15"/>
      <c r="J159" s="21"/>
      <c r="P159" s="21"/>
    </row>
    <row r="160" spans="1:16" x14ac:dyDescent="0.25">
      <c r="A160" s="39"/>
      <c r="B160" s="40"/>
      <c r="C160" s="41"/>
      <c r="G160" s="15"/>
      <c r="H160" s="15"/>
      <c r="I160" s="15"/>
      <c r="J160" s="21"/>
      <c r="P160" s="21"/>
    </row>
    <row r="161" spans="1:16" x14ac:dyDescent="0.25">
      <c r="A161" s="39"/>
      <c r="B161" s="40"/>
      <c r="C161" s="41"/>
      <c r="G161" s="15"/>
      <c r="H161" s="15"/>
      <c r="I161" s="15"/>
      <c r="J161" s="21"/>
      <c r="P161" s="21"/>
    </row>
    <row r="162" spans="1:16" x14ac:dyDescent="0.25">
      <c r="A162" s="39"/>
      <c r="B162" s="40"/>
      <c r="C162" s="41"/>
      <c r="G162" s="15"/>
      <c r="H162" s="15"/>
      <c r="I162" s="15"/>
      <c r="J162" s="21"/>
      <c r="P162" s="21"/>
    </row>
    <row r="163" spans="1:16" x14ac:dyDescent="0.25">
      <c r="A163" s="39"/>
      <c r="B163" s="135" t="s">
        <v>46</v>
      </c>
      <c r="C163" s="136" t="s">
        <v>47</v>
      </c>
      <c r="D163" s="136" t="s">
        <v>48</v>
      </c>
      <c r="E163" s="135" t="s">
        <v>7</v>
      </c>
      <c r="F163" s="135" t="s">
        <v>19</v>
      </c>
      <c r="G163" s="15"/>
      <c r="H163" s="15"/>
      <c r="I163" s="15"/>
      <c r="J163" s="21"/>
      <c r="P163" s="21"/>
    </row>
    <row r="164" spans="1:16" x14ac:dyDescent="0.25">
      <c r="A164" s="39"/>
      <c r="B164" s="137" t="s">
        <v>22</v>
      </c>
      <c r="C164" s="138">
        <f>+F164/E164</f>
        <v>0.24393766678724718</v>
      </c>
      <c r="D164" s="138">
        <f>+(100%/12)*3</f>
        <v>0.25</v>
      </c>
      <c r="E164" s="140">
        <f>C139</f>
        <v>3257231948</v>
      </c>
      <c r="F164" s="140">
        <f>D139</f>
        <v>794561561.58000004</v>
      </c>
      <c r="G164" s="15"/>
      <c r="H164" s="15"/>
      <c r="I164" s="15"/>
      <c r="J164" s="21"/>
      <c r="P164" s="21"/>
    </row>
    <row r="165" spans="1:16" x14ac:dyDescent="0.25">
      <c r="A165" s="15"/>
      <c r="B165" s="137" t="s">
        <v>26</v>
      </c>
      <c r="C165" s="138">
        <f>+F165/E165</f>
        <v>9.161137445647316E-2</v>
      </c>
      <c r="D165" s="138">
        <f t="shared" ref="D165:D168" si="22">+(100%/12)*3</f>
        <v>0.25</v>
      </c>
      <c r="E165" s="140">
        <f t="shared" ref="E165:F165" si="23">C140</f>
        <v>610711344</v>
      </c>
      <c r="F165" s="140">
        <f t="shared" si="23"/>
        <v>55948105.619999997</v>
      </c>
      <c r="G165" s="15"/>
      <c r="H165" s="15"/>
      <c r="I165" s="15"/>
      <c r="J165" s="21"/>
      <c r="P165" s="21"/>
    </row>
    <row r="166" spans="1:16" x14ac:dyDescent="0.25">
      <c r="A166" s="15"/>
      <c r="B166" s="137" t="s">
        <v>23</v>
      </c>
      <c r="C166" s="138">
        <f>+F166/E166</f>
        <v>1.8517315706807452E-2</v>
      </c>
      <c r="D166" s="138">
        <f t="shared" si="22"/>
        <v>0.25</v>
      </c>
      <c r="E166" s="140">
        <f t="shared" ref="E166:F166" si="24">C141</f>
        <v>77864162</v>
      </c>
      <c r="F166" s="140">
        <f t="shared" si="24"/>
        <v>1441835.27</v>
      </c>
      <c r="G166" s="15"/>
      <c r="H166" s="15"/>
      <c r="I166" s="15"/>
      <c r="J166" s="21"/>
      <c r="P166" s="21"/>
    </row>
    <row r="167" spans="1:16" hidden="1" x14ac:dyDescent="0.25">
      <c r="A167" s="15"/>
      <c r="B167" s="137" t="s">
        <v>24</v>
      </c>
      <c r="C167" s="138">
        <f>+F167/E167</f>
        <v>0</v>
      </c>
      <c r="D167" s="138">
        <f t="shared" si="22"/>
        <v>0.25</v>
      </c>
      <c r="E167" s="140">
        <f t="shared" ref="E167:F167" si="25">C142</f>
        <v>103500000</v>
      </c>
      <c r="F167" s="140">
        <f t="shared" si="25"/>
        <v>0</v>
      </c>
      <c r="G167" s="15"/>
      <c r="H167" s="15"/>
      <c r="I167" s="15"/>
      <c r="J167" s="21"/>
      <c r="P167" s="21"/>
    </row>
    <row r="168" spans="1:16" x14ac:dyDescent="0.25">
      <c r="A168" s="15"/>
      <c r="B168" s="137" t="s">
        <v>25</v>
      </c>
      <c r="C168" s="138">
        <f>+F168/E168</f>
        <v>0.2761421410535197</v>
      </c>
      <c r="D168" s="138">
        <f t="shared" si="22"/>
        <v>0.25</v>
      </c>
      <c r="E168" s="140">
        <f t="shared" ref="E168:F168" si="26">C143</f>
        <v>189634559</v>
      </c>
      <c r="F168" s="140">
        <f t="shared" si="26"/>
        <v>52366093.140000001</v>
      </c>
      <c r="G168" s="15"/>
      <c r="H168" s="15"/>
      <c r="I168" s="15"/>
      <c r="J168" s="21"/>
      <c r="P168" s="21"/>
    </row>
    <row r="169" spans="1:16" x14ac:dyDescent="0.25">
      <c r="A169" s="15"/>
      <c r="B169" s="137"/>
      <c r="C169" s="138"/>
      <c r="D169" s="138"/>
      <c r="E169" s="140"/>
      <c r="F169" s="140"/>
      <c r="G169" s="15"/>
      <c r="H169" s="15"/>
      <c r="I169" s="15"/>
      <c r="J169" s="21"/>
      <c r="P169" s="21"/>
    </row>
    <row r="170" spans="1:16" x14ac:dyDescent="0.25">
      <c r="A170" s="15"/>
      <c r="B170" s="42"/>
      <c r="C170" s="43"/>
      <c r="D170" s="43"/>
      <c r="E170" s="44"/>
      <c r="F170" s="44"/>
      <c r="G170" s="15"/>
      <c r="H170" s="15"/>
      <c r="I170" s="15"/>
      <c r="J170" s="21"/>
      <c r="P170" s="21"/>
    </row>
    <row r="171" spans="1:16" x14ac:dyDescent="0.25">
      <c r="A171" s="15"/>
      <c r="B171" s="42"/>
      <c r="C171" s="43"/>
      <c r="D171" s="43"/>
      <c r="E171" s="44"/>
      <c r="F171" s="44"/>
      <c r="G171" s="15"/>
      <c r="H171" s="15"/>
      <c r="I171" s="15"/>
      <c r="J171" s="21"/>
      <c r="P171" s="21"/>
    </row>
    <row r="172" spans="1:16" x14ac:dyDescent="0.25">
      <c r="A172" s="15"/>
      <c r="G172" s="15"/>
      <c r="H172" s="15"/>
      <c r="I172" s="15"/>
      <c r="J172" s="21"/>
      <c r="P172" s="21"/>
    </row>
    <row r="173" spans="1:16" x14ac:dyDescent="0.25">
      <c r="A173" s="15"/>
      <c r="G173" s="15"/>
      <c r="H173" s="15"/>
      <c r="I173" s="15"/>
      <c r="J173" s="21"/>
      <c r="P173" s="21"/>
    </row>
    <row r="174" spans="1:16" x14ac:dyDescent="0.25">
      <c r="A174" s="15"/>
      <c r="G174" s="15"/>
      <c r="H174" s="15"/>
      <c r="I174" s="15"/>
      <c r="J174" s="21"/>
      <c r="P174" s="21"/>
    </row>
    <row r="175" spans="1:16" x14ac:dyDescent="0.25">
      <c r="A175" s="15"/>
      <c r="G175" s="15"/>
      <c r="H175" s="15"/>
      <c r="I175" s="15"/>
      <c r="J175" s="21"/>
      <c r="P175" s="21"/>
    </row>
    <row r="176" spans="1:16" x14ac:dyDescent="0.25">
      <c r="A176" s="15"/>
      <c r="G176" s="15"/>
      <c r="H176" s="15"/>
      <c r="I176" s="15"/>
      <c r="J176" s="21"/>
      <c r="P176" s="21"/>
    </row>
    <row r="177" spans="1:16" x14ac:dyDescent="0.25">
      <c r="A177" s="15"/>
      <c r="G177" s="15"/>
      <c r="H177" s="15"/>
      <c r="I177" s="15"/>
      <c r="J177" s="21"/>
      <c r="P177" s="21"/>
    </row>
    <row r="178" spans="1:16" x14ac:dyDescent="0.25">
      <c r="A178" s="15"/>
      <c r="G178" s="15"/>
      <c r="H178" s="15"/>
      <c r="I178" s="15"/>
      <c r="J178" s="21"/>
      <c r="P178" s="21"/>
    </row>
    <row r="179" spans="1:16" x14ac:dyDescent="0.25">
      <c r="A179" s="15"/>
      <c r="G179" s="15"/>
      <c r="H179" s="15"/>
      <c r="I179" s="15"/>
      <c r="J179" s="21"/>
      <c r="P179" s="21"/>
    </row>
    <row r="180" spans="1:16" x14ac:dyDescent="0.25">
      <c r="A180" s="15"/>
      <c r="G180" s="15"/>
      <c r="H180" s="15"/>
      <c r="I180" s="15"/>
      <c r="J180" s="21"/>
      <c r="P180" s="21"/>
    </row>
    <row r="181" spans="1:16" x14ac:dyDescent="0.25">
      <c r="A181" s="15"/>
      <c r="G181" s="15"/>
      <c r="H181" s="15"/>
      <c r="I181" s="15"/>
      <c r="J181" s="21"/>
      <c r="P181" s="21"/>
    </row>
    <row r="182" spans="1:16" x14ac:dyDescent="0.25">
      <c r="A182" s="15"/>
      <c r="G182" s="15"/>
      <c r="H182" s="15"/>
      <c r="I182" s="15"/>
      <c r="J182" s="21"/>
      <c r="P182" s="21"/>
    </row>
    <row r="183" spans="1:16" x14ac:dyDescent="0.25">
      <c r="A183" s="15"/>
      <c r="G183" s="15"/>
      <c r="H183" s="15"/>
      <c r="I183" s="15"/>
      <c r="J183" s="21"/>
      <c r="P183" s="21"/>
    </row>
    <row r="184" spans="1:16" x14ac:dyDescent="0.25">
      <c r="A184" s="15"/>
      <c r="G184" s="15"/>
      <c r="H184" s="15"/>
      <c r="I184" s="15"/>
      <c r="J184" s="21"/>
      <c r="P184" s="21"/>
    </row>
    <row r="185" spans="1:16" x14ac:dyDescent="0.25">
      <c r="A185" s="15"/>
      <c r="G185" s="15"/>
      <c r="H185" s="15"/>
      <c r="I185" s="15"/>
      <c r="J185" s="21"/>
      <c r="P185" s="21"/>
    </row>
    <row r="186" spans="1:16" x14ac:dyDescent="0.25">
      <c r="A186" s="15"/>
      <c r="G186" s="15"/>
      <c r="H186" s="15"/>
      <c r="I186" s="15"/>
      <c r="J186" s="21"/>
      <c r="P186" s="21"/>
    </row>
    <row r="187" spans="1:16" x14ac:dyDescent="0.25">
      <c r="A187" s="15"/>
      <c r="G187" s="15"/>
      <c r="H187" s="15"/>
      <c r="I187" s="15"/>
      <c r="J187" s="21"/>
      <c r="P187" s="21"/>
    </row>
    <row r="188" spans="1:16" x14ac:dyDescent="0.25">
      <c r="A188" s="15"/>
      <c r="G188" s="15"/>
      <c r="H188" s="15"/>
      <c r="I188" s="15"/>
      <c r="J188" s="21"/>
      <c r="P188" s="21"/>
    </row>
    <row r="189" spans="1:16" x14ac:dyDescent="0.25">
      <c r="A189" s="15"/>
      <c r="G189" s="15"/>
      <c r="H189" s="15"/>
      <c r="I189" s="15"/>
      <c r="J189" s="21"/>
      <c r="P189" s="21"/>
    </row>
    <row r="190" spans="1:16" x14ac:dyDescent="0.25">
      <c r="A190" s="15"/>
      <c r="G190" s="15"/>
      <c r="H190" s="15"/>
      <c r="I190" s="15"/>
      <c r="J190" s="21"/>
      <c r="P190" s="21"/>
    </row>
    <row r="191" spans="1:16" x14ac:dyDescent="0.25">
      <c r="A191" s="15"/>
      <c r="G191" s="15"/>
      <c r="H191" s="15"/>
      <c r="I191" s="15"/>
      <c r="J191" s="21"/>
      <c r="P191" s="21"/>
    </row>
    <row r="192" spans="1:16" x14ac:dyDescent="0.25">
      <c r="A192" s="15"/>
      <c r="G192" s="15"/>
      <c r="H192" s="15"/>
      <c r="I192" s="15"/>
      <c r="J192" s="21"/>
      <c r="P192" s="21"/>
    </row>
    <row r="193" spans="1:16" x14ac:dyDescent="0.25">
      <c r="A193" s="15"/>
      <c r="G193" s="15"/>
      <c r="H193" s="15"/>
      <c r="I193" s="15"/>
      <c r="J193" s="21"/>
      <c r="P193" s="21"/>
    </row>
    <row r="194" spans="1:16" x14ac:dyDescent="0.25">
      <c r="A194" s="15"/>
      <c r="G194" s="15"/>
      <c r="H194" s="15"/>
      <c r="I194" s="15"/>
      <c r="J194" s="21"/>
      <c r="P194" s="21"/>
    </row>
    <row r="195" spans="1:16" x14ac:dyDescent="0.25">
      <c r="A195" s="15"/>
      <c r="G195" s="15"/>
      <c r="H195" s="15"/>
      <c r="I195" s="15"/>
      <c r="J195" s="21"/>
      <c r="P195" s="21"/>
    </row>
    <row r="196" spans="1:16" x14ac:dyDescent="0.25">
      <c r="A196" s="15"/>
      <c r="G196" s="15"/>
      <c r="H196" s="15"/>
      <c r="I196" s="15"/>
      <c r="J196" s="21"/>
      <c r="P196" s="21"/>
    </row>
    <row r="197" spans="1:16" x14ac:dyDescent="0.25">
      <c r="A197" s="15"/>
      <c r="G197" s="15"/>
      <c r="H197" s="15"/>
      <c r="I197" s="15"/>
      <c r="J197" s="21"/>
      <c r="P197" s="21"/>
    </row>
    <row r="198" spans="1:16" x14ac:dyDescent="0.25">
      <c r="A198" s="15"/>
      <c r="G198" s="15"/>
      <c r="H198" s="15"/>
      <c r="I198" s="15"/>
      <c r="J198" s="21"/>
      <c r="P198" s="21"/>
    </row>
    <row r="199" spans="1:16" x14ac:dyDescent="0.25">
      <c r="A199" s="15"/>
      <c r="G199" s="15"/>
      <c r="H199" s="15"/>
      <c r="I199" s="15"/>
      <c r="J199" s="21"/>
      <c r="P199" s="21"/>
    </row>
    <row r="200" spans="1:16" x14ac:dyDescent="0.25">
      <c r="A200" s="15"/>
      <c r="G200" s="15"/>
      <c r="H200" s="15"/>
      <c r="I200" s="15"/>
      <c r="J200" s="21"/>
      <c r="P200" s="21"/>
    </row>
    <row r="201" spans="1:16" x14ac:dyDescent="0.25">
      <c r="A201" s="15"/>
      <c r="G201" s="15"/>
      <c r="H201" s="15"/>
      <c r="I201" s="15"/>
      <c r="J201" s="21"/>
      <c r="P201" s="21"/>
    </row>
    <row r="202" spans="1:16" x14ac:dyDescent="0.25">
      <c r="A202" s="15"/>
      <c r="G202" s="15"/>
      <c r="H202" s="15"/>
      <c r="I202" s="15"/>
      <c r="J202" s="21"/>
      <c r="P202" s="21"/>
    </row>
    <row r="203" spans="1:16" x14ac:dyDescent="0.25">
      <c r="A203" s="15"/>
      <c r="G203" s="15"/>
      <c r="H203" s="15"/>
      <c r="I203" s="15"/>
      <c r="J203" s="21"/>
      <c r="P203" s="21"/>
    </row>
    <row r="204" spans="1:16" x14ac:dyDescent="0.25">
      <c r="A204" s="15"/>
      <c r="G204" s="15"/>
      <c r="H204" s="15"/>
      <c r="I204" s="15"/>
      <c r="J204" s="21"/>
      <c r="P204" s="21"/>
    </row>
    <row r="205" spans="1:16" x14ac:dyDescent="0.25">
      <c r="A205" s="15"/>
      <c r="G205" s="15"/>
      <c r="H205" s="15"/>
      <c r="I205" s="15"/>
      <c r="J205" s="21"/>
      <c r="P205" s="21"/>
    </row>
    <row r="206" spans="1:16" x14ac:dyDescent="0.25">
      <c r="A206" s="15"/>
      <c r="G206" s="15"/>
      <c r="H206" s="15"/>
      <c r="I206" s="15"/>
      <c r="J206" s="21"/>
      <c r="P206" s="21"/>
    </row>
    <row r="207" spans="1:16" x14ac:dyDescent="0.25">
      <c r="A207" s="15"/>
      <c r="G207" s="15"/>
      <c r="H207" s="15"/>
      <c r="I207" s="15"/>
      <c r="J207" s="21"/>
      <c r="P207" s="21"/>
    </row>
    <row r="208" spans="1:16" x14ac:dyDescent="0.25">
      <c r="A208" s="15"/>
      <c r="G208" s="15"/>
      <c r="H208" s="15"/>
      <c r="I208" s="15"/>
      <c r="J208" s="21"/>
      <c r="P208" s="21"/>
    </row>
    <row r="209" spans="1:16" x14ac:dyDescent="0.25">
      <c r="A209" s="15"/>
      <c r="G209" s="15"/>
      <c r="H209" s="15"/>
      <c r="I209" s="15"/>
      <c r="J209" s="21"/>
      <c r="P209" s="21"/>
    </row>
    <row r="210" spans="1:16" x14ac:dyDescent="0.25">
      <c r="A210" s="15"/>
      <c r="G210" s="15"/>
      <c r="H210" s="15"/>
      <c r="I210" s="15"/>
      <c r="J210" s="21"/>
      <c r="P210" s="21"/>
    </row>
    <row r="211" spans="1:16" x14ac:dyDescent="0.25">
      <c r="A211" s="15"/>
      <c r="G211" s="15"/>
      <c r="H211" s="15"/>
      <c r="I211" s="15"/>
      <c r="J211" s="21"/>
      <c r="P211" s="21"/>
    </row>
    <row r="212" spans="1:16" x14ac:dyDescent="0.25">
      <c r="A212" s="15"/>
      <c r="G212" s="15"/>
      <c r="H212" s="15"/>
      <c r="I212" s="15"/>
      <c r="J212" s="21"/>
      <c r="P212" s="21"/>
    </row>
    <row r="213" spans="1:16" x14ac:dyDescent="0.25">
      <c r="A213" s="15"/>
      <c r="G213" s="15"/>
      <c r="H213" s="15"/>
      <c r="I213" s="15"/>
      <c r="J213" s="21"/>
      <c r="P213" s="21"/>
    </row>
    <row r="214" spans="1:16" x14ac:dyDescent="0.25">
      <c r="A214" s="15"/>
      <c r="G214" s="15"/>
      <c r="H214" s="15"/>
      <c r="I214" s="15"/>
      <c r="J214" s="21"/>
      <c r="P214" s="21"/>
    </row>
    <row r="215" spans="1:16" x14ac:dyDescent="0.25">
      <c r="A215" s="15"/>
      <c r="G215" s="15"/>
      <c r="H215" s="15"/>
      <c r="I215" s="15"/>
      <c r="J215" s="21"/>
      <c r="P215" s="21"/>
    </row>
    <row r="216" spans="1:16" x14ac:dyDescent="0.25">
      <c r="A216" s="15"/>
      <c r="G216" s="15"/>
      <c r="H216" s="15"/>
      <c r="I216" s="15"/>
      <c r="J216" s="21"/>
      <c r="P216" s="21"/>
    </row>
    <row r="217" spans="1:16" x14ac:dyDescent="0.25">
      <c r="A217" s="15"/>
      <c r="G217" s="15"/>
      <c r="H217" s="15"/>
      <c r="I217" s="15"/>
      <c r="J217" s="21"/>
      <c r="P217" s="21"/>
    </row>
    <row r="218" spans="1:16" x14ac:dyDescent="0.25">
      <c r="A218" s="15"/>
      <c r="G218" s="15"/>
      <c r="H218" s="15"/>
      <c r="I218" s="15"/>
      <c r="J218" s="21"/>
      <c r="P218" s="21"/>
    </row>
    <row r="219" spans="1:16" x14ac:dyDescent="0.25">
      <c r="A219" s="15"/>
      <c r="G219" s="15"/>
      <c r="H219" s="15"/>
      <c r="I219" s="15"/>
      <c r="J219" s="21"/>
      <c r="P219" s="21"/>
    </row>
    <row r="220" spans="1:16" x14ac:dyDescent="0.25">
      <c r="A220" s="15"/>
      <c r="G220" s="15"/>
      <c r="H220" s="15"/>
      <c r="I220" s="15"/>
      <c r="J220" s="21"/>
      <c r="P220" s="21"/>
    </row>
    <row r="221" spans="1:16" x14ac:dyDescent="0.25">
      <c r="A221" s="15"/>
      <c r="G221" s="15"/>
      <c r="H221" s="15"/>
      <c r="I221" s="15"/>
      <c r="J221" s="21"/>
      <c r="P221" s="21"/>
    </row>
    <row r="222" spans="1:16" x14ac:dyDescent="0.25">
      <c r="A222" s="15"/>
      <c r="G222" s="15"/>
      <c r="H222" s="15"/>
      <c r="I222" s="15"/>
      <c r="J222" s="21"/>
      <c r="P222" s="21"/>
    </row>
    <row r="223" spans="1:16" x14ac:dyDescent="0.25">
      <c r="A223" s="15"/>
      <c r="G223" s="15"/>
      <c r="H223" s="15"/>
      <c r="I223" s="15"/>
      <c r="J223" s="21"/>
      <c r="P223" s="21"/>
    </row>
    <row r="224" spans="1:16" x14ac:dyDescent="0.25">
      <c r="A224" s="15"/>
      <c r="G224" s="15"/>
      <c r="H224" s="15"/>
      <c r="I224" s="15"/>
      <c r="J224" s="21"/>
      <c r="P224" s="21"/>
    </row>
    <row r="225" spans="1:16" x14ac:dyDescent="0.25">
      <c r="A225" s="15"/>
      <c r="D225" s="45"/>
      <c r="E225" s="45"/>
      <c r="F225" s="45"/>
      <c r="G225" s="15"/>
      <c r="H225" s="15"/>
      <c r="I225" s="15"/>
      <c r="J225" s="21"/>
      <c r="P225" s="21"/>
    </row>
    <row r="226" spans="1:16" x14ac:dyDescent="0.25">
      <c r="A226" s="15"/>
      <c r="D226" s="45"/>
      <c r="E226" s="45"/>
      <c r="F226" s="45"/>
      <c r="G226" s="15"/>
      <c r="H226" s="15"/>
      <c r="I226" s="15"/>
      <c r="J226" s="21"/>
      <c r="P226" s="21"/>
    </row>
    <row r="227" spans="1:16" x14ac:dyDescent="0.25">
      <c r="A227" s="15"/>
      <c r="D227" s="45"/>
      <c r="E227" s="45"/>
      <c r="F227" s="45"/>
      <c r="G227" s="15"/>
      <c r="H227" s="15"/>
      <c r="I227" s="15"/>
      <c r="J227" s="21"/>
      <c r="P227" s="21"/>
    </row>
    <row r="228" spans="1:16" x14ac:dyDescent="0.25">
      <c r="A228" s="15"/>
      <c r="D228" s="45"/>
      <c r="E228" s="45"/>
      <c r="F228" s="45"/>
      <c r="G228" s="15"/>
      <c r="H228" s="15"/>
      <c r="I228" s="15"/>
      <c r="J228" s="21"/>
      <c r="P228" s="21"/>
    </row>
    <row r="229" spans="1:16" x14ac:dyDescent="0.25">
      <c r="A229" s="15"/>
      <c r="D229" s="45"/>
      <c r="E229" s="45"/>
      <c r="F229" s="45"/>
      <c r="G229" s="15"/>
      <c r="H229" s="15"/>
      <c r="I229" s="15"/>
      <c r="J229" s="21"/>
      <c r="P229" s="21"/>
    </row>
    <row r="230" spans="1:16" x14ac:dyDescent="0.25">
      <c r="A230" s="15"/>
      <c r="D230" s="45"/>
      <c r="E230" s="45"/>
      <c r="F230" s="45"/>
      <c r="G230" s="15"/>
      <c r="H230" s="15"/>
      <c r="I230" s="15"/>
      <c r="J230" s="21"/>
      <c r="P230" s="21"/>
    </row>
    <row r="231" spans="1:16" x14ac:dyDescent="0.25">
      <c r="A231" s="15"/>
      <c r="D231" s="45"/>
      <c r="E231" s="45"/>
      <c r="F231" s="45"/>
      <c r="G231" s="15"/>
      <c r="H231" s="15"/>
      <c r="I231" s="15"/>
      <c r="J231" s="21"/>
      <c r="P231" s="21"/>
    </row>
    <row r="232" spans="1:16" x14ac:dyDescent="0.25">
      <c r="A232" s="15"/>
      <c r="D232" s="45"/>
      <c r="E232" s="45"/>
      <c r="F232" s="45"/>
      <c r="G232" s="15"/>
      <c r="H232" s="15"/>
      <c r="I232" s="15"/>
      <c r="J232" s="21"/>
      <c r="P232" s="21"/>
    </row>
    <row r="233" spans="1:16" x14ac:dyDescent="0.25">
      <c r="A233" s="15"/>
      <c r="D233" s="45"/>
      <c r="E233" s="45"/>
      <c r="F233" s="45"/>
      <c r="G233" s="15"/>
      <c r="H233" s="15"/>
      <c r="I233" s="15"/>
      <c r="J233" s="21"/>
      <c r="P233" s="21"/>
    </row>
    <row r="234" spans="1:16" x14ac:dyDescent="0.25">
      <c r="A234" s="15"/>
      <c r="D234" s="45"/>
      <c r="E234" s="45"/>
      <c r="F234" s="45"/>
      <c r="G234" s="15"/>
      <c r="H234" s="15"/>
      <c r="I234" s="15"/>
      <c r="J234" s="21"/>
      <c r="P234" s="21"/>
    </row>
    <row r="235" spans="1:16" x14ac:dyDescent="0.25">
      <c r="A235" s="15"/>
      <c r="D235" s="45"/>
      <c r="E235" s="45"/>
      <c r="F235" s="45"/>
      <c r="G235" s="15"/>
      <c r="H235" s="15"/>
      <c r="I235" s="15"/>
      <c r="J235" s="21"/>
      <c r="P235" s="21"/>
    </row>
    <row r="236" spans="1:16" x14ac:dyDescent="0.25">
      <c r="A236" s="15"/>
      <c r="D236" s="45"/>
      <c r="E236" s="45"/>
      <c r="F236" s="45"/>
      <c r="G236" s="15"/>
      <c r="H236" s="15"/>
      <c r="I236" s="15"/>
      <c r="J236" s="21"/>
      <c r="P236" s="21"/>
    </row>
    <row r="237" spans="1:16" x14ac:dyDescent="0.25">
      <c r="A237" s="15"/>
      <c r="D237" s="45"/>
      <c r="E237" s="45"/>
      <c r="F237" s="45"/>
      <c r="G237" s="15"/>
      <c r="H237" s="15"/>
      <c r="I237" s="15"/>
      <c r="J237" s="21"/>
      <c r="P237" s="21"/>
    </row>
    <row r="238" spans="1:16" x14ac:dyDescent="0.25">
      <c r="A238" s="15"/>
      <c r="D238" s="45"/>
      <c r="E238" s="45"/>
      <c r="F238" s="45"/>
      <c r="G238" s="15"/>
      <c r="H238" s="15"/>
      <c r="I238" s="15"/>
      <c r="J238" s="21"/>
      <c r="P238" s="21"/>
    </row>
    <row r="239" spans="1:16" x14ac:dyDescent="0.25">
      <c r="A239" s="15"/>
      <c r="D239" s="45"/>
      <c r="E239" s="45"/>
      <c r="F239" s="45"/>
      <c r="G239" s="15"/>
      <c r="H239" s="15"/>
      <c r="I239" s="15"/>
      <c r="J239" s="21"/>
      <c r="P239" s="21"/>
    </row>
    <row r="240" spans="1:16" x14ac:dyDescent="0.25">
      <c r="A240" s="15"/>
      <c r="D240" s="45"/>
      <c r="E240" s="45"/>
      <c r="F240" s="45"/>
      <c r="G240" s="15"/>
      <c r="H240" s="15"/>
      <c r="I240" s="15"/>
      <c r="J240" s="21"/>
      <c r="P240" s="21"/>
    </row>
    <row r="241" spans="1:16" x14ac:dyDescent="0.25">
      <c r="A241" s="15"/>
      <c r="D241" s="45"/>
      <c r="E241" s="45"/>
      <c r="F241" s="45"/>
      <c r="G241" s="15"/>
      <c r="H241" s="15"/>
      <c r="I241" s="15"/>
      <c r="J241" s="21"/>
      <c r="P241" s="21"/>
    </row>
    <row r="242" spans="1:16" x14ac:dyDescent="0.25">
      <c r="A242" s="15"/>
      <c r="D242" s="45"/>
      <c r="E242" s="45"/>
      <c r="F242" s="45"/>
      <c r="G242" s="15"/>
      <c r="H242" s="15"/>
      <c r="I242" s="15"/>
      <c r="J242" s="21"/>
      <c r="P242" s="21"/>
    </row>
    <row r="243" spans="1:16" x14ac:dyDescent="0.25">
      <c r="A243" s="15"/>
      <c r="D243" s="45"/>
      <c r="E243" s="45"/>
      <c r="F243" s="45"/>
      <c r="G243" s="15"/>
      <c r="H243" s="15"/>
      <c r="I243" s="15"/>
      <c r="J243" s="21"/>
      <c r="P243" s="21"/>
    </row>
    <row r="244" spans="1:16" x14ac:dyDescent="0.25">
      <c r="A244" s="15"/>
      <c r="D244" s="45"/>
      <c r="E244" s="45"/>
      <c r="F244" s="45"/>
      <c r="G244" s="15"/>
      <c r="H244" s="15"/>
      <c r="I244" s="15"/>
      <c r="J244" s="21"/>
      <c r="P244" s="21"/>
    </row>
    <row r="245" spans="1:16" x14ac:dyDescent="0.25">
      <c r="A245" s="15"/>
      <c r="D245" s="45"/>
      <c r="E245" s="45"/>
      <c r="F245" s="45"/>
      <c r="G245" s="15"/>
      <c r="H245" s="15"/>
      <c r="I245" s="15"/>
      <c r="J245" s="21"/>
      <c r="P245" s="21"/>
    </row>
    <row r="246" spans="1:16" x14ac:dyDescent="0.25">
      <c r="A246" s="15"/>
      <c r="D246" s="45"/>
      <c r="E246" s="45"/>
      <c r="F246" s="45"/>
      <c r="G246" s="15"/>
      <c r="H246" s="15"/>
      <c r="I246" s="15"/>
      <c r="J246" s="21"/>
      <c r="P246" s="21"/>
    </row>
    <row r="247" spans="1:16" x14ac:dyDescent="0.25">
      <c r="A247" s="15"/>
      <c r="D247" s="45"/>
      <c r="E247" s="45"/>
      <c r="F247" s="45"/>
      <c r="G247" s="15"/>
      <c r="H247" s="15"/>
      <c r="I247" s="15"/>
      <c r="J247" s="21"/>
      <c r="P247" s="21"/>
    </row>
    <row r="248" spans="1:16" x14ac:dyDescent="0.25">
      <c r="A248" s="15"/>
      <c r="D248" s="45"/>
      <c r="E248" s="45"/>
      <c r="F248" s="45"/>
      <c r="G248" s="15"/>
      <c r="H248" s="15"/>
      <c r="I248" s="15"/>
      <c r="J248" s="21"/>
      <c r="P248" s="21"/>
    </row>
    <row r="249" spans="1:16" x14ac:dyDescent="0.25">
      <c r="A249" s="15"/>
      <c r="D249" s="45"/>
      <c r="E249" s="45"/>
      <c r="F249" s="45"/>
      <c r="G249" s="15"/>
      <c r="H249" s="15"/>
      <c r="I249" s="15"/>
      <c r="J249" s="21"/>
      <c r="P249" s="21"/>
    </row>
    <row r="250" spans="1:16" x14ac:dyDescent="0.25">
      <c r="A250" s="15"/>
      <c r="D250" s="45"/>
      <c r="E250" s="45"/>
      <c r="F250" s="45"/>
      <c r="G250" s="15"/>
      <c r="H250" s="15"/>
      <c r="I250" s="15"/>
      <c r="J250" s="21"/>
      <c r="P250" s="21"/>
    </row>
    <row r="251" spans="1:16" x14ac:dyDescent="0.25">
      <c r="A251" s="15"/>
      <c r="D251" s="45"/>
      <c r="E251" s="45"/>
      <c r="F251" s="45"/>
      <c r="G251" s="15"/>
      <c r="H251" s="15"/>
      <c r="I251" s="15"/>
      <c r="J251" s="21"/>
      <c r="P251" s="21"/>
    </row>
    <row r="252" spans="1:16" x14ac:dyDescent="0.25">
      <c r="A252" s="15"/>
      <c r="D252" s="45"/>
      <c r="E252" s="45"/>
      <c r="F252" s="45"/>
      <c r="G252" s="15"/>
      <c r="H252" s="15"/>
      <c r="I252" s="15"/>
      <c r="J252" s="21"/>
      <c r="P252" s="21"/>
    </row>
    <row r="253" spans="1:16" x14ac:dyDescent="0.25">
      <c r="A253" s="15"/>
      <c r="D253" s="45"/>
      <c r="E253" s="45"/>
      <c r="F253" s="45"/>
      <c r="G253" s="15"/>
      <c r="H253" s="15"/>
      <c r="I253" s="15"/>
      <c r="J253" s="21"/>
      <c r="P253" s="21"/>
    </row>
    <row r="254" spans="1:16" x14ac:dyDescent="0.25">
      <c r="A254" s="15"/>
      <c r="D254" s="45"/>
      <c r="E254" s="45"/>
      <c r="F254" s="45"/>
      <c r="G254" s="15"/>
      <c r="H254" s="15"/>
      <c r="I254" s="15"/>
      <c r="J254" s="21"/>
      <c r="P254" s="21"/>
    </row>
    <row r="255" spans="1:16" x14ac:dyDescent="0.25">
      <c r="A255" s="15"/>
      <c r="D255" s="45"/>
      <c r="E255" s="45"/>
      <c r="F255" s="45"/>
      <c r="G255" s="15"/>
      <c r="H255" s="15"/>
      <c r="I255" s="15"/>
      <c r="J255" s="21"/>
      <c r="P255" s="21"/>
    </row>
    <row r="256" spans="1:16" x14ac:dyDescent="0.25">
      <c r="A256" s="15"/>
      <c r="D256" s="45"/>
      <c r="E256" s="45"/>
      <c r="F256" s="45"/>
      <c r="G256" s="15"/>
      <c r="H256" s="15"/>
      <c r="I256" s="15"/>
      <c r="J256" s="21"/>
      <c r="P256" s="21"/>
    </row>
    <row r="257" spans="1:16" x14ac:dyDescent="0.25">
      <c r="A257" s="15"/>
      <c r="D257" s="45"/>
      <c r="E257" s="45"/>
      <c r="F257" s="45"/>
      <c r="G257" s="15"/>
      <c r="H257" s="15"/>
      <c r="I257" s="15"/>
      <c r="J257" s="21"/>
      <c r="P257" s="21"/>
    </row>
    <row r="258" spans="1:16" x14ac:dyDescent="0.25">
      <c r="A258" s="15"/>
      <c r="D258" s="45"/>
      <c r="E258" s="45"/>
      <c r="F258" s="45"/>
      <c r="G258" s="15"/>
      <c r="H258" s="15"/>
      <c r="I258" s="15"/>
      <c r="J258" s="21"/>
      <c r="P258" s="21"/>
    </row>
    <row r="259" spans="1:16" x14ac:dyDescent="0.25">
      <c r="A259" s="15"/>
      <c r="D259" s="45"/>
      <c r="E259" s="45"/>
      <c r="F259" s="45"/>
      <c r="G259" s="15"/>
      <c r="H259" s="15"/>
      <c r="I259" s="15"/>
      <c r="J259" s="21"/>
      <c r="P259" s="21"/>
    </row>
    <row r="260" spans="1:16" x14ac:dyDescent="0.25">
      <c r="A260" s="15"/>
      <c r="D260" s="45"/>
      <c r="E260" s="45"/>
      <c r="F260" s="45"/>
      <c r="G260" s="15"/>
      <c r="H260" s="15"/>
      <c r="I260" s="15"/>
      <c r="J260" s="21"/>
      <c r="P260" s="21"/>
    </row>
    <row r="261" spans="1:16" x14ac:dyDescent="0.25">
      <c r="A261" s="15"/>
      <c r="D261" s="45"/>
      <c r="E261" s="45"/>
      <c r="F261" s="45"/>
      <c r="G261" s="15"/>
      <c r="H261" s="15"/>
      <c r="I261" s="15"/>
      <c r="J261" s="21"/>
      <c r="P261" s="21"/>
    </row>
    <row r="262" spans="1:16" x14ac:dyDescent="0.25">
      <c r="A262" s="15"/>
      <c r="D262" s="45"/>
      <c r="E262" s="45"/>
      <c r="F262" s="45"/>
      <c r="G262" s="15"/>
      <c r="H262" s="15"/>
      <c r="I262" s="15"/>
      <c r="J262" s="21"/>
      <c r="P262" s="21"/>
    </row>
    <row r="263" spans="1:16" x14ac:dyDescent="0.25">
      <c r="A263" s="15"/>
      <c r="D263" s="45"/>
      <c r="E263" s="45"/>
      <c r="F263" s="45"/>
      <c r="G263" s="15"/>
      <c r="H263" s="15"/>
      <c r="I263" s="15"/>
      <c r="J263" s="21"/>
      <c r="P263" s="21"/>
    </row>
    <row r="264" spans="1:16" x14ac:dyDescent="0.25">
      <c r="A264" s="15"/>
      <c r="D264" s="45"/>
      <c r="E264" s="45"/>
      <c r="F264" s="45"/>
      <c r="G264" s="15"/>
      <c r="H264" s="15"/>
      <c r="I264" s="15"/>
      <c r="J264" s="21"/>
      <c r="P264" s="21"/>
    </row>
    <row r="265" spans="1:16" x14ac:dyDescent="0.25">
      <c r="A265" s="15"/>
      <c r="D265" s="45"/>
      <c r="E265" s="45"/>
      <c r="F265" s="45"/>
      <c r="G265" s="15"/>
      <c r="H265" s="15"/>
      <c r="I265" s="15"/>
      <c r="J265" s="21"/>
      <c r="P265" s="21"/>
    </row>
    <row r="266" spans="1:16" x14ac:dyDescent="0.25">
      <c r="A266" s="15"/>
      <c r="D266" s="45"/>
      <c r="E266" s="45"/>
      <c r="F266" s="45"/>
      <c r="G266" s="15"/>
      <c r="H266" s="15"/>
      <c r="I266" s="15"/>
      <c r="J266" s="21"/>
      <c r="P266" s="21"/>
    </row>
    <row r="267" spans="1:16" x14ac:dyDescent="0.25">
      <c r="A267" s="15"/>
      <c r="D267" s="45"/>
      <c r="E267" s="45"/>
      <c r="F267" s="45"/>
      <c r="G267" s="15"/>
      <c r="H267" s="15"/>
      <c r="I267" s="15"/>
      <c r="J267" s="21"/>
      <c r="P267" s="21"/>
    </row>
    <row r="268" spans="1:16" x14ac:dyDescent="0.25">
      <c r="A268" s="15"/>
      <c r="D268" s="45"/>
      <c r="E268" s="45"/>
      <c r="F268" s="45"/>
      <c r="G268" s="15"/>
      <c r="H268" s="15"/>
      <c r="I268" s="15"/>
      <c r="J268" s="21"/>
      <c r="P268" s="21"/>
    </row>
    <row r="269" spans="1:16" x14ac:dyDescent="0.25">
      <c r="A269" s="15"/>
      <c r="D269" s="45"/>
      <c r="E269" s="45"/>
      <c r="F269" s="45"/>
      <c r="G269" s="15"/>
      <c r="H269" s="15"/>
      <c r="I269" s="15"/>
      <c r="J269" s="21"/>
      <c r="P269" s="21"/>
    </row>
    <row r="270" spans="1:16" x14ac:dyDescent="0.25">
      <c r="A270" s="15"/>
      <c r="D270" s="45"/>
      <c r="E270" s="45"/>
      <c r="F270" s="45"/>
      <c r="G270" s="15"/>
      <c r="H270" s="15"/>
      <c r="I270" s="15"/>
      <c r="J270" s="21"/>
      <c r="P270" s="21"/>
    </row>
    <row r="271" spans="1:16" x14ac:dyDescent="0.25">
      <c r="A271" s="15"/>
      <c r="D271" s="45"/>
      <c r="E271" s="45"/>
      <c r="F271" s="45"/>
      <c r="G271" s="15"/>
      <c r="H271" s="15"/>
      <c r="I271" s="15"/>
      <c r="J271" s="21"/>
      <c r="P271" s="21"/>
    </row>
    <row r="272" spans="1:16" x14ac:dyDescent="0.25">
      <c r="A272" s="15"/>
      <c r="D272" s="45"/>
      <c r="E272" s="45"/>
      <c r="F272" s="45"/>
      <c r="G272" s="15"/>
      <c r="H272" s="15"/>
      <c r="I272" s="15"/>
      <c r="J272" s="21"/>
      <c r="P272" s="21"/>
    </row>
    <row r="273" spans="1:16" x14ac:dyDescent="0.25">
      <c r="A273" s="15"/>
      <c r="D273" s="45"/>
      <c r="E273" s="45"/>
      <c r="F273" s="45"/>
      <c r="G273" s="15"/>
      <c r="H273" s="15"/>
      <c r="I273" s="15"/>
      <c r="J273" s="21"/>
      <c r="P273" s="21"/>
    </row>
    <row r="274" spans="1:16" x14ac:dyDescent="0.25">
      <c r="A274" s="15"/>
      <c r="D274" s="45"/>
      <c r="E274" s="45"/>
      <c r="F274" s="45"/>
      <c r="G274" s="15"/>
      <c r="H274" s="15"/>
      <c r="I274" s="15"/>
      <c r="J274" s="21"/>
      <c r="P274" s="21"/>
    </row>
    <row r="275" spans="1:16" x14ac:dyDescent="0.25">
      <c r="A275" s="15"/>
      <c r="D275" s="45"/>
      <c r="E275" s="45"/>
      <c r="F275" s="45"/>
      <c r="G275" s="15"/>
      <c r="H275" s="15"/>
      <c r="I275" s="15"/>
      <c r="J275" s="21"/>
      <c r="P275" s="21"/>
    </row>
    <row r="276" spans="1:16" x14ac:dyDescent="0.25">
      <c r="A276" s="15"/>
      <c r="D276" s="45"/>
      <c r="E276" s="45"/>
      <c r="F276" s="45"/>
      <c r="G276" s="15"/>
      <c r="H276" s="15"/>
      <c r="I276" s="15"/>
      <c r="J276" s="21"/>
      <c r="P276" s="21"/>
    </row>
    <row r="277" spans="1:16" x14ac:dyDescent="0.25">
      <c r="A277" s="15"/>
      <c r="D277" s="45"/>
      <c r="E277" s="45"/>
      <c r="F277" s="45"/>
      <c r="G277" s="15"/>
      <c r="H277" s="15"/>
      <c r="I277" s="15"/>
      <c r="J277" s="21"/>
      <c r="P277" s="21"/>
    </row>
    <row r="278" spans="1:16" x14ac:dyDescent="0.25">
      <c r="A278" s="15"/>
      <c r="D278" s="45"/>
      <c r="E278" s="45"/>
      <c r="F278" s="45"/>
      <c r="G278" s="15"/>
      <c r="H278" s="15"/>
      <c r="I278" s="15"/>
      <c r="J278" s="21"/>
      <c r="P278" s="21"/>
    </row>
    <row r="279" spans="1:16" x14ac:dyDescent="0.25">
      <c r="A279" s="15"/>
      <c r="D279" s="45"/>
      <c r="E279" s="45"/>
      <c r="F279" s="45"/>
      <c r="G279" s="15"/>
      <c r="H279" s="15"/>
      <c r="I279" s="15"/>
      <c r="J279" s="21"/>
      <c r="P279" s="21"/>
    </row>
    <row r="280" spans="1:16" x14ac:dyDescent="0.25">
      <c r="A280" s="15"/>
      <c r="D280" s="45"/>
      <c r="E280" s="45"/>
      <c r="F280" s="45"/>
      <c r="G280" s="15"/>
      <c r="H280" s="15"/>
      <c r="I280" s="15"/>
      <c r="J280" s="21"/>
      <c r="P280" s="21"/>
    </row>
    <row r="281" spans="1:16" x14ac:dyDescent="0.25">
      <c r="A281" s="15"/>
      <c r="D281" s="45"/>
      <c r="E281" s="45"/>
      <c r="F281" s="45"/>
      <c r="G281" s="15"/>
      <c r="H281" s="15"/>
      <c r="I281" s="15"/>
      <c r="J281" s="21"/>
      <c r="P281" s="21"/>
    </row>
    <row r="282" spans="1:16" x14ac:dyDescent="0.25">
      <c r="A282" s="15"/>
      <c r="D282" s="45"/>
      <c r="E282" s="45"/>
      <c r="F282" s="45"/>
      <c r="G282" s="15"/>
      <c r="H282" s="15"/>
      <c r="I282" s="15"/>
      <c r="J282" s="21"/>
      <c r="P282" s="21"/>
    </row>
    <row r="283" spans="1:16" x14ac:dyDescent="0.25">
      <c r="A283" s="15"/>
      <c r="D283" s="45"/>
      <c r="E283" s="45"/>
      <c r="F283" s="45"/>
      <c r="G283" s="15"/>
      <c r="H283" s="15"/>
      <c r="I283" s="15"/>
      <c r="J283" s="21"/>
      <c r="P283" s="21"/>
    </row>
    <row r="284" spans="1:16" x14ac:dyDescent="0.25">
      <c r="A284" s="15"/>
      <c r="D284" s="45"/>
      <c r="E284" s="45"/>
      <c r="F284" s="45"/>
      <c r="G284" s="15"/>
      <c r="H284" s="15"/>
      <c r="I284" s="15"/>
      <c r="J284" s="21"/>
      <c r="P284" s="21"/>
    </row>
    <row r="285" spans="1:16" x14ac:dyDescent="0.25">
      <c r="A285" s="15"/>
      <c r="D285" s="45"/>
      <c r="E285" s="45"/>
      <c r="F285" s="45"/>
      <c r="G285" s="15"/>
      <c r="H285" s="15"/>
      <c r="I285" s="15"/>
      <c r="J285" s="21"/>
      <c r="P285" s="21"/>
    </row>
    <row r="286" spans="1:16" x14ac:dyDescent="0.25">
      <c r="A286" s="15"/>
      <c r="D286" s="45"/>
      <c r="E286" s="45"/>
      <c r="F286" s="45"/>
      <c r="G286" s="15"/>
      <c r="H286" s="15"/>
      <c r="I286" s="15"/>
      <c r="J286" s="21"/>
      <c r="P286" s="21"/>
    </row>
    <row r="287" spans="1:16" x14ac:dyDescent="0.25">
      <c r="A287" s="15"/>
      <c r="D287" s="45"/>
      <c r="E287" s="45"/>
      <c r="F287" s="45"/>
      <c r="G287" s="15"/>
      <c r="H287" s="15"/>
      <c r="I287" s="15"/>
      <c r="J287" s="21"/>
      <c r="P287" s="21"/>
    </row>
    <row r="288" spans="1:16" x14ac:dyDescent="0.25">
      <c r="A288" s="15"/>
      <c r="D288" s="45"/>
      <c r="E288" s="45"/>
      <c r="F288" s="45"/>
      <c r="G288" s="15"/>
      <c r="H288" s="15"/>
      <c r="I288" s="15"/>
      <c r="J288" s="21"/>
      <c r="P288" s="21"/>
    </row>
    <row r="289" spans="1:16" x14ac:dyDescent="0.25">
      <c r="A289" s="15"/>
      <c r="D289" s="45"/>
      <c r="E289" s="45"/>
      <c r="F289" s="45"/>
      <c r="G289" s="15"/>
      <c r="H289" s="15"/>
      <c r="I289" s="15"/>
      <c r="J289" s="21"/>
      <c r="P289" s="21"/>
    </row>
    <row r="290" spans="1:16" x14ac:dyDescent="0.25">
      <c r="A290" s="15"/>
      <c r="D290" s="45"/>
      <c r="E290" s="45"/>
      <c r="F290" s="45"/>
      <c r="G290" s="15"/>
      <c r="H290" s="15"/>
      <c r="I290" s="15"/>
      <c r="J290" s="21"/>
      <c r="P290" s="21"/>
    </row>
    <row r="291" spans="1:16" x14ac:dyDescent="0.25">
      <c r="A291" s="15"/>
      <c r="D291" s="45"/>
      <c r="E291" s="45"/>
      <c r="F291" s="45"/>
      <c r="G291" s="15"/>
      <c r="H291" s="15"/>
      <c r="I291" s="15"/>
      <c r="J291" s="21"/>
      <c r="P291" s="21"/>
    </row>
    <row r="292" spans="1:16" x14ac:dyDescent="0.25">
      <c r="A292" s="15"/>
      <c r="D292" s="45"/>
      <c r="E292" s="45"/>
      <c r="F292" s="45"/>
      <c r="G292" s="15"/>
      <c r="H292" s="15"/>
      <c r="I292" s="15"/>
      <c r="J292" s="21"/>
      <c r="P292" s="21"/>
    </row>
    <row r="293" spans="1:16" x14ac:dyDescent="0.25">
      <c r="A293" s="15"/>
      <c r="D293" s="45"/>
      <c r="E293" s="45"/>
      <c r="F293" s="45"/>
      <c r="G293" s="15"/>
      <c r="H293" s="15"/>
      <c r="I293" s="15"/>
      <c r="J293" s="21"/>
      <c r="P293" s="21"/>
    </row>
    <row r="294" spans="1:16" x14ac:dyDescent="0.25">
      <c r="A294" s="15"/>
      <c r="D294" s="45"/>
      <c r="E294" s="45"/>
      <c r="F294" s="45"/>
      <c r="G294" s="15"/>
      <c r="H294" s="15"/>
      <c r="I294" s="15"/>
      <c r="J294" s="21"/>
      <c r="P294" s="21"/>
    </row>
    <row r="295" spans="1:16" x14ac:dyDescent="0.25">
      <c r="A295" s="15"/>
      <c r="D295" s="45"/>
      <c r="E295" s="45"/>
      <c r="F295" s="45"/>
      <c r="G295" s="15"/>
      <c r="H295" s="15"/>
      <c r="I295" s="15"/>
      <c r="J295" s="21"/>
      <c r="P295" s="21"/>
    </row>
    <row r="296" spans="1:16" x14ac:dyDescent="0.25">
      <c r="A296" s="15"/>
      <c r="D296" s="45"/>
      <c r="E296" s="45"/>
      <c r="F296" s="45"/>
      <c r="G296" s="15"/>
      <c r="H296" s="15"/>
      <c r="I296" s="15"/>
      <c r="J296" s="21"/>
      <c r="P296" s="21"/>
    </row>
    <row r="297" spans="1:16" x14ac:dyDescent="0.25">
      <c r="A297" s="15"/>
      <c r="D297" s="45"/>
      <c r="E297" s="45"/>
      <c r="F297" s="45"/>
      <c r="G297" s="15"/>
      <c r="H297" s="15"/>
      <c r="I297" s="15"/>
      <c r="J297" s="21"/>
      <c r="P297" s="21"/>
    </row>
    <row r="298" spans="1:16" x14ac:dyDescent="0.25">
      <c r="A298" s="15"/>
      <c r="D298" s="45"/>
      <c r="E298" s="45"/>
      <c r="F298" s="45"/>
      <c r="G298" s="15"/>
      <c r="H298" s="15"/>
      <c r="I298" s="15"/>
      <c r="J298" s="21"/>
      <c r="P298" s="21"/>
    </row>
    <row r="299" spans="1:16" x14ac:dyDescent="0.25">
      <c r="A299" s="15"/>
      <c r="D299" s="45"/>
      <c r="E299" s="45"/>
      <c r="F299" s="45"/>
      <c r="G299" s="15"/>
      <c r="H299" s="15"/>
      <c r="I299" s="15"/>
      <c r="J299" s="21"/>
      <c r="P299" s="21"/>
    </row>
    <row r="300" spans="1:16" x14ac:dyDescent="0.25">
      <c r="A300" s="15"/>
      <c r="D300" s="45"/>
      <c r="E300" s="45"/>
      <c r="F300" s="45"/>
      <c r="G300" s="15"/>
      <c r="H300" s="15"/>
      <c r="I300" s="15"/>
      <c r="J300" s="21"/>
      <c r="P300" s="21"/>
    </row>
    <row r="301" spans="1:16" x14ac:dyDescent="0.25">
      <c r="A301" s="15"/>
      <c r="D301" s="45"/>
      <c r="E301" s="45"/>
      <c r="F301" s="45"/>
      <c r="G301" s="15"/>
      <c r="H301" s="15"/>
      <c r="I301" s="15"/>
      <c r="J301" s="21"/>
      <c r="P301" s="21"/>
    </row>
    <row r="302" spans="1:16" x14ac:dyDescent="0.25">
      <c r="A302" s="15"/>
      <c r="D302" s="45"/>
      <c r="E302" s="45"/>
      <c r="F302" s="45"/>
      <c r="G302" s="15"/>
      <c r="H302" s="15"/>
      <c r="I302" s="15"/>
      <c r="J302" s="21"/>
      <c r="P302" s="21"/>
    </row>
    <row r="303" spans="1:16" x14ac:dyDescent="0.25">
      <c r="A303" s="15"/>
      <c r="D303" s="45"/>
      <c r="E303" s="45"/>
      <c r="F303" s="45"/>
      <c r="G303" s="15"/>
      <c r="H303" s="15"/>
      <c r="I303" s="15"/>
      <c r="J303" s="21"/>
      <c r="P303" s="21"/>
    </row>
    <row r="304" spans="1:16" x14ac:dyDescent="0.25">
      <c r="A304" s="15"/>
      <c r="D304" s="45"/>
      <c r="E304" s="45"/>
      <c r="F304" s="45"/>
      <c r="G304" s="15"/>
      <c r="H304" s="15"/>
      <c r="I304" s="15"/>
      <c r="J304" s="21"/>
      <c r="P304" s="21"/>
    </row>
    <row r="305" spans="1:16" x14ac:dyDescent="0.25">
      <c r="A305" s="15"/>
      <c r="D305" s="45"/>
      <c r="E305" s="45"/>
      <c r="F305" s="45"/>
      <c r="G305" s="15"/>
      <c r="H305" s="15"/>
      <c r="I305" s="15"/>
      <c r="J305" s="21"/>
      <c r="P305" s="21"/>
    </row>
    <row r="306" spans="1:16" x14ac:dyDescent="0.25">
      <c r="A306" s="15"/>
      <c r="D306" s="45"/>
      <c r="E306" s="45"/>
      <c r="F306" s="45"/>
      <c r="G306" s="15"/>
      <c r="H306" s="15"/>
      <c r="I306" s="15"/>
      <c r="J306" s="21"/>
      <c r="P306" s="21"/>
    </row>
    <row r="307" spans="1:16" x14ac:dyDescent="0.25">
      <c r="A307" s="15"/>
      <c r="D307" s="45"/>
      <c r="E307" s="45"/>
      <c r="F307" s="45"/>
      <c r="G307" s="15"/>
      <c r="H307" s="15"/>
      <c r="I307" s="15"/>
      <c r="J307" s="21"/>
      <c r="P307" s="21"/>
    </row>
    <row r="308" spans="1:16" x14ac:dyDescent="0.25">
      <c r="A308" s="15"/>
      <c r="D308" s="45"/>
      <c r="E308" s="45"/>
      <c r="F308" s="45"/>
      <c r="G308" s="15"/>
      <c r="H308" s="15"/>
      <c r="I308" s="15"/>
      <c r="J308" s="21"/>
      <c r="P308" s="21"/>
    </row>
    <row r="309" spans="1:16" x14ac:dyDescent="0.25">
      <c r="A309" s="15"/>
      <c r="D309" s="45"/>
      <c r="E309" s="45"/>
      <c r="F309" s="45"/>
      <c r="G309" s="15"/>
      <c r="H309" s="15"/>
      <c r="I309" s="15"/>
      <c r="J309" s="21"/>
      <c r="P309" s="21"/>
    </row>
    <row r="310" spans="1:16" x14ac:dyDescent="0.25">
      <c r="A310" s="15"/>
      <c r="D310" s="45"/>
      <c r="E310" s="45"/>
      <c r="F310" s="45"/>
      <c r="G310" s="15"/>
      <c r="H310" s="15"/>
      <c r="I310" s="15"/>
      <c r="J310" s="21"/>
      <c r="P310" s="21"/>
    </row>
    <row r="311" spans="1:16" x14ac:dyDescent="0.25">
      <c r="A311" s="15"/>
      <c r="D311" s="45"/>
      <c r="E311" s="45"/>
      <c r="F311" s="45"/>
      <c r="G311" s="15"/>
      <c r="H311" s="15"/>
      <c r="I311" s="15"/>
      <c r="J311" s="21"/>
      <c r="P311" s="21"/>
    </row>
    <row r="312" spans="1:16" x14ac:dyDescent="0.25">
      <c r="A312" s="15"/>
      <c r="D312" s="45"/>
      <c r="E312" s="45"/>
      <c r="F312" s="45"/>
      <c r="G312" s="15"/>
      <c r="H312" s="15"/>
      <c r="I312" s="15"/>
      <c r="J312" s="21"/>
      <c r="P312" s="21"/>
    </row>
    <row r="313" spans="1:16" x14ac:dyDescent="0.25">
      <c r="A313" s="15"/>
      <c r="D313" s="45"/>
      <c r="E313" s="45"/>
      <c r="F313" s="45"/>
      <c r="G313" s="15"/>
      <c r="H313" s="15"/>
      <c r="I313" s="15"/>
      <c r="J313" s="21"/>
      <c r="P313" s="21"/>
    </row>
    <row r="314" spans="1:16" x14ac:dyDescent="0.25">
      <c r="A314" s="15"/>
      <c r="D314" s="45"/>
      <c r="E314" s="45"/>
      <c r="F314" s="45"/>
      <c r="G314" s="15"/>
      <c r="H314" s="15"/>
      <c r="I314" s="15"/>
      <c r="J314" s="21"/>
      <c r="P314" s="21"/>
    </row>
    <row r="315" spans="1:16" x14ac:dyDescent="0.25">
      <c r="A315" s="15"/>
      <c r="D315" s="45"/>
      <c r="E315" s="45"/>
      <c r="F315" s="45"/>
      <c r="G315" s="15"/>
      <c r="H315" s="15"/>
      <c r="I315" s="15"/>
      <c r="J315" s="21"/>
      <c r="P315" s="21"/>
    </row>
    <row r="316" spans="1:16" x14ac:dyDescent="0.25">
      <c r="A316" s="15"/>
      <c r="D316" s="45"/>
      <c r="E316" s="45"/>
      <c r="F316" s="45"/>
      <c r="G316" s="15"/>
      <c r="H316" s="15"/>
      <c r="I316" s="15"/>
      <c r="J316" s="21"/>
      <c r="P316" s="21"/>
    </row>
    <row r="317" spans="1:16" x14ac:dyDescent="0.25">
      <c r="A317" s="15"/>
      <c r="D317" s="45"/>
      <c r="E317" s="45"/>
      <c r="F317" s="45"/>
      <c r="G317" s="15"/>
      <c r="H317" s="15"/>
      <c r="I317" s="15"/>
      <c r="J317" s="21"/>
      <c r="P317" s="21"/>
    </row>
    <row r="318" spans="1:16" x14ac:dyDescent="0.25">
      <c r="A318" s="15"/>
      <c r="D318" s="45"/>
      <c r="E318" s="45"/>
      <c r="F318" s="45"/>
      <c r="G318" s="15"/>
      <c r="H318" s="15"/>
      <c r="I318" s="15"/>
      <c r="J318" s="21"/>
      <c r="P318" s="21"/>
    </row>
    <row r="319" spans="1:16" x14ac:dyDescent="0.25">
      <c r="A319" s="15"/>
      <c r="D319" s="45"/>
      <c r="E319" s="45"/>
      <c r="F319" s="45"/>
      <c r="G319" s="15"/>
      <c r="H319" s="15"/>
      <c r="I319" s="15"/>
      <c r="J319" s="21"/>
      <c r="P319" s="21"/>
    </row>
    <row r="320" spans="1:16" x14ac:dyDescent="0.25">
      <c r="A320" s="15"/>
      <c r="D320" s="45"/>
      <c r="E320" s="45"/>
      <c r="F320" s="45"/>
      <c r="G320" s="15"/>
      <c r="H320" s="15"/>
      <c r="I320" s="15"/>
      <c r="J320" s="21"/>
      <c r="P320" s="21"/>
    </row>
    <row r="321" spans="1:16" x14ac:dyDescent="0.25">
      <c r="A321" s="15"/>
      <c r="D321" s="45"/>
      <c r="E321" s="45"/>
      <c r="F321" s="45"/>
      <c r="G321" s="15"/>
      <c r="H321" s="15"/>
      <c r="I321" s="15"/>
      <c r="J321" s="21"/>
      <c r="P321" s="21"/>
    </row>
    <row r="322" spans="1:16" x14ac:dyDescent="0.25">
      <c r="A322" s="15"/>
      <c r="D322" s="45"/>
      <c r="E322" s="45"/>
      <c r="F322" s="45"/>
      <c r="G322" s="15"/>
      <c r="H322" s="15"/>
      <c r="I322" s="15"/>
      <c r="J322" s="21"/>
      <c r="P322" s="21"/>
    </row>
    <row r="323" spans="1:16" x14ac:dyDescent="0.25">
      <c r="A323" s="15"/>
      <c r="D323" s="45"/>
      <c r="E323" s="45"/>
      <c r="F323" s="45"/>
      <c r="G323" s="15"/>
      <c r="H323" s="15"/>
      <c r="I323" s="15"/>
      <c r="J323" s="21"/>
      <c r="P323" s="21"/>
    </row>
    <row r="324" spans="1:16" x14ac:dyDescent="0.25">
      <c r="A324" s="15"/>
      <c r="D324" s="45"/>
      <c r="E324" s="45"/>
      <c r="F324" s="45"/>
      <c r="G324" s="15"/>
      <c r="H324" s="15"/>
      <c r="I324" s="15"/>
      <c r="J324" s="21"/>
      <c r="P324" s="21"/>
    </row>
    <row r="325" spans="1:16" x14ac:dyDescent="0.25">
      <c r="A325" s="15"/>
      <c r="D325" s="45"/>
      <c r="E325" s="45"/>
      <c r="F325" s="45"/>
      <c r="G325" s="15"/>
      <c r="H325" s="15"/>
      <c r="I325" s="15"/>
      <c r="J325" s="21"/>
      <c r="P325" s="21"/>
    </row>
    <row r="326" spans="1:16" x14ac:dyDescent="0.25">
      <c r="A326" s="15"/>
      <c r="D326" s="45"/>
      <c r="E326" s="45"/>
      <c r="F326" s="45"/>
      <c r="G326" s="15"/>
      <c r="H326" s="15"/>
      <c r="I326" s="15"/>
      <c r="J326" s="21"/>
      <c r="P326" s="21"/>
    </row>
    <row r="327" spans="1:16" x14ac:dyDescent="0.25">
      <c r="A327" s="15"/>
      <c r="D327" s="45"/>
      <c r="E327" s="45"/>
      <c r="F327" s="45"/>
      <c r="G327" s="15"/>
      <c r="H327" s="15"/>
      <c r="I327" s="15"/>
      <c r="J327" s="21"/>
      <c r="P327" s="21"/>
    </row>
    <row r="328" spans="1:16" x14ac:dyDescent="0.25">
      <c r="A328" s="15"/>
      <c r="D328" s="45"/>
      <c r="E328" s="45"/>
      <c r="F328" s="45"/>
      <c r="G328" s="15"/>
      <c r="H328" s="15"/>
      <c r="I328" s="15"/>
      <c r="J328" s="21"/>
      <c r="P328" s="21"/>
    </row>
    <row r="329" spans="1:16" x14ac:dyDescent="0.25">
      <c r="A329" s="15"/>
      <c r="D329" s="45"/>
      <c r="E329" s="45"/>
      <c r="F329" s="45"/>
      <c r="G329" s="15"/>
      <c r="H329" s="15"/>
      <c r="I329" s="15"/>
      <c r="J329" s="21"/>
      <c r="P329" s="21"/>
    </row>
    <row r="330" spans="1:16" x14ac:dyDescent="0.25">
      <c r="A330" s="15"/>
      <c r="D330" s="45"/>
      <c r="E330" s="45"/>
      <c r="F330" s="45"/>
      <c r="G330" s="15"/>
      <c r="H330" s="15"/>
      <c r="I330" s="15"/>
      <c r="J330" s="21"/>
      <c r="P330" s="21"/>
    </row>
    <row r="331" spans="1:16" x14ac:dyDescent="0.25">
      <c r="A331" s="15"/>
      <c r="D331" s="45"/>
      <c r="E331" s="45"/>
      <c r="F331" s="45"/>
      <c r="G331" s="15"/>
      <c r="H331" s="15"/>
      <c r="I331" s="15"/>
      <c r="J331" s="21"/>
      <c r="P331" s="21"/>
    </row>
    <row r="332" spans="1:16" x14ac:dyDescent="0.25">
      <c r="A332" s="15"/>
      <c r="D332" s="45"/>
      <c r="E332" s="45"/>
      <c r="F332" s="45"/>
      <c r="G332" s="15"/>
      <c r="H332" s="15"/>
      <c r="I332" s="15"/>
      <c r="J332" s="21"/>
      <c r="P332" s="21"/>
    </row>
    <row r="333" spans="1:16" x14ac:dyDescent="0.25">
      <c r="A333" s="15"/>
      <c r="D333" s="45"/>
      <c r="E333" s="45"/>
      <c r="F333" s="45"/>
      <c r="G333" s="15"/>
      <c r="H333" s="15"/>
      <c r="I333" s="15"/>
      <c r="J333" s="21"/>
      <c r="P333" s="21"/>
    </row>
    <row r="334" spans="1:16" x14ac:dyDescent="0.25">
      <c r="A334" s="15"/>
      <c r="D334" s="45"/>
      <c r="E334" s="45"/>
      <c r="F334" s="45"/>
      <c r="G334" s="15"/>
      <c r="H334" s="15"/>
      <c r="I334" s="15"/>
      <c r="J334" s="21"/>
      <c r="P334" s="21"/>
    </row>
    <row r="335" spans="1:16" x14ac:dyDescent="0.25">
      <c r="A335" s="15"/>
      <c r="D335" s="45"/>
      <c r="E335" s="45"/>
      <c r="F335" s="45"/>
      <c r="G335" s="15"/>
      <c r="H335" s="15"/>
      <c r="I335" s="15"/>
      <c r="J335" s="21"/>
      <c r="P335" s="21"/>
    </row>
    <row r="336" spans="1:16" x14ac:dyDescent="0.25">
      <c r="A336" s="15"/>
      <c r="D336" s="45"/>
      <c r="E336" s="45"/>
      <c r="F336" s="45"/>
      <c r="G336" s="15"/>
      <c r="H336" s="15"/>
      <c r="I336" s="15"/>
      <c r="J336" s="21"/>
      <c r="P336" s="21"/>
    </row>
    <row r="337" spans="1:16" x14ac:dyDescent="0.25">
      <c r="A337" s="15"/>
      <c r="D337" s="45"/>
      <c r="E337" s="45"/>
      <c r="F337" s="45"/>
      <c r="G337" s="15"/>
      <c r="H337" s="15"/>
      <c r="I337" s="15"/>
      <c r="J337" s="21"/>
      <c r="P337" s="21"/>
    </row>
    <row r="338" spans="1:16" x14ac:dyDescent="0.25">
      <c r="A338" s="15"/>
      <c r="D338" s="45"/>
      <c r="E338" s="45"/>
      <c r="F338" s="45"/>
      <c r="G338" s="15"/>
      <c r="H338" s="15"/>
      <c r="I338" s="15"/>
      <c r="J338" s="21"/>
      <c r="P338" s="21"/>
    </row>
    <row r="339" spans="1:16" x14ac:dyDescent="0.25">
      <c r="A339" s="15"/>
      <c r="D339" s="45"/>
      <c r="E339" s="45"/>
      <c r="F339" s="45"/>
      <c r="G339" s="15"/>
      <c r="H339" s="15"/>
      <c r="I339" s="15"/>
      <c r="J339" s="21"/>
      <c r="P339" s="21"/>
    </row>
    <row r="340" spans="1:16" x14ac:dyDescent="0.25">
      <c r="A340" s="15"/>
      <c r="D340" s="45"/>
      <c r="E340" s="45"/>
      <c r="F340" s="45"/>
      <c r="G340" s="15"/>
      <c r="H340" s="15"/>
      <c r="I340" s="15"/>
      <c r="J340" s="21"/>
      <c r="P340" s="21"/>
    </row>
    <row r="341" spans="1:16" x14ac:dyDescent="0.25">
      <c r="A341" s="15"/>
      <c r="D341" s="45"/>
      <c r="E341" s="45"/>
      <c r="F341" s="45"/>
      <c r="G341" s="15"/>
      <c r="H341" s="15"/>
      <c r="I341" s="15"/>
      <c r="J341" s="21"/>
      <c r="P341" s="21"/>
    </row>
    <row r="342" spans="1:16" x14ac:dyDescent="0.25">
      <c r="A342" s="15"/>
      <c r="D342" s="45"/>
      <c r="E342" s="45"/>
      <c r="F342" s="45"/>
      <c r="G342" s="15"/>
      <c r="H342" s="15"/>
      <c r="I342" s="15"/>
      <c r="J342" s="21"/>
      <c r="P342" s="21"/>
    </row>
    <row r="343" spans="1:16" x14ac:dyDescent="0.25">
      <c r="A343" s="15"/>
      <c r="D343" s="45"/>
      <c r="E343" s="45"/>
      <c r="F343" s="45"/>
      <c r="G343" s="15"/>
      <c r="H343" s="15"/>
      <c r="I343" s="15"/>
      <c r="J343" s="21"/>
      <c r="P343" s="21"/>
    </row>
    <row r="344" spans="1:16" x14ac:dyDescent="0.25">
      <c r="A344" s="15"/>
      <c r="D344" s="45"/>
      <c r="E344" s="45"/>
      <c r="F344" s="45"/>
      <c r="G344" s="15"/>
      <c r="H344" s="15"/>
      <c r="I344" s="15"/>
      <c r="J344" s="21"/>
      <c r="P344" s="21"/>
    </row>
    <row r="345" spans="1:16" x14ac:dyDescent="0.25">
      <c r="A345" s="15"/>
      <c r="D345" s="45"/>
      <c r="E345" s="45"/>
      <c r="F345" s="45"/>
      <c r="G345" s="15"/>
      <c r="H345" s="15"/>
      <c r="I345" s="15"/>
      <c r="J345" s="21"/>
      <c r="P345" s="21"/>
    </row>
    <row r="346" spans="1:16" x14ac:dyDescent="0.25">
      <c r="A346" s="15"/>
      <c r="D346" s="45"/>
      <c r="E346" s="45"/>
      <c r="F346" s="45"/>
      <c r="G346" s="15"/>
      <c r="H346" s="15"/>
      <c r="I346" s="15"/>
      <c r="J346" s="21"/>
      <c r="P346" s="21"/>
    </row>
    <row r="347" spans="1:16" x14ac:dyDescent="0.25">
      <c r="A347" s="15"/>
      <c r="D347" s="45"/>
      <c r="E347" s="45"/>
      <c r="F347" s="45"/>
      <c r="G347" s="15"/>
      <c r="H347" s="15"/>
      <c r="I347" s="15"/>
      <c r="J347" s="21"/>
      <c r="P347" s="21"/>
    </row>
    <row r="348" spans="1:16" x14ac:dyDescent="0.25">
      <c r="A348" s="15"/>
      <c r="D348" s="45"/>
      <c r="E348" s="45"/>
      <c r="F348" s="45"/>
      <c r="G348" s="15"/>
      <c r="H348" s="15"/>
      <c r="I348" s="15"/>
      <c r="J348" s="21"/>
      <c r="P348" s="21"/>
    </row>
    <row r="349" spans="1:16" x14ac:dyDescent="0.25">
      <c r="A349" s="15"/>
      <c r="D349" s="45"/>
      <c r="E349" s="45"/>
      <c r="F349" s="45"/>
      <c r="G349" s="15"/>
      <c r="H349" s="15"/>
      <c r="I349" s="15"/>
      <c r="J349" s="21"/>
      <c r="P349" s="21"/>
    </row>
    <row r="350" spans="1:16" x14ac:dyDescent="0.25">
      <c r="A350" s="15"/>
      <c r="D350" s="45"/>
      <c r="E350" s="45"/>
      <c r="F350" s="45"/>
      <c r="G350" s="15"/>
      <c r="H350" s="15"/>
      <c r="I350" s="15"/>
      <c r="J350" s="21"/>
      <c r="P350" s="21"/>
    </row>
    <row r="351" spans="1:16" x14ac:dyDescent="0.25">
      <c r="A351" s="15"/>
      <c r="D351" s="45"/>
      <c r="E351" s="45"/>
      <c r="F351" s="45"/>
      <c r="G351" s="15"/>
      <c r="H351" s="15"/>
      <c r="I351" s="15"/>
      <c r="J351" s="21"/>
      <c r="P351" s="21"/>
    </row>
    <row r="352" spans="1:16" x14ac:dyDescent="0.25">
      <c r="A352" s="15"/>
      <c r="D352" s="45"/>
      <c r="E352" s="45"/>
      <c r="F352" s="45"/>
      <c r="G352" s="15"/>
      <c r="H352" s="15"/>
      <c r="I352" s="15"/>
      <c r="J352" s="21"/>
      <c r="P352" s="21"/>
    </row>
    <row r="353" spans="1:16" x14ac:dyDescent="0.25">
      <c r="A353" s="15"/>
      <c r="D353" s="45"/>
      <c r="E353" s="45"/>
      <c r="F353" s="45"/>
      <c r="G353" s="15"/>
      <c r="H353" s="15"/>
      <c r="I353" s="15"/>
      <c r="J353" s="21"/>
      <c r="P353" s="21"/>
    </row>
    <row r="354" spans="1:16" x14ac:dyDescent="0.25">
      <c r="A354" s="15"/>
      <c r="D354" s="45"/>
      <c r="E354" s="45"/>
      <c r="F354" s="45"/>
      <c r="G354" s="15"/>
      <c r="H354" s="15"/>
      <c r="I354" s="15"/>
      <c r="J354" s="21"/>
      <c r="P354" s="21"/>
    </row>
    <row r="355" spans="1:16" x14ac:dyDescent="0.25">
      <c r="A355" s="15"/>
      <c r="D355" s="45"/>
      <c r="E355" s="45"/>
      <c r="F355" s="45"/>
      <c r="G355" s="15"/>
      <c r="H355" s="15"/>
      <c r="I355" s="15"/>
      <c r="J355" s="21"/>
      <c r="P355" s="21"/>
    </row>
    <row r="356" spans="1:16" x14ac:dyDescent="0.25">
      <c r="A356" s="15"/>
      <c r="D356" s="45"/>
      <c r="E356" s="45"/>
      <c r="F356" s="45"/>
      <c r="G356" s="15"/>
      <c r="H356" s="15"/>
      <c r="I356" s="15"/>
      <c r="J356" s="21"/>
      <c r="P356" s="21"/>
    </row>
    <row r="357" spans="1:16" x14ac:dyDescent="0.25">
      <c r="A357" s="15"/>
      <c r="D357" s="45"/>
      <c r="E357" s="45"/>
      <c r="F357" s="45"/>
      <c r="G357" s="15"/>
      <c r="H357" s="15"/>
      <c r="I357" s="15"/>
      <c r="J357" s="21"/>
      <c r="P357" s="21"/>
    </row>
    <row r="358" spans="1:16" x14ac:dyDescent="0.25">
      <c r="A358" s="15"/>
      <c r="D358" s="45"/>
      <c r="E358" s="45"/>
      <c r="F358" s="45"/>
      <c r="G358" s="15"/>
      <c r="H358" s="15"/>
      <c r="I358" s="15"/>
      <c r="J358" s="21"/>
      <c r="P358" s="21"/>
    </row>
    <row r="359" spans="1:16" x14ac:dyDescent="0.25">
      <c r="A359" s="15"/>
      <c r="D359" s="45"/>
      <c r="E359" s="45"/>
      <c r="F359" s="45"/>
      <c r="G359" s="15"/>
      <c r="H359" s="15"/>
      <c r="I359" s="15"/>
      <c r="J359" s="21"/>
      <c r="P359" s="21"/>
    </row>
    <row r="360" spans="1:16" x14ac:dyDescent="0.25">
      <c r="A360" s="15"/>
      <c r="D360" s="45"/>
      <c r="E360" s="45"/>
      <c r="F360" s="45"/>
      <c r="G360" s="15"/>
      <c r="H360" s="15"/>
      <c r="I360" s="15"/>
      <c r="J360" s="21"/>
      <c r="P360" s="21"/>
    </row>
    <row r="361" spans="1:16" x14ac:dyDescent="0.25">
      <c r="A361" s="15"/>
      <c r="D361" s="45"/>
      <c r="E361" s="45"/>
      <c r="F361" s="45"/>
      <c r="G361" s="15"/>
      <c r="H361" s="15"/>
      <c r="I361" s="15"/>
      <c r="J361" s="21"/>
      <c r="P361" s="21"/>
    </row>
    <row r="362" spans="1:16" x14ac:dyDescent="0.25">
      <c r="A362" s="15"/>
      <c r="D362" s="45"/>
      <c r="E362" s="45"/>
      <c r="F362" s="45"/>
      <c r="G362" s="15"/>
      <c r="H362" s="15"/>
      <c r="I362" s="15"/>
      <c r="J362" s="21"/>
      <c r="P362" s="21"/>
    </row>
    <row r="363" spans="1:16" x14ac:dyDescent="0.25">
      <c r="A363" s="15"/>
      <c r="D363" s="45"/>
      <c r="E363" s="45"/>
      <c r="F363" s="45"/>
      <c r="G363" s="15"/>
      <c r="H363" s="15"/>
      <c r="I363" s="15"/>
      <c r="J363" s="21"/>
      <c r="P363" s="21"/>
    </row>
    <row r="364" spans="1:16" x14ac:dyDescent="0.25">
      <c r="A364" s="15"/>
      <c r="D364" s="45"/>
      <c r="E364" s="45"/>
      <c r="F364" s="45"/>
      <c r="G364" s="15"/>
      <c r="H364" s="15"/>
      <c r="I364" s="15"/>
      <c r="J364" s="21"/>
      <c r="P364" s="21"/>
    </row>
    <row r="365" spans="1:16" x14ac:dyDescent="0.25">
      <c r="A365" s="15"/>
      <c r="D365" s="45"/>
      <c r="E365" s="45"/>
      <c r="F365" s="45"/>
      <c r="G365" s="15"/>
      <c r="H365" s="15"/>
      <c r="I365" s="15"/>
      <c r="J365" s="21"/>
      <c r="P365" s="21"/>
    </row>
    <row r="366" spans="1:16" x14ac:dyDescent="0.25">
      <c r="A366" s="15"/>
      <c r="D366" s="45"/>
      <c r="E366" s="45"/>
      <c r="F366" s="45"/>
      <c r="G366" s="15"/>
      <c r="H366" s="15"/>
      <c r="I366" s="15"/>
      <c r="J366" s="21"/>
      <c r="P366" s="21"/>
    </row>
    <row r="367" spans="1:16" x14ac:dyDescent="0.25">
      <c r="A367" s="15"/>
      <c r="D367" s="45"/>
      <c r="E367" s="45"/>
      <c r="F367" s="45"/>
      <c r="G367" s="15"/>
      <c r="H367" s="15"/>
      <c r="I367" s="15"/>
      <c r="J367" s="21"/>
      <c r="P367" s="21"/>
    </row>
    <row r="368" spans="1:16" x14ac:dyDescent="0.25">
      <c r="A368" s="15"/>
      <c r="D368" s="45"/>
      <c r="E368" s="45"/>
      <c r="F368" s="45"/>
      <c r="G368" s="15"/>
      <c r="H368" s="15"/>
      <c r="I368" s="15"/>
      <c r="J368" s="21"/>
      <c r="P368" s="21"/>
    </row>
    <row r="369" spans="1:16" x14ac:dyDescent="0.25">
      <c r="A369" s="15"/>
      <c r="D369" s="45"/>
      <c r="E369" s="45"/>
      <c r="F369" s="45"/>
      <c r="G369" s="15"/>
      <c r="H369" s="15"/>
      <c r="I369" s="15"/>
      <c r="J369" s="21"/>
      <c r="P369" s="21"/>
    </row>
    <row r="370" spans="1:16" x14ac:dyDescent="0.25">
      <c r="A370" s="15"/>
      <c r="D370" s="45"/>
      <c r="E370" s="45"/>
      <c r="F370" s="45"/>
      <c r="G370" s="15"/>
      <c r="H370" s="15"/>
      <c r="I370" s="15"/>
      <c r="J370" s="21"/>
      <c r="P370" s="21"/>
    </row>
    <row r="371" spans="1:16" x14ac:dyDescent="0.25">
      <c r="A371" s="15"/>
      <c r="D371" s="45"/>
      <c r="E371" s="45"/>
      <c r="F371" s="45"/>
      <c r="G371" s="15"/>
      <c r="H371" s="15"/>
      <c r="I371" s="15"/>
      <c r="J371" s="21"/>
      <c r="P371" s="21"/>
    </row>
    <row r="372" spans="1:16" x14ac:dyDescent="0.25">
      <c r="A372" s="15"/>
      <c r="D372" s="45"/>
      <c r="E372" s="45"/>
      <c r="F372" s="45"/>
      <c r="G372" s="15"/>
      <c r="H372" s="15"/>
      <c r="I372" s="15"/>
      <c r="J372" s="21"/>
      <c r="P372" s="21"/>
    </row>
    <row r="373" spans="1:16" x14ac:dyDescent="0.25">
      <c r="A373" s="15"/>
      <c r="D373" s="45"/>
      <c r="E373" s="45"/>
      <c r="F373" s="45"/>
      <c r="G373" s="15"/>
      <c r="H373" s="15"/>
      <c r="I373" s="15"/>
      <c r="J373" s="21"/>
      <c r="P373" s="21"/>
    </row>
    <row r="374" spans="1:16" x14ac:dyDescent="0.25">
      <c r="A374" s="15"/>
      <c r="D374" s="45"/>
      <c r="E374" s="45"/>
      <c r="F374" s="45"/>
      <c r="G374" s="15"/>
      <c r="H374" s="15"/>
      <c r="I374" s="15"/>
      <c r="J374" s="21"/>
      <c r="P374" s="21"/>
    </row>
    <row r="375" spans="1:16" x14ac:dyDescent="0.25">
      <c r="A375" s="15"/>
      <c r="D375" s="45"/>
      <c r="E375" s="45"/>
      <c r="F375" s="45"/>
      <c r="G375" s="15"/>
      <c r="H375" s="15"/>
      <c r="I375" s="15"/>
      <c r="J375" s="21"/>
      <c r="P375" s="21"/>
    </row>
    <row r="376" spans="1:16" x14ac:dyDescent="0.25">
      <c r="A376" s="15"/>
      <c r="D376" s="45"/>
      <c r="E376" s="45"/>
      <c r="F376" s="45"/>
      <c r="G376" s="15"/>
      <c r="H376" s="15"/>
      <c r="I376" s="15"/>
      <c r="J376" s="21"/>
      <c r="P376" s="21"/>
    </row>
    <row r="377" spans="1:16" x14ac:dyDescent="0.25">
      <c r="A377" s="15"/>
      <c r="D377" s="45"/>
      <c r="E377" s="45"/>
      <c r="F377" s="45"/>
      <c r="G377" s="15"/>
      <c r="H377" s="15"/>
      <c r="I377" s="15"/>
      <c r="J377" s="21"/>
      <c r="P377" s="21"/>
    </row>
    <row r="378" spans="1:16" x14ac:dyDescent="0.25">
      <c r="A378" s="15"/>
      <c r="D378" s="45"/>
      <c r="E378" s="45"/>
      <c r="F378" s="45"/>
      <c r="G378" s="15"/>
      <c r="H378" s="15"/>
      <c r="I378" s="15"/>
      <c r="J378" s="21"/>
      <c r="P378" s="21"/>
    </row>
    <row r="379" spans="1:16" x14ac:dyDescent="0.25">
      <c r="A379" s="15"/>
      <c r="D379" s="45"/>
      <c r="E379" s="45"/>
      <c r="F379" s="45"/>
      <c r="G379" s="15"/>
      <c r="H379" s="15"/>
      <c r="I379" s="15"/>
      <c r="J379" s="21"/>
      <c r="P379" s="21"/>
    </row>
    <row r="380" spans="1:16" x14ac:dyDescent="0.25">
      <c r="A380" s="15"/>
      <c r="D380" s="45"/>
      <c r="E380" s="45"/>
      <c r="F380" s="45"/>
      <c r="G380" s="15"/>
      <c r="H380" s="15"/>
      <c r="I380" s="15"/>
      <c r="J380" s="21"/>
      <c r="P380" s="21"/>
    </row>
    <row r="381" spans="1:16" x14ac:dyDescent="0.25">
      <c r="A381" s="15"/>
      <c r="D381" s="45"/>
      <c r="E381" s="45"/>
      <c r="F381" s="45"/>
      <c r="G381" s="15"/>
      <c r="H381" s="15"/>
      <c r="I381" s="15"/>
      <c r="J381" s="21"/>
      <c r="P381" s="21"/>
    </row>
    <row r="382" spans="1:16" x14ac:dyDescent="0.25">
      <c r="A382" s="15"/>
      <c r="D382" s="45"/>
      <c r="E382" s="45"/>
      <c r="F382" s="45"/>
      <c r="G382" s="15"/>
      <c r="H382" s="15"/>
      <c r="I382" s="15"/>
      <c r="J382" s="21"/>
      <c r="P382" s="21"/>
    </row>
    <row r="383" spans="1:16" x14ac:dyDescent="0.25">
      <c r="A383" s="15"/>
      <c r="D383" s="45"/>
      <c r="E383" s="45"/>
      <c r="F383" s="45"/>
      <c r="G383" s="15"/>
      <c r="H383" s="15"/>
      <c r="I383" s="15"/>
      <c r="J383" s="21"/>
      <c r="P383" s="21"/>
    </row>
    <row r="384" spans="1:16" x14ac:dyDescent="0.25">
      <c r="A384" s="15"/>
      <c r="D384" s="45"/>
      <c r="E384" s="45"/>
      <c r="F384" s="45"/>
      <c r="G384" s="15"/>
      <c r="H384" s="15"/>
      <c r="I384" s="15"/>
      <c r="J384" s="21"/>
      <c r="P384" s="21"/>
    </row>
    <row r="385" spans="1:16" x14ac:dyDescent="0.25">
      <c r="A385" s="15"/>
      <c r="D385" s="45"/>
      <c r="E385" s="45"/>
      <c r="F385" s="45"/>
      <c r="G385" s="15"/>
      <c r="H385" s="15"/>
      <c r="I385" s="15"/>
      <c r="J385" s="21"/>
      <c r="P385" s="21"/>
    </row>
    <row r="386" spans="1:16" x14ac:dyDescent="0.25">
      <c r="A386" s="15"/>
      <c r="D386" s="45"/>
      <c r="E386" s="45"/>
      <c r="F386" s="45"/>
      <c r="G386" s="15"/>
      <c r="H386" s="15"/>
      <c r="I386" s="15"/>
      <c r="J386" s="21"/>
      <c r="P386" s="21"/>
    </row>
    <row r="387" spans="1:16" x14ac:dyDescent="0.25">
      <c r="A387" s="15"/>
      <c r="D387" s="45"/>
      <c r="E387" s="45"/>
      <c r="F387" s="45"/>
      <c r="G387" s="15"/>
      <c r="H387" s="15"/>
      <c r="I387" s="15"/>
      <c r="J387" s="21"/>
      <c r="P387" s="21"/>
    </row>
    <row r="388" spans="1:16" x14ac:dyDescent="0.25">
      <c r="A388" s="15"/>
      <c r="D388" s="45"/>
      <c r="E388" s="45"/>
      <c r="F388" s="45"/>
      <c r="G388" s="15"/>
      <c r="H388" s="15"/>
      <c r="I388" s="15"/>
      <c r="J388" s="21"/>
      <c r="P388" s="21"/>
    </row>
    <row r="389" spans="1:16" x14ac:dyDescent="0.25">
      <c r="A389" s="15"/>
      <c r="D389" s="45"/>
      <c r="E389" s="45"/>
      <c r="F389" s="45"/>
      <c r="G389" s="15"/>
      <c r="H389" s="15"/>
      <c r="I389" s="15"/>
      <c r="J389" s="21"/>
      <c r="P389" s="21"/>
    </row>
    <row r="390" spans="1:16" x14ac:dyDescent="0.25">
      <c r="A390" s="15"/>
      <c r="D390" s="45"/>
      <c r="E390" s="45"/>
      <c r="F390" s="45"/>
      <c r="G390" s="15"/>
      <c r="H390" s="15"/>
      <c r="I390" s="15"/>
      <c r="J390" s="21"/>
      <c r="P390" s="21"/>
    </row>
    <row r="391" spans="1:16" x14ac:dyDescent="0.25">
      <c r="A391" s="15"/>
      <c r="D391" s="45"/>
      <c r="E391" s="45"/>
      <c r="F391" s="45"/>
      <c r="G391" s="15"/>
      <c r="H391" s="15"/>
      <c r="I391" s="15"/>
      <c r="J391" s="21"/>
      <c r="P391" s="21"/>
    </row>
    <row r="392" spans="1:16" x14ac:dyDescent="0.25">
      <c r="A392" s="15"/>
      <c r="D392" s="45"/>
      <c r="E392" s="45"/>
      <c r="F392" s="45"/>
      <c r="G392" s="15"/>
      <c r="H392" s="15"/>
      <c r="I392" s="15"/>
      <c r="J392" s="21"/>
      <c r="P392" s="21"/>
    </row>
    <row r="393" spans="1:16" x14ac:dyDescent="0.25">
      <c r="A393" s="15"/>
      <c r="D393" s="45"/>
      <c r="E393" s="45"/>
      <c r="F393" s="45"/>
      <c r="G393" s="15"/>
      <c r="H393" s="15"/>
      <c r="I393" s="15"/>
      <c r="J393" s="21"/>
      <c r="P393" s="21"/>
    </row>
    <row r="394" spans="1:16" x14ac:dyDescent="0.25">
      <c r="A394" s="15"/>
      <c r="D394" s="45"/>
      <c r="E394" s="45"/>
      <c r="F394" s="45"/>
      <c r="G394" s="15"/>
      <c r="H394" s="15"/>
      <c r="I394" s="15"/>
      <c r="J394" s="21"/>
      <c r="P394" s="21"/>
    </row>
    <row r="395" spans="1:16" x14ac:dyDescent="0.25">
      <c r="A395" s="15"/>
      <c r="D395" s="45"/>
      <c r="E395" s="45"/>
      <c r="F395" s="45"/>
      <c r="G395" s="15"/>
      <c r="H395" s="15"/>
      <c r="I395" s="15"/>
      <c r="J395" s="21"/>
      <c r="P395" s="21"/>
    </row>
    <row r="396" spans="1:16" x14ac:dyDescent="0.25">
      <c r="A396" s="15"/>
      <c r="D396" s="45"/>
      <c r="E396" s="45"/>
      <c r="F396" s="45"/>
      <c r="G396" s="15"/>
      <c r="H396" s="15"/>
      <c r="I396" s="15"/>
      <c r="J396" s="21"/>
      <c r="P396" s="21"/>
    </row>
    <row r="397" spans="1:16" x14ac:dyDescent="0.25">
      <c r="A397" s="15"/>
      <c r="D397" s="45"/>
      <c r="E397" s="45"/>
      <c r="F397" s="45"/>
      <c r="G397" s="15"/>
      <c r="H397" s="15"/>
      <c r="I397" s="15"/>
      <c r="J397" s="21"/>
      <c r="P397" s="21"/>
    </row>
    <row r="398" spans="1:16" x14ac:dyDescent="0.25">
      <c r="A398" s="15"/>
      <c r="D398" s="45"/>
      <c r="E398" s="45"/>
      <c r="F398" s="45"/>
      <c r="G398" s="15"/>
      <c r="H398" s="15"/>
      <c r="I398" s="15"/>
      <c r="J398" s="21"/>
      <c r="P398" s="21"/>
    </row>
    <row r="399" spans="1:16" x14ac:dyDescent="0.25">
      <c r="A399" s="15"/>
      <c r="D399" s="45"/>
      <c r="E399" s="45"/>
      <c r="F399" s="45"/>
      <c r="G399" s="15"/>
      <c r="H399" s="15"/>
      <c r="I399" s="15"/>
      <c r="J399" s="21"/>
      <c r="P399" s="21"/>
    </row>
    <row r="400" spans="1:16" x14ac:dyDescent="0.25">
      <c r="A400" s="15"/>
      <c r="D400" s="45"/>
      <c r="E400" s="45"/>
      <c r="F400" s="45"/>
      <c r="G400" s="15"/>
      <c r="H400" s="15"/>
      <c r="I400" s="15"/>
      <c r="J400" s="21"/>
      <c r="P400" s="21"/>
    </row>
    <row r="401" spans="1:16" x14ac:dyDescent="0.25">
      <c r="A401" s="15"/>
      <c r="D401" s="45"/>
      <c r="E401" s="45"/>
      <c r="F401" s="45"/>
      <c r="G401" s="15"/>
      <c r="H401" s="15"/>
      <c r="I401" s="15"/>
      <c r="J401" s="21"/>
      <c r="P401" s="21"/>
    </row>
    <row r="402" spans="1:16" x14ac:dyDescent="0.25">
      <c r="A402" s="15"/>
      <c r="D402" s="45"/>
      <c r="E402" s="45"/>
      <c r="F402" s="45"/>
      <c r="G402" s="15"/>
      <c r="H402" s="15"/>
      <c r="I402" s="15"/>
      <c r="J402" s="21"/>
      <c r="P402" s="21"/>
    </row>
    <row r="403" spans="1:16" x14ac:dyDescent="0.25">
      <c r="A403" s="15"/>
      <c r="D403" s="45"/>
      <c r="E403" s="45"/>
      <c r="F403" s="45"/>
      <c r="G403" s="15"/>
      <c r="H403" s="15"/>
      <c r="I403" s="15"/>
      <c r="J403" s="21"/>
      <c r="P403" s="21"/>
    </row>
    <row r="404" spans="1:16" x14ac:dyDescent="0.25">
      <c r="A404" s="15"/>
      <c r="D404" s="45"/>
      <c r="E404" s="45"/>
      <c r="F404" s="45"/>
      <c r="G404" s="15"/>
      <c r="H404" s="15"/>
      <c r="I404" s="15"/>
      <c r="J404" s="21"/>
      <c r="P404" s="21"/>
    </row>
    <row r="405" spans="1:16" x14ac:dyDescent="0.25">
      <c r="A405" s="15"/>
      <c r="D405" s="45"/>
      <c r="E405" s="45"/>
      <c r="F405" s="45"/>
      <c r="G405" s="15"/>
      <c r="H405" s="15"/>
      <c r="I405" s="15"/>
      <c r="J405" s="21"/>
      <c r="P405" s="21"/>
    </row>
    <row r="406" spans="1:16" x14ac:dyDescent="0.25">
      <c r="A406" s="15"/>
      <c r="D406" s="45"/>
      <c r="E406" s="45"/>
      <c r="F406" s="45"/>
      <c r="G406" s="15"/>
      <c r="H406" s="15"/>
      <c r="I406" s="15"/>
      <c r="J406" s="21"/>
      <c r="P406" s="21"/>
    </row>
    <row r="407" spans="1:16" x14ac:dyDescent="0.25">
      <c r="A407" s="15"/>
      <c r="D407" s="45"/>
      <c r="E407" s="45"/>
      <c r="F407" s="45"/>
      <c r="G407" s="15"/>
      <c r="H407" s="15"/>
      <c r="I407" s="15"/>
      <c r="J407" s="21"/>
      <c r="P407" s="21"/>
    </row>
    <row r="408" spans="1:16" x14ac:dyDescent="0.25">
      <c r="A408" s="15"/>
      <c r="D408" s="45"/>
      <c r="E408" s="45"/>
      <c r="F408" s="45"/>
      <c r="G408" s="15"/>
      <c r="H408" s="15"/>
      <c r="I408" s="15"/>
      <c r="J408" s="21"/>
      <c r="P408" s="21"/>
    </row>
    <row r="409" spans="1:16" x14ac:dyDescent="0.25">
      <c r="A409" s="15"/>
      <c r="D409" s="45"/>
      <c r="E409" s="45"/>
      <c r="F409" s="45"/>
      <c r="G409" s="15"/>
      <c r="H409" s="15"/>
      <c r="I409" s="15"/>
      <c r="J409" s="21"/>
      <c r="P409" s="21"/>
    </row>
    <row r="410" spans="1:16" x14ac:dyDescent="0.25">
      <c r="A410" s="15"/>
      <c r="D410" s="45"/>
      <c r="E410" s="45"/>
      <c r="F410" s="45"/>
      <c r="G410" s="15"/>
      <c r="H410" s="15"/>
      <c r="I410" s="15"/>
      <c r="J410" s="21"/>
      <c r="P410" s="21"/>
    </row>
    <row r="411" spans="1:16" x14ac:dyDescent="0.25">
      <c r="A411" s="15"/>
      <c r="D411" s="45"/>
      <c r="E411" s="45"/>
      <c r="F411" s="45"/>
      <c r="G411" s="15"/>
      <c r="H411" s="15"/>
      <c r="I411" s="15"/>
      <c r="J411" s="21"/>
      <c r="P411" s="21"/>
    </row>
    <row r="412" spans="1:16" x14ac:dyDescent="0.25">
      <c r="A412" s="15"/>
      <c r="D412" s="45"/>
      <c r="E412" s="45"/>
      <c r="F412" s="45"/>
      <c r="G412" s="15"/>
      <c r="H412" s="15"/>
      <c r="I412" s="15"/>
      <c r="J412" s="21"/>
      <c r="P412" s="21"/>
    </row>
    <row r="413" spans="1:16" x14ac:dyDescent="0.25">
      <c r="A413" s="15"/>
      <c r="D413" s="45"/>
      <c r="E413" s="45"/>
      <c r="F413" s="45"/>
      <c r="G413" s="15"/>
      <c r="H413" s="15"/>
      <c r="I413" s="15"/>
      <c r="J413" s="21"/>
      <c r="P413" s="21"/>
    </row>
    <row r="414" spans="1:16" x14ac:dyDescent="0.25">
      <c r="A414" s="15"/>
      <c r="D414" s="45"/>
      <c r="E414" s="45"/>
      <c r="F414" s="45"/>
      <c r="G414" s="15"/>
      <c r="H414" s="15"/>
      <c r="I414" s="15"/>
      <c r="J414" s="21"/>
      <c r="P414" s="21"/>
    </row>
    <row r="415" spans="1:16" x14ac:dyDescent="0.25">
      <c r="A415" s="15"/>
      <c r="D415" s="45"/>
      <c r="E415" s="45"/>
      <c r="F415" s="45"/>
      <c r="G415" s="15"/>
      <c r="H415" s="15"/>
      <c r="I415" s="15"/>
      <c r="J415" s="21"/>
      <c r="P415" s="21"/>
    </row>
    <row r="416" spans="1:16" x14ac:dyDescent="0.25">
      <c r="A416" s="15"/>
      <c r="D416" s="45"/>
      <c r="E416" s="45"/>
      <c r="F416" s="45"/>
      <c r="G416" s="15"/>
      <c r="H416" s="15"/>
      <c r="I416" s="15"/>
      <c r="J416" s="21"/>
      <c r="P416" s="21"/>
    </row>
    <row r="417" spans="1:16" x14ac:dyDescent="0.25">
      <c r="A417" s="15"/>
      <c r="D417" s="45"/>
      <c r="E417" s="45"/>
      <c r="F417" s="45"/>
      <c r="G417" s="15"/>
      <c r="H417" s="15"/>
      <c r="I417" s="15"/>
      <c r="J417" s="21"/>
      <c r="P417" s="21"/>
    </row>
    <row r="418" spans="1:16" x14ac:dyDescent="0.25">
      <c r="A418" s="15"/>
      <c r="D418" s="45"/>
      <c r="E418" s="45"/>
      <c r="F418" s="45"/>
      <c r="G418" s="15"/>
      <c r="H418" s="15"/>
      <c r="I418" s="15"/>
      <c r="J418" s="21"/>
      <c r="P418" s="21"/>
    </row>
    <row r="419" spans="1:16" x14ac:dyDescent="0.25">
      <c r="A419" s="15"/>
      <c r="D419" s="45"/>
      <c r="E419" s="45"/>
      <c r="F419" s="45"/>
      <c r="G419" s="15"/>
      <c r="H419" s="15"/>
      <c r="I419" s="15"/>
      <c r="J419" s="21"/>
      <c r="P419" s="21"/>
    </row>
    <row r="420" spans="1:16" x14ac:dyDescent="0.25">
      <c r="A420" s="15"/>
      <c r="D420" s="45"/>
      <c r="E420" s="45"/>
      <c r="F420" s="45"/>
      <c r="G420" s="15"/>
      <c r="H420" s="15"/>
      <c r="I420" s="15"/>
      <c r="J420" s="21"/>
      <c r="P420" s="21"/>
    </row>
    <row r="421" spans="1:16" x14ac:dyDescent="0.25">
      <c r="A421" s="15"/>
      <c r="D421" s="45"/>
      <c r="E421" s="45"/>
      <c r="F421" s="45"/>
      <c r="G421" s="15"/>
      <c r="H421" s="15"/>
      <c r="I421" s="15"/>
      <c r="J421" s="21"/>
      <c r="P421" s="21"/>
    </row>
    <row r="422" spans="1:16" x14ac:dyDescent="0.25">
      <c r="A422" s="15"/>
      <c r="D422" s="45"/>
      <c r="E422" s="45"/>
      <c r="F422" s="45"/>
      <c r="G422" s="15"/>
      <c r="H422" s="15"/>
      <c r="I422" s="15"/>
      <c r="J422" s="21"/>
      <c r="P422" s="21"/>
    </row>
    <row r="423" spans="1:16" x14ac:dyDescent="0.25">
      <c r="A423" s="15"/>
      <c r="D423" s="45"/>
      <c r="E423" s="45"/>
      <c r="F423" s="45"/>
      <c r="G423" s="15"/>
      <c r="H423" s="15"/>
      <c r="I423" s="15"/>
      <c r="J423" s="21"/>
      <c r="P423" s="21"/>
    </row>
    <row r="424" spans="1:16" x14ac:dyDescent="0.25">
      <c r="A424" s="15"/>
      <c r="D424" s="45"/>
      <c r="E424" s="45"/>
      <c r="F424" s="45"/>
      <c r="G424" s="15"/>
      <c r="H424" s="15"/>
      <c r="I424" s="15"/>
      <c r="J424" s="21"/>
      <c r="P424" s="21"/>
    </row>
    <row r="425" spans="1:16" x14ac:dyDescent="0.25">
      <c r="A425" s="15"/>
      <c r="D425" s="45"/>
      <c r="E425" s="45"/>
      <c r="F425" s="45"/>
      <c r="G425" s="15"/>
      <c r="H425" s="15"/>
      <c r="I425" s="15"/>
      <c r="J425" s="21"/>
      <c r="P425" s="21"/>
    </row>
    <row r="426" spans="1:16" x14ac:dyDescent="0.25">
      <c r="A426" s="15"/>
      <c r="D426" s="45"/>
      <c r="E426" s="45"/>
      <c r="F426" s="45"/>
      <c r="G426" s="15"/>
      <c r="H426" s="15"/>
      <c r="I426" s="15"/>
      <c r="J426" s="21"/>
      <c r="P426" s="21"/>
    </row>
    <row r="427" spans="1:16" x14ac:dyDescent="0.25">
      <c r="A427" s="15"/>
      <c r="D427" s="45"/>
      <c r="E427" s="45"/>
      <c r="F427" s="45"/>
      <c r="G427" s="15"/>
      <c r="H427" s="15"/>
      <c r="I427" s="15"/>
      <c r="J427" s="21"/>
      <c r="P427" s="21"/>
    </row>
    <row r="428" spans="1:16" x14ac:dyDescent="0.25">
      <c r="A428" s="15"/>
      <c r="D428" s="45"/>
      <c r="E428" s="45"/>
      <c r="F428" s="45"/>
      <c r="G428" s="15"/>
      <c r="H428" s="15"/>
      <c r="I428" s="15"/>
      <c r="J428" s="21"/>
      <c r="P428" s="21"/>
    </row>
    <row r="429" spans="1:16" x14ac:dyDescent="0.25">
      <c r="A429" s="15"/>
      <c r="D429" s="45"/>
      <c r="E429" s="45"/>
      <c r="F429" s="45"/>
      <c r="G429" s="15"/>
      <c r="H429" s="15"/>
      <c r="I429" s="15"/>
      <c r="J429" s="21"/>
      <c r="P429" s="21"/>
    </row>
    <row r="430" spans="1:16" x14ac:dyDescent="0.25">
      <c r="A430" s="15"/>
      <c r="D430" s="45"/>
      <c r="E430" s="45"/>
      <c r="F430" s="45"/>
      <c r="G430" s="15"/>
      <c r="H430" s="15"/>
      <c r="I430" s="15"/>
      <c r="J430" s="21"/>
      <c r="P430" s="21"/>
    </row>
    <row r="431" spans="1:16" x14ac:dyDescent="0.25">
      <c r="A431" s="15"/>
      <c r="D431" s="45"/>
      <c r="E431" s="45"/>
      <c r="F431" s="45"/>
      <c r="G431" s="15"/>
      <c r="H431" s="15"/>
      <c r="I431" s="15"/>
      <c r="J431" s="21"/>
      <c r="P431" s="21"/>
    </row>
    <row r="432" spans="1:16" x14ac:dyDescent="0.25">
      <c r="A432" s="15"/>
      <c r="D432" s="45"/>
      <c r="E432" s="45"/>
      <c r="F432" s="45"/>
      <c r="G432" s="15"/>
      <c r="H432" s="15"/>
      <c r="I432" s="15"/>
      <c r="J432" s="21"/>
      <c r="P432" s="21"/>
    </row>
    <row r="433" spans="1:16" x14ac:dyDescent="0.25">
      <c r="A433" s="15"/>
      <c r="D433" s="45"/>
      <c r="E433" s="45"/>
      <c r="F433" s="45"/>
      <c r="G433" s="15"/>
      <c r="H433" s="15"/>
      <c r="I433" s="15"/>
      <c r="J433" s="21"/>
      <c r="P433" s="21"/>
    </row>
    <row r="434" spans="1:16" x14ac:dyDescent="0.25">
      <c r="A434" s="15"/>
      <c r="D434" s="45"/>
      <c r="E434" s="45"/>
      <c r="F434" s="45"/>
      <c r="G434" s="15"/>
      <c r="H434" s="15"/>
      <c r="I434" s="15"/>
      <c r="J434" s="21"/>
      <c r="P434" s="21"/>
    </row>
    <row r="435" spans="1:16" x14ac:dyDescent="0.25">
      <c r="A435" s="15"/>
      <c r="D435" s="45"/>
      <c r="E435" s="45"/>
      <c r="F435" s="45"/>
      <c r="G435" s="15"/>
      <c r="H435" s="15"/>
      <c r="I435" s="15"/>
      <c r="J435" s="21"/>
      <c r="P435" s="21"/>
    </row>
    <row r="436" spans="1:16" x14ac:dyDescent="0.25">
      <c r="A436" s="15"/>
      <c r="D436" s="45"/>
      <c r="E436" s="45"/>
      <c r="F436" s="45"/>
      <c r="G436" s="15"/>
      <c r="H436" s="15"/>
      <c r="I436" s="15"/>
      <c r="J436" s="21"/>
      <c r="P436" s="21"/>
    </row>
    <row r="437" spans="1:16" x14ac:dyDescent="0.25">
      <c r="A437" s="15"/>
      <c r="D437" s="45"/>
      <c r="E437" s="45"/>
      <c r="F437" s="45"/>
      <c r="G437" s="15"/>
      <c r="H437" s="15"/>
      <c r="I437" s="15"/>
      <c r="J437" s="21"/>
      <c r="P437" s="21"/>
    </row>
    <row r="438" spans="1:16" x14ac:dyDescent="0.25">
      <c r="A438" s="15"/>
      <c r="D438" s="45"/>
      <c r="E438" s="45"/>
      <c r="F438" s="45"/>
      <c r="G438" s="15"/>
      <c r="H438" s="15"/>
      <c r="I438" s="15"/>
      <c r="J438" s="21"/>
      <c r="P438" s="21"/>
    </row>
    <row r="439" spans="1:16" x14ac:dyDescent="0.25">
      <c r="A439" s="15"/>
      <c r="D439" s="45"/>
      <c r="E439" s="45"/>
      <c r="F439" s="45"/>
      <c r="G439" s="15"/>
      <c r="H439" s="15"/>
      <c r="I439" s="15"/>
      <c r="J439" s="21"/>
      <c r="P439" s="21"/>
    </row>
    <row r="440" spans="1:16" x14ac:dyDescent="0.25">
      <c r="A440" s="15"/>
      <c r="D440" s="45"/>
      <c r="E440" s="45"/>
      <c r="F440" s="45"/>
      <c r="G440" s="15"/>
      <c r="H440" s="15"/>
      <c r="I440" s="15"/>
      <c r="J440" s="21"/>
      <c r="P440" s="21"/>
    </row>
    <row r="441" spans="1:16" x14ac:dyDescent="0.25">
      <c r="A441" s="15"/>
      <c r="D441" s="45"/>
      <c r="E441" s="45"/>
      <c r="F441" s="45"/>
      <c r="G441" s="15"/>
      <c r="H441" s="15"/>
      <c r="I441" s="15"/>
      <c r="J441" s="21"/>
      <c r="P441" s="21"/>
    </row>
    <row r="442" spans="1:16" x14ac:dyDescent="0.25">
      <c r="A442" s="15"/>
      <c r="D442" s="45"/>
      <c r="E442" s="45"/>
      <c r="F442" s="45"/>
      <c r="G442" s="15"/>
      <c r="H442" s="15"/>
      <c r="I442" s="15"/>
      <c r="J442" s="21"/>
      <c r="P442" s="21"/>
    </row>
    <row r="443" spans="1:16" x14ac:dyDescent="0.25">
      <c r="A443" s="15"/>
      <c r="D443" s="45"/>
      <c r="E443" s="45"/>
      <c r="F443" s="45"/>
      <c r="G443" s="15"/>
      <c r="H443" s="15"/>
      <c r="I443" s="15"/>
      <c r="J443" s="21"/>
      <c r="P443" s="21"/>
    </row>
    <row r="444" spans="1:16" x14ac:dyDescent="0.25">
      <c r="A444" s="15"/>
      <c r="D444" s="45"/>
      <c r="E444" s="45"/>
      <c r="F444" s="45"/>
      <c r="G444" s="15"/>
      <c r="H444" s="15"/>
      <c r="I444" s="15"/>
      <c r="J444" s="21"/>
      <c r="P444" s="21"/>
    </row>
    <row r="445" spans="1:16" x14ac:dyDescent="0.25">
      <c r="A445" s="15"/>
      <c r="D445" s="45"/>
      <c r="E445" s="45"/>
      <c r="F445" s="45"/>
      <c r="G445" s="15"/>
      <c r="H445" s="15"/>
      <c r="I445" s="15"/>
      <c r="J445" s="21"/>
      <c r="P445" s="21"/>
    </row>
    <row r="446" spans="1:16" x14ac:dyDescent="0.25">
      <c r="A446" s="15"/>
      <c r="D446" s="45"/>
      <c r="E446" s="45"/>
      <c r="F446" s="45"/>
      <c r="G446" s="15"/>
      <c r="H446" s="15"/>
      <c r="I446" s="15"/>
      <c r="J446" s="21"/>
      <c r="P446" s="21"/>
    </row>
    <row r="447" spans="1:16" x14ac:dyDescent="0.25">
      <c r="A447" s="15"/>
      <c r="D447" s="45"/>
      <c r="E447" s="45"/>
      <c r="F447" s="45"/>
      <c r="G447" s="15"/>
      <c r="H447" s="15"/>
      <c r="I447" s="15"/>
      <c r="J447" s="21"/>
      <c r="P447" s="21"/>
    </row>
    <row r="448" spans="1:16" x14ac:dyDescent="0.25">
      <c r="A448" s="15"/>
      <c r="D448" s="45"/>
      <c r="E448" s="45"/>
      <c r="F448" s="45"/>
      <c r="G448" s="15"/>
      <c r="H448" s="15"/>
      <c r="I448" s="15"/>
      <c r="J448" s="21"/>
      <c r="P448" s="21"/>
    </row>
    <row r="449" spans="1:16" x14ac:dyDescent="0.25">
      <c r="A449" s="15"/>
      <c r="D449" s="45"/>
      <c r="E449" s="45"/>
      <c r="F449" s="45"/>
      <c r="G449" s="15"/>
      <c r="H449" s="15"/>
      <c r="I449" s="15"/>
      <c r="J449" s="21"/>
      <c r="P449" s="21"/>
    </row>
    <row r="450" spans="1:16" x14ac:dyDescent="0.25">
      <c r="A450" s="15"/>
      <c r="D450" s="45"/>
      <c r="E450" s="45"/>
      <c r="F450" s="45"/>
      <c r="G450" s="15"/>
      <c r="H450" s="15"/>
      <c r="I450" s="15"/>
      <c r="J450" s="21"/>
      <c r="P450" s="21"/>
    </row>
    <row r="451" spans="1:16" x14ac:dyDescent="0.25">
      <c r="A451" s="15"/>
      <c r="D451" s="45"/>
      <c r="E451" s="45"/>
      <c r="F451" s="45"/>
      <c r="G451" s="15"/>
      <c r="H451" s="15"/>
      <c r="I451" s="15"/>
      <c r="J451" s="21"/>
      <c r="P451" s="21"/>
    </row>
    <row r="452" spans="1:16" x14ac:dyDescent="0.25">
      <c r="A452" s="15"/>
      <c r="D452" s="45"/>
      <c r="E452" s="45"/>
      <c r="F452" s="45"/>
      <c r="G452" s="15"/>
      <c r="H452" s="15"/>
      <c r="I452" s="15"/>
      <c r="J452" s="21"/>
      <c r="P452" s="21"/>
    </row>
    <row r="453" spans="1:16" x14ac:dyDescent="0.25">
      <c r="A453" s="15"/>
      <c r="D453" s="45"/>
      <c r="E453" s="45"/>
      <c r="F453" s="45"/>
      <c r="G453" s="15"/>
      <c r="H453" s="15"/>
      <c r="I453" s="15"/>
      <c r="J453" s="21"/>
      <c r="P453" s="21"/>
    </row>
    <row r="454" spans="1:16" x14ac:dyDescent="0.25">
      <c r="A454" s="15"/>
      <c r="D454" s="45"/>
      <c r="E454" s="45"/>
      <c r="F454" s="45"/>
      <c r="G454" s="15"/>
      <c r="H454" s="15"/>
      <c r="I454" s="15"/>
      <c r="J454" s="21"/>
      <c r="P454" s="21"/>
    </row>
    <row r="455" spans="1:16" x14ac:dyDescent="0.25">
      <c r="A455" s="15"/>
      <c r="D455" s="45"/>
      <c r="E455" s="45"/>
      <c r="F455" s="45"/>
      <c r="G455" s="15"/>
      <c r="H455" s="15"/>
      <c r="I455" s="15"/>
      <c r="J455" s="21"/>
      <c r="P455" s="21"/>
    </row>
    <row r="456" spans="1:16" x14ac:dyDescent="0.25">
      <c r="A456" s="15"/>
      <c r="D456" s="45"/>
      <c r="E456" s="45"/>
      <c r="F456" s="45"/>
      <c r="G456" s="15"/>
      <c r="H456" s="15"/>
      <c r="I456" s="15"/>
      <c r="J456" s="21"/>
      <c r="P456" s="21"/>
    </row>
    <row r="457" spans="1:16" x14ac:dyDescent="0.25">
      <c r="A457" s="15"/>
      <c r="D457" s="45"/>
      <c r="E457" s="45"/>
      <c r="F457" s="45"/>
      <c r="G457" s="15"/>
      <c r="H457" s="15"/>
      <c r="I457" s="15"/>
      <c r="J457" s="21"/>
      <c r="P457" s="21"/>
    </row>
    <row r="458" spans="1:16" x14ac:dyDescent="0.25">
      <c r="A458" s="15"/>
      <c r="D458" s="45"/>
      <c r="E458" s="45"/>
      <c r="F458" s="45"/>
      <c r="G458" s="15"/>
      <c r="H458" s="15"/>
      <c r="I458" s="15"/>
      <c r="J458" s="21"/>
      <c r="P458" s="21"/>
    </row>
    <row r="459" spans="1:16" x14ac:dyDescent="0.25">
      <c r="A459" s="15"/>
      <c r="D459" s="45"/>
      <c r="E459" s="45"/>
      <c r="F459" s="45"/>
      <c r="G459" s="15"/>
      <c r="H459" s="15"/>
      <c r="I459" s="15"/>
      <c r="J459" s="21"/>
      <c r="P459" s="21"/>
    </row>
    <row r="460" spans="1:16" x14ac:dyDescent="0.25">
      <c r="A460" s="15"/>
      <c r="G460" s="15"/>
      <c r="H460" s="15"/>
      <c r="I460" s="15"/>
      <c r="J460" s="21"/>
      <c r="P460" s="21"/>
    </row>
    <row r="461" spans="1:16" x14ac:dyDescent="0.25">
      <c r="A461" s="15"/>
      <c r="G461" s="15"/>
      <c r="H461" s="15"/>
      <c r="I461" s="15"/>
      <c r="J461" s="21"/>
      <c r="P461" s="21"/>
    </row>
    <row r="462" spans="1:16" x14ac:dyDescent="0.25">
      <c r="A462" s="15"/>
      <c r="G462" s="15"/>
      <c r="H462" s="15"/>
      <c r="I462" s="15"/>
      <c r="J462" s="21"/>
      <c r="P462" s="21"/>
    </row>
    <row r="463" spans="1:16" x14ac:dyDescent="0.25">
      <c r="A463" s="15"/>
      <c r="G463" s="15"/>
      <c r="H463" s="15"/>
      <c r="I463" s="15"/>
      <c r="J463" s="21"/>
      <c r="P463" s="21"/>
    </row>
    <row r="464" spans="1:16" x14ac:dyDescent="0.25">
      <c r="A464" s="15"/>
      <c r="G464" s="15"/>
      <c r="H464" s="15"/>
      <c r="I464" s="15"/>
      <c r="J464" s="21"/>
      <c r="P464" s="21"/>
    </row>
    <row r="465" spans="1:16" x14ac:dyDescent="0.25">
      <c r="A465" s="15"/>
      <c r="G465" s="15"/>
      <c r="H465" s="15"/>
      <c r="I465" s="15"/>
      <c r="J465" s="21"/>
      <c r="P465" s="21"/>
    </row>
    <row r="466" spans="1:16" x14ac:dyDescent="0.25">
      <c r="A466" s="15"/>
      <c r="G466" s="15"/>
      <c r="H466" s="15"/>
      <c r="I466" s="15"/>
      <c r="J466" s="21"/>
      <c r="P466" s="21"/>
    </row>
    <row r="467" spans="1:16" x14ac:dyDescent="0.25">
      <c r="A467" s="15"/>
      <c r="G467" s="15"/>
      <c r="H467" s="15"/>
      <c r="I467" s="15"/>
      <c r="J467" s="21"/>
      <c r="P467" s="21"/>
    </row>
    <row r="468" spans="1:16" x14ac:dyDescent="0.25">
      <c r="A468" s="15"/>
      <c r="G468" s="15"/>
      <c r="H468" s="15"/>
      <c r="I468" s="15"/>
      <c r="J468" s="21"/>
      <c r="P468" s="21"/>
    </row>
    <row r="469" spans="1:16" x14ac:dyDescent="0.25">
      <c r="A469" s="15"/>
      <c r="G469" s="15"/>
      <c r="H469" s="15"/>
      <c r="I469" s="15"/>
      <c r="J469" s="21"/>
      <c r="P469" s="21"/>
    </row>
    <row r="470" spans="1:16" x14ac:dyDescent="0.25">
      <c r="A470" s="15"/>
      <c r="G470" s="15"/>
      <c r="H470" s="15"/>
      <c r="I470" s="15"/>
      <c r="J470" s="21"/>
      <c r="P470" s="21"/>
    </row>
    <row r="471" spans="1:16" x14ac:dyDescent="0.25">
      <c r="A471" s="15"/>
      <c r="G471" s="15"/>
      <c r="H471" s="15"/>
      <c r="I471" s="15"/>
      <c r="J471" s="21"/>
      <c r="P471" s="21"/>
    </row>
    <row r="472" spans="1:16" x14ac:dyDescent="0.25">
      <c r="A472" s="15"/>
      <c r="G472" s="15"/>
      <c r="H472" s="15"/>
      <c r="I472" s="15"/>
      <c r="J472" s="21"/>
      <c r="P472" s="21"/>
    </row>
    <row r="473" spans="1:16" x14ac:dyDescent="0.25">
      <c r="A473" s="15"/>
      <c r="G473" s="15"/>
      <c r="H473" s="15"/>
      <c r="I473" s="15"/>
      <c r="J473" s="21"/>
      <c r="P473" s="21"/>
    </row>
    <row r="474" spans="1:16" x14ac:dyDescent="0.25">
      <c r="A474" s="15"/>
      <c r="G474" s="15"/>
      <c r="H474" s="15"/>
      <c r="I474" s="15"/>
      <c r="J474" s="21"/>
      <c r="P474" s="21"/>
    </row>
    <row r="475" spans="1:16" x14ac:dyDescent="0.25">
      <c r="A475" s="15"/>
      <c r="G475" s="15"/>
      <c r="H475" s="15"/>
      <c r="I475" s="15"/>
      <c r="J475" s="21"/>
      <c r="P475" s="21"/>
    </row>
    <row r="476" spans="1:16" x14ac:dyDescent="0.25">
      <c r="A476" s="15"/>
      <c r="G476" s="15"/>
      <c r="H476" s="15"/>
      <c r="I476" s="15"/>
      <c r="J476" s="21"/>
      <c r="P476" s="21"/>
    </row>
    <row r="477" spans="1:16" x14ac:dyDescent="0.25">
      <c r="A477" s="15"/>
      <c r="G477" s="15"/>
      <c r="H477" s="15"/>
      <c r="I477" s="15"/>
      <c r="J477" s="21"/>
      <c r="P477" s="21"/>
    </row>
    <row r="478" spans="1:16" x14ac:dyDescent="0.25">
      <c r="A478" s="15"/>
      <c r="G478" s="15"/>
      <c r="H478" s="15"/>
      <c r="I478" s="15"/>
      <c r="J478" s="21"/>
      <c r="P478" s="21"/>
    </row>
    <row r="479" spans="1:16" x14ac:dyDescent="0.25">
      <c r="A479" s="15"/>
      <c r="G479" s="15"/>
      <c r="H479" s="15"/>
      <c r="I479" s="15"/>
      <c r="J479" s="21"/>
      <c r="P479" s="21"/>
    </row>
    <row r="480" spans="1:16" x14ac:dyDescent="0.25">
      <c r="A480" s="15"/>
      <c r="G480" s="15"/>
      <c r="H480" s="15"/>
      <c r="I480" s="15"/>
      <c r="J480" s="21"/>
      <c r="P480" s="21"/>
    </row>
    <row r="481" spans="1:16" x14ac:dyDescent="0.25">
      <c r="A481" s="15"/>
      <c r="G481" s="15"/>
      <c r="H481" s="15"/>
      <c r="I481" s="15"/>
      <c r="J481" s="21"/>
      <c r="P481" s="21"/>
    </row>
    <row r="482" spans="1:16" x14ac:dyDescent="0.25">
      <c r="A482" s="15"/>
      <c r="G482" s="15"/>
      <c r="H482" s="15"/>
      <c r="I482" s="15"/>
      <c r="J482" s="21"/>
      <c r="P482" s="21"/>
    </row>
    <row r="483" spans="1:16" x14ac:dyDescent="0.25">
      <c r="A483" s="15"/>
      <c r="G483" s="15"/>
      <c r="H483" s="15"/>
      <c r="I483" s="15"/>
      <c r="J483" s="21"/>
      <c r="P483" s="21"/>
    </row>
    <row r="484" spans="1:16" x14ac:dyDescent="0.25">
      <c r="A484" s="15"/>
      <c r="G484" s="15"/>
      <c r="H484" s="15"/>
      <c r="I484" s="15"/>
      <c r="J484" s="21"/>
      <c r="P484" s="21"/>
    </row>
    <row r="485" spans="1:16" x14ac:dyDescent="0.25">
      <c r="A485" s="15"/>
      <c r="G485" s="15"/>
      <c r="H485" s="15"/>
      <c r="I485" s="15"/>
      <c r="J485" s="21"/>
      <c r="P485" s="21"/>
    </row>
    <row r="486" spans="1:16" x14ac:dyDescent="0.25">
      <c r="A486" s="15"/>
      <c r="G486" s="15"/>
      <c r="H486" s="15"/>
      <c r="I486" s="15"/>
      <c r="J486" s="21"/>
      <c r="P486" s="21"/>
    </row>
    <row r="487" spans="1:16" x14ac:dyDescent="0.25">
      <c r="A487" s="15"/>
      <c r="G487" s="15"/>
      <c r="H487" s="15"/>
      <c r="I487" s="15"/>
      <c r="J487" s="21"/>
      <c r="P487" s="21"/>
    </row>
    <row r="488" spans="1:16" x14ac:dyDescent="0.25">
      <c r="A488" s="15"/>
      <c r="G488" s="15"/>
      <c r="H488" s="15"/>
      <c r="I488" s="15"/>
      <c r="J488" s="21"/>
      <c r="P488" s="21"/>
    </row>
    <row r="489" spans="1:16" x14ac:dyDescent="0.25">
      <c r="A489" s="15"/>
      <c r="G489" s="15"/>
      <c r="H489" s="15"/>
      <c r="I489" s="15"/>
      <c r="J489" s="21"/>
      <c r="P489" s="21"/>
    </row>
    <row r="490" spans="1:16" x14ac:dyDescent="0.25">
      <c r="A490" s="15"/>
      <c r="G490" s="15"/>
      <c r="H490" s="15"/>
      <c r="I490" s="15"/>
      <c r="J490" s="21"/>
      <c r="P490" s="21"/>
    </row>
    <row r="491" spans="1:16" x14ac:dyDescent="0.25">
      <c r="A491" s="15"/>
      <c r="G491" s="15"/>
      <c r="H491" s="15"/>
      <c r="I491" s="15"/>
      <c r="J491" s="21"/>
      <c r="P491" s="21"/>
    </row>
    <row r="492" spans="1:16" x14ac:dyDescent="0.25">
      <c r="A492" s="15"/>
      <c r="G492" s="15"/>
      <c r="H492" s="15"/>
      <c r="I492" s="15"/>
      <c r="J492" s="21"/>
      <c r="P492" s="21"/>
    </row>
    <row r="493" spans="1:16" x14ac:dyDescent="0.25">
      <c r="A493" s="15"/>
      <c r="G493" s="15"/>
      <c r="H493" s="15"/>
      <c r="I493" s="15"/>
      <c r="J493" s="21"/>
      <c r="P493" s="21"/>
    </row>
    <row r="494" spans="1:16" x14ac:dyDescent="0.25">
      <c r="A494" s="15"/>
      <c r="G494" s="15"/>
      <c r="H494" s="15"/>
      <c r="I494" s="15"/>
      <c r="J494" s="21"/>
      <c r="P494" s="21"/>
    </row>
    <row r="495" spans="1:16" x14ac:dyDescent="0.25">
      <c r="A495" s="15"/>
      <c r="G495" s="15"/>
      <c r="H495" s="15"/>
      <c r="I495" s="15"/>
      <c r="J495" s="21"/>
      <c r="P495" s="21"/>
    </row>
    <row r="496" spans="1:16" x14ac:dyDescent="0.25">
      <c r="A496" s="15"/>
      <c r="G496" s="15"/>
      <c r="H496" s="15"/>
      <c r="I496" s="15"/>
      <c r="J496" s="21"/>
      <c r="P496" s="21"/>
    </row>
    <row r="497" spans="1:16" x14ac:dyDescent="0.25">
      <c r="A497" s="15"/>
      <c r="G497" s="15"/>
      <c r="H497" s="15"/>
      <c r="I497" s="15"/>
      <c r="J497" s="21"/>
      <c r="P497" s="21"/>
    </row>
    <row r="498" spans="1:16" x14ac:dyDescent="0.25">
      <c r="A498" s="15"/>
      <c r="G498" s="15"/>
      <c r="H498" s="15"/>
      <c r="I498" s="15"/>
      <c r="J498" s="21"/>
      <c r="P498" s="21"/>
    </row>
    <row r="499" spans="1:16" x14ac:dyDescent="0.25">
      <c r="A499" s="15"/>
      <c r="G499" s="15"/>
      <c r="H499" s="15"/>
      <c r="I499" s="15"/>
      <c r="J499" s="21"/>
      <c r="P499" s="21"/>
    </row>
    <row r="500" spans="1:16" x14ac:dyDescent="0.25">
      <c r="A500" s="15"/>
      <c r="G500" s="15"/>
      <c r="H500" s="15"/>
      <c r="I500" s="15"/>
      <c r="J500" s="21"/>
      <c r="P500" s="21"/>
    </row>
    <row r="501" spans="1:16" x14ac:dyDescent="0.25">
      <c r="A501" s="15"/>
      <c r="G501" s="15"/>
      <c r="H501" s="15"/>
      <c r="I501" s="15"/>
      <c r="J501" s="21"/>
      <c r="P501" s="21"/>
    </row>
    <row r="502" spans="1:16" x14ac:dyDescent="0.25">
      <c r="A502" s="15"/>
      <c r="G502" s="15"/>
      <c r="H502" s="15"/>
      <c r="I502" s="15"/>
      <c r="J502" s="21"/>
      <c r="P502" s="21"/>
    </row>
    <row r="503" spans="1:16" x14ac:dyDescent="0.25">
      <c r="A503" s="15"/>
      <c r="G503" s="15"/>
      <c r="H503" s="15"/>
      <c r="P503" s="21"/>
    </row>
    <row r="504" spans="1:16" x14ac:dyDescent="0.25">
      <c r="A504" s="15"/>
      <c r="G504" s="15"/>
      <c r="H504" s="15"/>
    </row>
    <row r="505" spans="1:16" x14ac:dyDescent="0.25">
      <c r="A505" s="15"/>
      <c r="G505" s="15"/>
      <c r="H505" s="15"/>
    </row>
    <row r="506" spans="1:16" x14ac:dyDescent="0.25">
      <c r="A506" s="15"/>
      <c r="G506" s="15"/>
      <c r="H506" s="15"/>
    </row>
    <row r="507" spans="1:16" x14ac:dyDescent="0.25">
      <c r="A507" s="15"/>
      <c r="G507" s="15"/>
      <c r="H507" s="15"/>
    </row>
    <row r="508" spans="1:16" x14ac:dyDescent="0.25">
      <c r="A508" s="15"/>
      <c r="G508" s="15"/>
      <c r="H508" s="15"/>
    </row>
    <row r="509" spans="1:16" x14ac:dyDescent="0.25">
      <c r="A509" s="15"/>
      <c r="G509" s="15"/>
      <c r="H509" s="15"/>
    </row>
    <row r="510" spans="1:16" x14ac:dyDescent="0.25">
      <c r="A510" s="15"/>
      <c r="G510" s="15"/>
      <c r="H510" s="15"/>
    </row>
    <row r="511" spans="1:16" x14ac:dyDescent="0.25">
      <c r="A511" s="15"/>
      <c r="G511" s="15"/>
      <c r="H511" s="15"/>
    </row>
    <row r="512" spans="1:16" x14ac:dyDescent="0.25">
      <c r="A512" s="15"/>
      <c r="G512" s="15"/>
      <c r="H512" s="15"/>
    </row>
    <row r="513" spans="1:8" x14ac:dyDescent="0.25">
      <c r="A513" s="15"/>
      <c r="G513" s="15"/>
      <c r="H513" s="15"/>
    </row>
    <row r="514" spans="1:8" x14ac:dyDescent="0.25">
      <c r="A514" s="15"/>
      <c r="G514" s="15"/>
      <c r="H514" s="15"/>
    </row>
    <row r="515" spans="1:8" x14ac:dyDescent="0.25">
      <c r="A515" s="15"/>
      <c r="G515" s="15"/>
      <c r="H515" s="15"/>
    </row>
    <row r="516" spans="1:8" x14ac:dyDescent="0.25">
      <c r="A516" s="15"/>
      <c r="G516" s="15"/>
      <c r="H516" s="15"/>
    </row>
    <row r="517" spans="1:8" x14ac:dyDescent="0.25">
      <c r="A517" s="15"/>
      <c r="G517" s="15"/>
      <c r="H517" s="15"/>
    </row>
    <row r="518" spans="1:8" x14ac:dyDescent="0.25">
      <c r="A518" s="15"/>
      <c r="G518" s="15"/>
      <c r="H518" s="15"/>
    </row>
    <row r="519" spans="1:8" x14ac:dyDescent="0.25">
      <c r="A519" s="15"/>
      <c r="G519" s="15"/>
      <c r="H519" s="15"/>
    </row>
    <row r="520" spans="1:8" x14ac:dyDescent="0.25">
      <c r="A520" s="15"/>
      <c r="G520" s="15"/>
      <c r="H520" s="15"/>
    </row>
    <row r="521" spans="1:8" x14ac:dyDescent="0.25">
      <c r="A521" s="15"/>
      <c r="G521" s="15"/>
      <c r="H521" s="15"/>
    </row>
    <row r="522" spans="1:8" x14ac:dyDescent="0.25">
      <c r="A522" s="15"/>
      <c r="G522" s="15"/>
      <c r="H522" s="15"/>
    </row>
    <row r="523" spans="1:8" x14ac:dyDescent="0.25">
      <c r="A523" s="15"/>
      <c r="G523" s="15"/>
      <c r="H523" s="15"/>
    </row>
    <row r="524" spans="1:8" x14ac:dyDescent="0.25">
      <c r="A524" s="15"/>
      <c r="G524" s="15"/>
      <c r="H524" s="15"/>
    </row>
    <row r="525" spans="1:8" x14ac:dyDescent="0.25">
      <c r="A525" s="15"/>
      <c r="G525" s="15"/>
      <c r="H525" s="15"/>
    </row>
    <row r="526" spans="1:8" x14ac:dyDescent="0.25">
      <c r="A526" s="15"/>
      <c r="G526" s="15"/>
      <c r="H526" s="15"/>
    </row>
    <row r="527" spans="1:8" x14ac:dyDescent="0.25">
      <c r="A527" s="15"/>
      <c r="G527" s="15"/>
      <c r="H527" s="15"/>
    </row>
    <row r="528" spans="1:8" x14ac:dyDescent="0.25">
      <c r="A528" s="15"/>
      <c r="G528" s="15"/>
      <c r="H528" s="15"/>
    </row>
    <row r="529" spans="1:8" x14ac:dyDescent="0.25">
      <c r="A529" s="15"/>
      <c r="G529" s="15"/>
      <c r="H529" s="15"/>
    </row>
    <row r="530" spans="1:8" x14ac:dyDescent="0.25">
      <c r="A530" s="15"/>
      <c r="G530" s="15"/>
      <c r="H530" s="15"/>
    </row>
    <row r="531" spans="1:8" x14ac:dyDescent="0.25">
      <c r="A531" s="15"/>
      <c r="G531" s="15"/>
      <c r="H531" s="15"/>
    </row>
    <row r="532" spans="1:8" x14ac:dyDescent="0.25">
      <c r="A532" s="15"/>
      <c r="G532" s="15"/>
      <c r="H532" s="15"/>
    </row>
    <row r="533" spans="1:8" x14ac:dyDescent="0.25">
      <c r="A533" s="15"/>
      <c r="G533" s="15"/>
      <c r="H533" s="15"/>
    </row>
    <row r="534" spans="1:8" x14ac:dyDescent="0.25">
      <c r="A534" s="15"/>
      <c r="G534" s="15"/>
      <c r="H534" s="15"/>
    </row>
    <row r="535" spans="1:8" x14ac:dyDescent="0.25">
      <c r="A535" s="15"/>
      <c r="G535" s="15"/>
      <c r="H535" s="15"/>
    </row>
    <row r="536" spans="1:8" x14ac:dyDescent="0.25">
      <c r="A536" s="15"/>
      <c r="G536" s="15"/>
      <c r="H536" s="15"/>
    </row>
    <row r="537" spans="1:8" x14ac:dyDescent="0.25">
      <c r="A537" s="15"/>
      <c r="G537" s="15"/>
      <c r="H537" s="15"/>
    </row>
    <row r="538" spans="1:8" x14ac:dyDescent="0.25">
      <c r="A538" s="15"/>
      <c r="G538" s="15"/>
      <c r="H538" s="15"/>
    </row>
    <row r="539" spans="1:8" x14ac:dyDescent="0.25">
      <c r="A539" s="15"/>
      <c r="G539" s="15"/>
      <c r="H539" s="15"/>
    </row>
    <row r="540" spans="1:8" x14ac:dyDescent="0.25">
      <c r="A540" s="15"/>
      <c r="G540" s="15"/>
      <c r="H540" s="15"/>
    </row>
    <row r="541" spans="1:8" x14ac:dyDescent="0.25">
      <c r="A541" s="15"/>
      <c r="G541" s="15"/>
      <c r="H541" s="15"/>
    </row>
    <row r="542" spans="1:8" x14ac:dyDescent="0.25">
      <c r="A542" s="15"/>
      <c r="G542" s="15"/>
      <c r="H542" s="15"/>
    </row>
    <row r="543" spans="1:8" x14ac:dyDescent="0.25">
      <c r="A543" s="15"/>
      <c r="G543" s="15"/>
      <c r="H543" s="15"/>
    </row>
    <row r="544" spans="1:8" x14ac:dyDescent="0.25">
      <c r="A544" s="15"/>
      <c r="G544" s="15"/>
      <c r="H544" s="15"/>
    </row>
    <row r="545" spans="1:8" x14ac:dyDescent="0.25">
      <c r="A545" s="15"/>
      <c r="G545" s="15"/>
      <c r="H545" s="15"/>
    </row>
    <row r="546" spans="1:8" x14ac:dyDescent="0.25">
      <c r="A546" s="15"/>
      <c r="G546" s="15"/>
      <c r="H546" s="15"/>
    </row>
    <row r="547" spans="1:8" x14ac:dyDescent="0.25">
      <c r="A547" s="15"/>
      <c r="G547" s="15"/>
      <c r="H547" s="15"/>
    </row>
    <row r="548" spans="1:8" x14ac:dyDescent="0.25">
      <c r="A548" s="15"/>
      <c r="G548" s="15"/>
      <c r="H548" s="15"/>
    </row>
    <row r="549" spans="1:8" x14ac:dyDescent="0.25">
      <c r="A549" s="15"/>
      <c r="G549" s="15"/>
      <c r="H549" s="15"/>
    </row>
    <row r="550" spans="1:8" x14ac:dyDescent="0.25">
      <c r="A550" s="15"/>
      <c r="G550" s="15"/>
      <c r="H550" s="15"/>
    </row>
    <row r="551" spans="1:8" x14ac:dyDescent="0.25">
      <c r="A551" s="15"/>
      <c r="G551" s="15"/>
      <c r="H551" s="15"/>
    </row>
    <row r="552" spans="1:8" x14ac:dyDescent="0.25">
      <c r="A552" s="15"/>
      <c r="G552" s="15"/>
      <c r="H552" s="15"/>
    </row>
    <row r="553" spans="1:8" x14ac:dyDescent="0.25">
      <c r="A553" s="15"/>
      <c r="G553" s="15"/>
      <c r="H553" s="15"/>
    </row>
    <row r="554" spans="1:8" x14ac:dyDescent="0.25">
      <c r="A554" s="15"/>
      <c r="G554" s="15"/>
      <c r="H554" s="15"/>
    </row>
    <row r="555" spans="1:8" x14ac:dyDescent="0.25">
      <c r="A555" s="15"/>
      <c r="G555" s="15"/>
      <c r="H555" s="15"/>
    </row>
    <row r="556" spans="1:8" x14ac:dyDescent="0.25">
      <c r="A556" s="15"/>
      <c r="G556" s="15"/>
      <c r="H556" s="15"/>
    </row>
    <row r="557" spans="1:8" x14ac:dyDescent="0.25">
      <c r="A557" s="15"/>
      <c r="G557" s="15"/>
      <c r="H557" s="15"/>
    </row>
    <row r="558" spans="1:8" x14ac:dyDescent="0.25">
      <c r="A558" s="15"/>
      <c r="G558" s="15"/>
      <c r="H558" s="15"/>
    </row>
    <row r="559" spans="1:8" x14ac:dyDescent="0.25">
      <c r="A559" s="15"/>
      <c r="G559" s="15"/>
      <c r="H559" s="15"/>
    </row>
    <row r="560" spans="1:8" x14ac:dyDescent="0.25">
      <c r="A560" s="15"/>
      <c r="G560" s="15"/>
      <c r="H560" s="15"/>
    </row>
    <row r="561" spans="1:8" x14ac:dyDescent="0.25">
      <c r="A561" s="15"/>
      <c r="G561" s="15"/>
      <c r="H561" s="15"/>
    </row>
    <row r="562" spans="1:8" x14ac:dyDescent="0.25">
      <c r="A562" s="15"/>
      <c r="G562" s="15"/>
      <c r="H562" s="15"/>
    </row>
    <row r="563" spans="1:8" x14ac:dyDescent="0.25">
      <c r="A563" s="15"/>
      <c r="G563" s="15"/>
      <c r="H563" s="15"/>
    </row>
    <row r="564" spans="1:8" x14ac:dyDescent="0.25">
      <c r="A564" s="15"/>
      <c r="G564" s="15"/>
      <c r="H564" s="15"/>
    </row>
    <row r="565" spans="1:8" x14ac:dyDescent="0.25">
      <c r="A565" s="15"/>
      <c r="G565" s="15"/>
      <c r="H565" s="15"/>
    </row>
    <row r="566" spans="1:8" x14ac:dyDescent="0.25">
      <c r="A566" s="15"/>
      <c r="G566" s="15"/>
      <c r="H566" s="15"/>
    </row>
    <row r="567" spans="1:8" x14ac:dyDescent="0.25">
      <c r="A567" s="15"/>
      <c r="G567" s="15"/>
      <c r="H567" s="15"/>
    </row>
    <row r="568" spans="1:8" x14ac:dyDescent="0.25">
      <c r="A568" s="15"/>
      <c r="G568" s="15"/>
      <c r="H568" s="15"/>
    </row>
    <row r="569" spans="1:8" x14ac:dyDescent="0.25">
      <c r="A569" s="15"/>
      <c r="G569" s="15"/>
      <c r="H569" s="15"/>
    </row>
    <row r="570" spans="1:8" x14ac:dyDescent="0.25">
      <c r="A570" s="15"/>
      <c r="G570" s="15"/>
      <c r="H570" s="15"/>
    </row>
    <row r="571" spans="1:8" x14ac:dyDescent="0.25">
      <c r="A571" s="15"/>
      <c r="G571" s="15"/>
      <c r="H571" s="15"/>
    </row>
    <row r="572" spans="1:8" x14ac:dyDescent="0.25">
      <c r="A572" s="15"/>
      <c r="G572" s="15"/>
      <c r="H572" s="15"/>
    </row>
    <row r="573" spans="1:8" x14ac:dyDescent="0.25">
      <c r="A573" s="15"/>
      <c r="G573" s="15"/>
      <c r="H573" s="15"/>
    </row>
    <row r="574" spans="1:8" x14ac:dyDescent="0.25">
      <c r="A574" s="15"/>
      <c r="G574" s="15"/>
      <c r="H574" s="15"/>
    </row>
    <row r="575" spans="1:8" x14ac:dyDescent="0.25">
      <c r="A575" s="15"/>
      <c r="G575" s="15"/>
      <c r="H575" s="15"/>
    </row>
    <row r="576" spans="1:8" x14ac:dyDescent="0.25">
      <c r="A576" s="15"/>
      <c r="G576" s="15"/>
      <c r="H576" s="15"/>
    </row>
    <row r="577" spans="1:8" x14ac:dyDescent="0.25">
      <c r="A577" s="15"/>
      <c r="G577" s="15"/>
      <c r="H577" s="15"/>
    </row>
    <row r="578" spans="1:8" x14ac:dyDescent="0.25">
      <c r="A578" s="15"/>
      <c r="G578" s="15"/>
      <c r="H578" s="15"/>
    </row>
    <row r="579" spans="1:8" x14ac:dyDescent="0.25">
      <c r="A579" s="15"/>
      <c r="G579" s="15"/>
      <c r="H579" s="15"/>
    </row>
    <row r="580" spans="1:8" x14ac:dyDescent="0.25">
      <c r="A580" s="15"/>
      <c r="G580" s="15"/>
      <c r="H580" s="15"/>
    </row>
    <row r="581" spans="1:8" x14ac:dyDescent="0.25">
      <c r="A581" s="15"/>
      <c r="G581" s="15"/>
      <c r="H581" s="15"/>
    </row>
    <row r="582" spans="1:8" x14ac:dyDescent="0.25">
      <c r="A582" s="15"/>
      <c r="G582" s="15"/>
      <c r="H582" s="15"/>
    </row>
    <row r="583" spans="1:8" x14ac:dyDescent="0.25">
      <c r="A583" s="15"/>
      <c r="G583" s="15"/>
      <c r="H583" s="15"/>
    </row>
    <row r="584" spans="1:8" x14ac:dyDescent="0.25">
      <c r="A584" s="15"/>
      <c r="G584" s="15"/>
      <c r="H584" s="15"/>
    </row>
    <row r="585" spans="1:8" x14ac:dyDescent="0.25">
      <c r="A585" s="15"/>
      <c r="G585" s="15"/>
      <c r="H585" s="15"/>
    </row>
    <row r="586" spans="1:8" x14ac:dyDescent="0.25">
      <c r="A586" s="15"/>
      <c r="G586" s="15"/>
      <c r="H586" s="15"/>
    </row>
    <row r="587" spans="1:8" x14ac:dyDescent="0.25">
      <c r="A587" s="15"/>
      <c r="G587" s="15"/>
      <c r="H587" s="15"/>
    </row>
    <row r="588" spans="1:8" x14ac:dyDescent="0.25">
      <c r="A588" s="15"/>
      <c r="G588" s="15"/>
      <c r="H588" s="15"/>
    </row>
    <row r="589" spans="1:8" x14ac:dyDescent="0.25">
      <c r="A589" s="15"/>
      <c r="G589" s="15"/>
      <c r="H589" s="15"/>
    </row>
    <row r="590" spans="1:8" x14ac:dyDescent="0.25">
      <c r="A590" s="15"/>
      <c r="G590" s="15"/>
      <c r="H590" s="15"/>
    </row>
    <row r="591" spans="1:8" x14ac:dyDescent="0.25">
      <c r="A591" s="15"/>
      <c r="G591" s="15"/>
      <c r="H591" s="15"/>
    </row>
    <row r="592" spans="1:8" x14ac:dyDescent="0.25">
      <c r="A592" s="15"/>
      <c r="G592" s="15"/>
      <c r="H592" s="15"/>
    </row>
    <row r="593" spans="1:8" x14ac:dyDescent="0.25">
      <c r="A593" s="15"/>
      <c r="G593" s="15"/>
      <c r="H593" s="15"/>
    </row>
    <row r="594" spans="1:8" x14ac:dyDescent="0.25">
      <c r="A594" s="15"/>
      <c r="G594" s="15"/>
      <c r="H594" s="15"/>
    </row>
    <row r="595" spans="1:8" x14ac:dyDescent="0.25">
      <c r="A595" s="15"/>
      <c r="G595" s="15"/>
      <c r="H595" s="15"/>
    </row>
    <row r="596" spans="1:8" x14ac:dyDescent="0.25">
      <c r="A596" s="15"/>
      <c r="G596" s="15"/>
      <c r="H596" s="15"/>
    </row>
    <row r="597" spans="1:8" x14ac:dyDescent="0.25">
      <c r="A597" s="15"/>
      <c r="G597" s="15"/>
      <c r="H597" s="15"/>
    </row>
    <row r="598" spans="1:8" x14ac:dyDescent="0.25">
      <c r="A598" s="15"/>
      <c r="G598" s="15"/>
      <c r="H598" s="15"/>
    </row>
    <row r="599" spans="1:8" x14ac:dyDescent="0.25">
      <c r="A599" s="15"/>
      <c r="D599" s="45"/>
      <c r="E599" s="45"/>
      <c r="F599" s="45"/>
      <c r="G599" s="15"/>
      <c r="H599" s="15"/>
    </row>
    <row r="600" spans="1:8" x14ac:dyDescent="0.25">
      <c r="A600" s="15"/>
      <c r="D600" s="45"/>
      <c r="E600" s="45"/>
      <c r="F600" s="45"/>
      <c r="G600" s="15"/>
      <c r="H600" s="15"/>
    </row>
    <row r="601" spans="1:8" x14ac:dyDescent="0.25">
      <c r="A601" s="15"/>
      <c r="D601" s="45"/>
      <c r="E601" s="45"/>
      <c r="F601" s="45"/>
      <c r="G601" s="15"/>
      <c r="H601" s="15"/>
    </row>
    <row r="602" spans="1:8" x14ac:dyDescent="0.25">
      <c r="A602" s="15"/>
      <c r="D602" s="45"/>
      <c r="E602" s="45"/>
      <c r="F602" s="45"/>
      <c r="G602" s="15"/>
      <c r="H602" s="15"/>
    </row>
    <row r="603" spans="1:8" x14ac:dyDescent="0.25">
      <c r="A603" s="15"/>
      <c r="D603" s="45"/>
      <c r="E603" s="45"/>
      <c r="F603" s="45"/>
      <c r="G603" s="15"/>
      <c r="H603" s="15"/>
    </row>
    <row r="604" spans="1:8" x14ac:dyDescent="0.25">
      <c r="A604" s="15"/>
      <c r="D604" s="45"/>
      <c r="E604" s="45"/>
      <c r="F604" s="45"/>
      <c r="G604" s="15"/>
      <c r="H604" s="15"/>
    </row>
    <row r="605" spans="1:8" x14ac:dyDescent="0.25">
      <c r="A605" s="15"/>
      <c r="D605" s="45"/>
      <c r="E605" s="45"/>
      <c r="F605" s="45"/>
      <c r="G605" s="15"/>
      <c r="H605" s="15"/>
    </row>
    <row r="606" spans="1:8" x14ac:dyDescent="0.25">
      <c r="A606" s="15"/>
      <c r="D606" s="45"/>
      <c r="E606" s="45"/>
      <c r="F606" s="45"/>
      <c r="G606" s="15"/>
      <c r="H606" s="15"/>
    </row>
    <row r="607" spans="1:8" x14ac:dyDescent="0.25">
      <c r="A607" s="15"/>
      <c r="D607" s="45"/>
      <c r="E607" s="45"/>
      <c r="F607" s="45"/>
      <c r="G607" s="15"/>
      <c r="H607" s="15"/>
    </row>
    <row r="608" spans="1:8" x14ac:dyDescent="0.25">
      <c r="A608" s="15"/>
      <c r="D608" s="45"/>
      <c r="E608" s="45"/>
      <c r="F608" s="45"/>
      <c r="G608" s="15"/>
      <c r="H608" s="15"/>
    </row>
    <row r="609" spans="1:8" x14ac:dyDescent="0.25">
      <c r="A609" s="15"/>
      <c r="D609" s="45"/>
      <c r="E609" s="45"/>
      <c r="F609" s="45"/>
      <c r="G609" s="15"/>
      <c r="H609" s="15"/>
    </row>
    <row r="610" spans="1:8" x14ac:dyDescent="0.25">
      <c r="A610" s="15"/>
      <c r="D610" s="45"/>
      <c r="E610" s="45"/>
      <c r="F610" s="45"/>
      <c r="G610" s="15"/>
      <c r="H610" s="15"/>
    </row>
    <row r="611" spans="1:8" x14ac:dyDescent="0.25">
      <c r="A611" s="15"/>
      <c r="D611" s="45"/>
      <c r="E611" s="45"/>
      <c r="F611" s="45"/>
      <c r="G611" s="15"/>
      <c r="H611" s="15"/>
    </row>
    <row r="612" spans="1:8" x14ac:dyDescent="0.25">
      <c r="A612" s="15"/>
      <c r="D612" s="45"/>
      <c r="E612" s="45"/>
      <c r="F612" s="45"/>
      <c r="G612" s="15"/>
      <c r="H612" s="15"/>
    </row>
    <row r="613" spans="1:8" x14ac:dyDescent="0.25">
      <c r="A613" s="15"/>
      <c r="D613" s="45"/>
      <c r="E613" s="45"/>
      <c r="F613" s="45"/>
      <c r="G613" s="15"/>
      <c r="H613" s="15"/>
    </row>
    <row r="614" spans="1:8" x14ac:dyDescent="0.25">
      <c r="A614" s="15"/>
      <c r="D614" s="45"/>
      <c r="E614" s="45"/>
      <c r="F614" s="45"/>
      <c r="G614" s="15"/>
      <c r="H614" s="15"/>
    </row>
    <row r="615" spans="1:8" x14ac:dyDescent="0.25">
      <c r="A615" s="15"/>
      <c r="D615" s="45"/>
      <c r="E615" s="45"/>
      <c r="F615" s="45"/>
      <c r="G615" s="15"/>
      <c r="H615" s="15"/>
    </row>
    <row r="616" spans="1:8" x14ac:dyDescent="0.25">
      <c r="A616" s="15"/>
      <c r="D616" s="45"/>
      <c r="E616" s="45"/>
      <c r="F616" s="45"/>
      <c r="G616" s="15"/>
      <c r="H616" s="15"/>
    </row>
    <row r="617" spans="1:8" x14ac:dyDescent="0.25">
      <c r="A617" s="15"/>
      <c r="D617" s="45"/>
      <c r="E617" s="45"/>
      <c r="F617" s="45"/>
      <c r="G617" s="15"/>
      <c r="H617" s="15"/>
    </row>
    <row r="618" spans="1:8" x14ac:dyDescent="0.25">
      <c r="A618" s="15"/>
      <c r="G618" s="15"/>
      <c r="H618" s="15"/>
    </row>
    <row r="619" spans="1:8" x14ac:dyDescent="0.25">
      <c r="A619" s="15"/>
      <c r="G619" s="15"/>
      <c r="H619" s="15"/>
    </row>
    <row r="620" spans="1:8" x14ac:dyDescent="0.25">
      <c r="A620" s="15"/>
      <c r="G620" s="15"/>
      <c r="H620" s="15"/>
    </row>
    <row r="621" spans="1:8" x14ac:dyDescent="0.25">
      <c r="A621" s="15"/>
      <c r="G621" s="15"/>
      <c r="H621" s="15"/>
    </row>
    <row r="622" spans="1:8" x14ac:dyDescent="0.25">
      <c r="A622" s="15"/>
      <c r="G622" s="15"/>
      <c r="H622" s="15"/>
    </row>
    <row r="623" spans="1:8" x14ac:dyDescent="0.25">
      <c r="A623" s="15"/>
      <c r="G623" s="15"/>
      <c r="H623" s="15"/>
    </row>
    <row r="624" spans="1:8" x14ac:dyDescent="0.25">
      <c r="A624" s="15"/>
      <c r="G624" s="15"/>
      <c r="H624" s="15"/>
    </row>
    <row r="625" spans="1:8" x14ac:dyDescent="0.25">
      <c r="A625" s="15"/>
      <c r="G625" s="15"/>
      <c r="H625" s="15"/>
    </row>
    <row r="626" spans="1:8" x14ac:dyDescent="0.25">
      <c r="A626" s="15"/>
      <c r="G626" s="15"/>
      <c r="H626" s="15"/>
    </row>
    <row r="627" spans="1:8" x14ac:dyDescent="0.25">
      <c r="A627" s="15"/>
      <c r="G627" s="15"/>
      <c r="H627" s="15"/>
    </row>
    <row r="628" spans="1:8" x14ac:dyDescent="0.25">
      <c r="A628" s="15"/>
      <c r="G628" s="15"/>
      <c r="H628" s="15"/>
    </row>
    <row r="629" spans="1:8" x14ac:dyDescent="0.25">
      <c r="A629" s="15"/>
      <c r="G629" s="15"/>
      <c r="H629" s="15"/>
    </row>
    <row r="630" spans="1:8" x14ac:dyDescent="0.25">
      <c r="A630" s="15"/>
      <c r="G630" s="15"/>
    </row>
    <row r="631" spans="1:8" x14ac:dyDescent="0.25">
      <c r="A631" s="15"/>
      <c r="G631" s="15"/>
    </row>
    <row r="632" spans="1:8" x14ac:dyDescent="0.25">
      <c r="A632" s="15"/>
      <c r="G632" s="15"/>
    </row>
    <row r="633" spans="1:8" x14ac:dyDescent="0.25">
      <c r="A633" s="15"/>
      <c r="G633" s="15"/>
    </row>
    <row r="634" spans="1:8" x14ac:dyDescent="0.25">
      <c r="A634" s="15"/>
      <c r="G634" s="15"/>
    </row>
    <row r="635" spans="1:8" x14ac:dyDescent="0.25">
      <c r="A635" s="15"/>
      <c r="G635" s="15"/>
    </row>
    <row r="636" spans="1:8" x14ac:dyDescent="0.25">
      <c r="A636" s="15"/>
      <c r="G636" s="15"/>
    </row>
    <row r="637" spans="1:8" x14ac:dyDescent="0.25">
      <c r="A637" s="15"/>
      <c r="G637" s="15"/>
    </row>
    <row r="638" spans="1:8" x14ac:dyDescent="0.25">
      <c r="A638" s="15"/>
      <c r="G638" s="15"/>
    </row>
    <row r="639" spans="1:8" x14ac:dyDescent="0.25">
      <c r="A639" s="15"/>
      <c r="G639" s="15"/>
    </row>
    <row r="640" spans="1:8" x14ac:dyDescent="0.25">
      <c r="A640" s="15"/>
      <c r="D640" s="45"/>
      <c r="E640" s="45"/>
      <c r="F640" s="45"/>
      <c r="G640" s="15"/>
    </row>
    <row r="641" spans="1:7" x14ac:dyDescent="0.25">
      <c r="A641" s="15"/>
      <c r="D641" s="45"/>
      <c r="E641" s="45"/>
      <c r="F641" s="45"/>
      <c r="G641" s="15"/>
    </row>
    <row r="642" spans="1:7" x14ac:dyDescent="0.25">
      <c r="A642" s="15"/>
      <c r="D642" s="45"/>
      <c r="E642" s="45"/>
      <c r="F642" s="45"/>
      <c r="G642" s="15"/>
    </row>
    <row r="643" spans="1:7" x14ac:dyDescent="0.25">
      <c r="A643" s="15"/>
      <c r="G643" s="15"/>
    </row>
    <row r="644" spans="1:7" x14ac:dyDescent="0.25">
      <c r="A644" s="15"/>
      <c r="G644" s="15"/>
    </row>
    <row r="645" spans="1:7" x14ac:dyDescent="0.25">
      <c r="A645" s="15"/>
      <c r="G645" s="15"/>
    </row>
    <row r="646" spans="1:7" x14ac:dyDescent="0.25">
      <c r="A646" s="15"/>
      <c r="G646" s="15"/>
    </row>
    <row r="647" spans="1:7" x14ac:dyDescent="0.25">
      <c r="A647" s="15"/>
      <c r="G647" s="15"/>
    </row>
    <row r="648" spans="1:7" x14ac:dyDescent="0.25">
      <c r="A648" s="15"/>
      <c r="G648" s="15"/>
    </row>
    <row r="649" spans="1:7" x14ac:dyDescent="0.25">
      <c r="A649" s="15"/>
      <c r="G649" s="15"/>
    </row>
    <row r="650" spans="1:7" x14ac:dyDescent="0.25">
      <c r="A650" s="15"/>
      <c r="G650" s="15"/>
    </row>
    <row r="651" spans="1:7" x14ac:dyDescent="0.25">
      <c r="A651" s="15"/>
      <c r="G651" s="15"/>
    </row>
    <row r="652" spans="1:7" x14ac:dyDescent="0.25">
      <c r="A652" s="15"/>
      <c r="G652" s="15"/>
    </row>
    <row r="653" spans="1:7" x14ac:dyDescent="0.25">
      <c r="A653" s="15"/>
      <c r="G653" s="15"/>
    </row>
    <row r="654" spans="1:7" x14ac:dyDescent="0.25">
      <c r="A654" s="15"/>
      <c r="G654" s="15"/>
    </row>
    <row r="655" spans="1:7" x14ac:dyDescent="0.25">
      <c r="A655" s="15"/>
      <c r="G655" s="15"/>
    </row>
    <row r="656" spans="1:7" x14ac:dyDescent="0.25">
      <c r="A656" s="15"/>
      <c r="G656" s="15"/>
    </row>
    <row r="657" spans="1:7" x14ac:dyDescent="0.25">
      <c r="A657" s="15"/>
      <c r="G657" s="15"/>
    </row>
    <row r="658" spans="1:7" x14ac:dyDescent="0.25">
      <c r="A658" s="15"/>
      <c r="G658" s="15"/>
    </row>
    <row r="659" spans="1:7" x14ac:dyDescent="0.25">
      <c r="A659" s="15"/>
      <c r="G659" s="15"/>
    </row>
    <row r="660" spans="1:7" x14ac:dyDescent="0.25">
      <c r="A660" s="15"/>
      <c r="G660" s="15"/>
    </row>
    <row r="661" spans="1:7" x14ac:dyDescent="0.25">
      <c r="A661" s="15"/>
      <c r="G661" s="15"/>
    </row>
    <row r="662" spans="1:7" x14ac:dyDescent="0.25">
      <c r="A662" s="15"/>
      <c r="G662" s="15"/>
    </row>
    <row r="663" spans="1:7" x14ac:dyDescent="0.25">
      <c r="A663" s="15"/>
      <c r="G663" s="15"/>
    </row>
    <row r="664" spans="1:7" x14ac:dyDescent="0.25">
      <c r="A664" s="15"/>
      <c r="G664" s="15"/>
    </row>
    <row r="665" spans="1:7" x14ac:dyDescent="0.25">
      <c r="A665" s="15"/>
      <c r="G665" s="15"/>
    </row>
    <row r="666" spans="1:7" x14ac:dyDescent="0.25">
      <c r="A666" s="15"/>
      <c r="G666" s="15"/>
    </row>
    <row r="667" spans="1:7" x14ac:dyDescent="0.25">
      <c r="A667" s="15"/>
      <c r="G667" s="15"/>
    </row>
    <row r="668" spans="1:7" x14ac:dyDescent="0.25">
      <c r="A668" s="15"/>
      <c r="G668" s="15"/>
    </row>
    <row r="669" spans="1:7" x14ac:dyDescent="0.25">
      <c r="A669" s="15"/>
      <c r="G669" s="15"/>
    </row>
    <row r="670" spans="1:7" x14ac:dyDescent="0.25">
      <c r="A670" s="15"/>
      <c r="G670" s="15"/>
    </row>
    <row r="671" spans="1:7" x14ac:dyDescent="0.25">
      <c r="A671" s="15"/>
      <c r="G671" s="15"/>
    </row>
    <row r="672" spans="1:7" x14ac:dyDescent="0.25">
      <c r="A672" s="15"/>
      <c r="G672" s="15"/>
    </row>
    <row r="673" spans="1:7" x14ac:dyDescent="0.25">
      <c r="A673" s="15"/>
      <c r="G673" s="15"/>
    </row>
    <row r="674" spans="1:7" x14ac:dyDescent="0.25">
      <c r="A674" s="15"/>
      <c r="G674" s="15"/>
    </row>
    <row r="675" spans="1:7" x14ac:dyDescent="0.25">
      <c r="A675" s="15"/>
      <c r="G675" s="15"/>
    </row>
    <row r="676" spans="1:7" x14ac:dyDescent="0.25">
      <c r="A676" s="15"/>
      <c r="G676" s="15"/>
    </row>
    <row r="677" spans="1:7" x14ac:dyDescent="0.25">
      <c r="A677" s="15"/>
      <c r="G677" s="15"/>
    </row>
    <row r="678" spans="1:7" x14ac:dyDescent="0.25">
      <c r="A678" s="15"/>
      <c r="G678" s="15"/>
    </row>
    <row r="679" spans="1:7" x14ac:dyDescent="0.25">
      <c r="A679" s="15"/>
      <c r="G679" s="15"/>
    </row>
    <row r="680" spans="1:7" x14ac:dyDescent="0.25">
      <c r="A680" s="15"/>
      <c r="G680" s="15"/>
    </row>
    <row r="681" spans="1:7" x14ac:dyDescent="0.25">
      <c r="A681" s="15"/>
      <c r="G681" s="15"/>
    </row>
    <row r="682" spans="1:7" x14ac:dyDescent="0.25">
      <c r="A682" s="15"/>
      <c r="G682" s="15"/>
    </row>
    <row r="683" spans="1:7" x14ac:dyDescent="0.25">
      <c r="A683" s="15"/>
      <c r="G683" s="15"/>
    </row>
    <row r="684" spans="1:7" x14ac:dyDescent="0.25">
      <c r="A684" s="15"/>
      <c r="G684" s="15"/>
    </row>
    <row r="685" spans="1:7" x14ac:dyDescent="0.25">
      <c r="A685" s="15"/>
      <c r="G685" s="15"/>
    </row>
    <row r="686" spans="1:7" x14ac:dyDescent="0.25">
      <c r="A686" s="15"/>
      <c r="G686" s="15"/>
    </row>
    <row r="687" spans="1:7" x14ac:dyDescent="0.25">
      <c r="A687" s="15"/>
      <c r="G687" s="15"/>
    </row>
    <row r="688" spans="1:7" x14ac:dyDescent="0.25">
      <c r="A688" s="15"/>
      <c r="G688" s="15"/>
    </row>
    <row r="689" spans="1:7" x14ac:dyDescent="0.25">
      <c r="A689" s="15"/>
      <c r="G689" s="15"/>
    </row>
    <row r="690" spans="1:7" x14ac:dyDescent="0.25">
      <c r="A690" s="15"/>
      <c r="G690" s="15"/>
    </row>
    <row r="691" spans="1:7" x14ac:dyDescent="0.25">
      <c r="A691" s="15"/>
      <c r="G691" s="15"/>
    </row>
    <row r="692" spans="1:7" x14ac:dyDescent="0.25">
      <c r="A692" s="15"/>
      <c r="G692" s="15"/>
    </row>
    <row r="693" spans="1:7" x14ac:dyDescent="0.25">
      <c r="A693" s="15"/>
      <c r="G693" s="15"/>
    </row>
    <row r="694" spans="1:7" x14ac:dyDescent="0.25">
      <c r="A694" s="15"/>
      <c r="G694" s="15"/>
    </row>
    <row r="695" spans="1:7" x14ac:dyDescent="0.25">
      <c r="A695" s="15"/>
      <c r="G695" s="15"/>
    </row>
    <row r="696" spans="1:7" x14ac:dyDescent="0.25">
      <c r="A696" s="15"/>
      <c r="G696" s="15"/>
    </row>
    <row r="697" spans="1:7" x14ac:dyDescent="0.25">
      <c r="A697" s="15"/>
      <c r="G697" s="15"/>
    </row>
    <row r="698" spans="1:7" x14ac:dyDescent="0.25">
      <c r="A698" s="15"/>
      <c r="G698" s="15"/>
    </row>
    <row r="699" spans="1:7" x14ac:dyDescent="0.25">
      <c r="A699" s="15"/>
      <c r="G699" s="15"/>
    </row>
    <row r="700" spans="1:7" x14ac:dyDescent="0.25">
      <c r="A700" s="15"/>
      <c r="G700" s="15"/>
    </row>
    <row r="701" spans="1:7" x14ac:dyDescent="0.25">
      <c r="A701" s="15"/>
      <c r="G701" s="15"/>
    </row>
    <row r="702" spans="1:7" x14ac:dyDescent="0.25">
      <c r="A702" s="15"/>
      <c r="G702" s="15"/>
    </row>
    <row r="703" spans="1:7" x14ac:dyDescent="0.25">
      <c r="A703" s="15"/>
      <c r="G703" s="15"/>
    </row>
    <row r="704" spans="1:7" x14ac:dyDescent="0.25">
      <c r="A704" s="15"/>
      <c r="G704" s="15"/>
    </row>
    <row r="705" spans="1:7" x14ac:dyDescent="0.25">
      <c r="A705" s="15"/>
      <c r="G705" s="15"/>
    </row>
    <row r="706" spans="1:7" x14ac:dyDescent="0.25">
      <c r="A706" s="15"/>
      <c r="G706" s="15"/>
    </row>
    <row r="707" spans="1:7" x14ac:dyDescent="0.25">
      <c r="A707" s="15"/>
      <c r="G707" s="15"/>
    </row>
    <row r="708" spans="1:7" x14ac:dyDescent="0.25">
      <c r="A708" s="15"/>
      <c r="G708" s="15"/>
    </row>
    <row r="709" spans="1:7" x14ac:dyDescent="0.25">
      <c r="A709" s="15"/>
      <c r="G709" s="15"/>
    </row>
    <row r="710" spans="1:7" x14ac:dyDescent="0.25">
      <c r="A710" s="15"/>
      <c r="G710" s="15"/>
    </row>
    <row r="711" spans="1:7" x14ac:dyDescent="0.25">
      <c r="A711" s="15"/>
      <c r="G711" s="15"/>
    </row>
    <row r="712" spans="1:7" x14ac:dyDescent="0.25">
      <c r="A712" s="15"/>
      <c r="G712" s="15"/>
    </row>
    <row r="713" spans="1:7" x14ac:dyDescent="0.25">
      <c r="A713" s="15"/>
      <c r="G713" s="15"/>
    </row>
    <row r="714" spans="1:7" x14ac:dyDescent="0.25">
      <c r="A714" s="15"/>
      <c r="G714" s="15"/>
    </row>
    <row r="715" spans="1:7" x14ac:dyDescent="0.25">
      <c r="A715" s="15"/>
      <c r="G715" s="15"/>
    </row>
    <row r="716" spans="1:7" x14ac:dyDescent="0.25">
      <c r="A716" s="15"/>
      <c r="G716" s="15"/>
    </row>
    <row r="717" spans="1:7" x14ac:dyDescent="0.25">
      <c r="A717" s="15"/>
      <c r="G717" s="15"/>
    </row>
    <row r="718" spans="1:7" x14ac:dyDescent="0.25">
      <c r="A718" s="15"/>
      <c r="G718" s="15"/>
    </row>
    <row r="719" spans="1:7" x14ac:dyDescent="0.25">
      <c r="A719" s="15"/>
      <c r="G719" s="15"/>
    </row>
    <row r="720" spans="1:7" x14ac:dyDescent="0.25">
      <c r="A720" s="15"/>
      <c r="G720" s="15"/>
    </row>
    <row r="721" spans="1:7" x14ac:dyDescent="0.25">
      <c r="A721" s="15"/>
      <c r="G721" s="15"/>
    </row>
    <row r="722" spans="1:7" x14ac:dyDescent="0.25">
      <c r="A722" s="15"/>
      <c r="G722" s="15"/>
    </row>
    <row r="723" spans="1:7" x14ac:dyDescent="0.25">
      <c r="A723" s="15"/>
      <c r="G723" s="15"/>
    </row>
    <row r="724" spans="1:7" x14ac:dyDescent="0.25">
      <c r="A724" s="15"/>
      <c r="G724" s="15"/>
    </row>
    <row r="725" spans="1:7" x14ac:dyDescent="0.25">
      <c r="A725" s="15"/>
      <c r="G725" s="15"/>
    </row>
    <row r="726" spans="1:7" x14ac:dyDescent="0.25">
      <c r="A726" s="15"/>
      <c r="G726" s="15"/>
    </row>
    <row r="727" spans="1:7" x14ac:dyDescent="0.25">
      <c r="A727" s="15"/>
      <c r="G727" s="15"/>
    </row>
    <row r="728" spans="1:7" x14ac:dyDescent="0.25">
      <c r="A728" s="15"/>
      <c r="G728" s="15"/>
    </row>
    <row r="729" spans="1:7" x14ac:dyDescent="0.25">
      <c r="A729" s="15"/>
      <c r="G729" s="15"/>
    </row>
    <row r="730" spans="1:7" x14ac:dyDescent="0.25">
      <c r="A730" s="15"/>
      <c r="G730" s="15"/>
    </row>
    <row r="731" spans="1:7" x14ac:dyDescent="0.25">
      <c r="A731" s="15"/>
      <c r="G731" s="15"/>
    </row>
    <row r="732" spans="1:7" x14ac:dyDescent="0.25">
      <c r="A732" s="15"/>
      <c r="G732" s="15"/>
    </row>
    <row r="733" spans="1:7" x14ac:dyDescent="0.25">
      <c r="A733" s="15"/>
      <c r="G733" s="15"/>
    </row>
    <row r="734" spans="1:7" x14ac:dyDescent="0.25">
      <c r="A734" s="15"/>
      <c r="G734" s="15"/>
    </row>
    <row r="735" spans="1:7" x14ac:dyDescent="0.25">
      <c r="A735" s="15"/>
      <c r="G735" s="15"/>
    </row>
    <row r="736" spans="1:7" x14ac:dyDescent="0.25">
      <c r="A736" s="15"/>
      <c r="G736" s="15"/>
    </row>
    <row r="737" spans="1:7" x14ac:dyDescent="0.25">
      <c r="A737" s="15"/>
      <c r="G737" s="15"/>
    </row>
    <row r="738" spans="1:7" x14ac:dyDescent="0.25">
      <c r="A738" s="15"/>
      <c r="G738" s="15"/>
    </row>
    <row r="739" spans="1:7" x14ac:dyDescent="0.25">
      <c r="A739" s="15"/>
      <c r="G739" s="15"/>
    </row>
    <row r="740" spans="1:7" x14ac:dyDescent="0.25">
      <c r="A740" s="15"/>
      <c r="G740" s="15"/>
    </row>
    <row r="741" spans="1:7" x14ac:dyDescent="0.25">
      <c r="A741" s="15"/>
      <c r="G741" s="15"/>
    </row>
    <row r="742" spans="1:7" x14ac:dyDescent="0.25">
      <c r="A742" s="15"/>
      <c r="G742" s="15"/>
    </row>
    <row r="743" spans="1:7" x14ac:dyDescent="0.25">
      <c r="A743" s="15"/>
      <c r="G743" s="15"/>
    </row>
    <row r="744" spans="1:7" x14ac:dyDescent="0.25">
      <c r="A744" s="15"/>
      <c r="G744" s="15"/>
    </row>
    <row r="745" spans="1:7" x14ac:dyDescent="0.25">
      <c r="A745" s="15"/>
      <c r="G745" s="15"/>
    </row>
    <row r="746" spans="1:7" x14ac:dyDescent="0.25">
      <c r="A746" s="15"/>
      <c r="G746" s="15"/>
    </row>
    <row r="747" spans="1:7" x14ac:dyDescent="0.25">
      <c r="A747" s="15"/>
      <c r="G747" s="15"/>
    </row>
    <row r="748" spans="1:7" x14ac:dyDescent="0.25">
      <c r="A748" s="15"/>
      <c r="G748" s="15"/>
    </row>
    <row r="749" spans="1:7" x14ac:dyDescent="0.25">
      <c r="A749" s="15"/>
      <c r="G749" s="15"/>
    </row>
    <row r="750" spans="1:7" x14ac:dyDescent="0.25">
      <c r="A750" s="15"/>
      <c r="G750" s="15"/>
    </row>
    <row r="751" spans="1:7" x14ac:dyDescent="0.25">
      <c r="A751" s="15"/>
      <c r="G751" s="15"/>
    </row>
    <row r="752" spans="1:7" x14ac:dyDescent="0.25">
      <c r="A752" s="15"/>
      <c r="G752" s="15"/>
    </row>
    <row r="753" spans="1:7" x14ac:dyDescent="0.25">
      <c r="A753" s="15"/>
      <c r="G753" s="15"/>
    </row>
    <row r="754" spans="1:7" x14ac:dyDescent="0.25">
      <c r="A754" s="15"/>
      <c r="G754" s="15"/>
    </row>
    <row r="755" spans="1:7" x14ac:dyDescent="0.25">
      <c r="A755" s="15"/>
      <c r="G755" s="15"/>
    </row>
  </sheetData>
  <mergeCells count="6">
    <mergeCell ref="A1:N1"/>
    <mergeCell ref="B137:F137"/>
    <mergeCell ref="B148:F148"/>
    <mergeCell ref="A4:N4"/>
    <mergeCell ref="A3:N3"/>
    <mergeCell ref="A2:N2"/>
  </mergeCells>
  <phoneticPr fontId="0" type="noConversion"/>
  <printOptions horizontalCentered="1" verticalCentered="1"/>
  <pageMargins left="0.98425196850393704" right="0" top="0.35433070866141736" bottom="0.27559055118110237" header="0" footer="0"/>
  <pageSetup paperSize="5" scale="60" fitToHeight="0" orientation="landscape" r:id="rId1"/>
  <headerFooter alignWithMargins="0">
    <oddFooter>&amp;R&amp;P de &amp;N</oddFooter>
  </headerFooter>
  <rowBreaks count="1" manualBreakCount="1">
    <brk id="67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Q772"/>
  <sheetViews>
    <sheetView showGridLines="0" zoomScaleNormal="100" zoomScalePageLayoutView="50" workbookViewId="0">
      <pane ySplit="7" topLeftCell="A8" activePane="bottomLeft" state="frozen"/>
      <selection pane="bottomLeft" activeCell="A100" sqref="A100:XFD102"/>
    </sheetView>
  </sheetViews>
  <sheetFormatPr baseColWidth="10" defaultColWidth="15.5703125" defaultRowHeight="15.75" x14ac:dyDescent="0.25"/>
  <cols>
    <col min="1" max="1" width="10.5703125" style="20" customWidth="1"/>
    <col min="2" max="2" width="19.5703125" style="20" customWidth="1"/>
    <col min="3" max="3" width="27.140625" style="24" customWidth="1"/>
    <col min="4" max="5" width="28.42578125" style="15" customWidth="1"/>
    <col min="6" max="6" width="22.5703125" style="15" customWidth="1"/>
    <col min="7" max="7" width="16" style="20" customWidth="1"/>
    <col min="8" max="8" width="22" style="20" customWidth="1"/>
    <col min="9" max="9" width="20.85546875" style="20" customWidth="1"/>
    <col min="10" max="10" width="19.5703125" style="24" customWidth="1"/>
    <col min="11" max="11" width="19.140625" style="20" customWidth="1"/>
    <col min="12" max="12" width="20" style="20" customWidth="1"/>
    <col min="13" max="13" width="22.42578125" style="20" customWidth="1"/>
    <col min="14" max="14" width="20.140625" style="20" customWidth="1"/>
    <col min="15" max="15" width="20.42578125" style="24" customWidth="1"/>
    <col min="16" max="16" width="17.5703125" style="24" customWidth="1"/>
    <col min="17" max="17" width="18.140625" style="20" customWidth="1"/>
    <col min="18" max="16384" width="15.5703125" style="20"/>
  </cols>
  <sheetData>
    <row r="1" spans="1:17" s="2" customFormat="1" x14ac:dyDescent="0.25">
      <c r="A1" s="174" t="s">
        <v>0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  <c r="N1" s="174"/>
    </row>
    <row r="2" spans="1:17" s="2" customFormat="1" x14ac:dyDescent="0.25">
      <c r="A2" s="174" t="s">
        <v>1</v>
      </c>
      <c r="B2" s="174"/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  <c r="N2" s="174"/>
    </row>
    <row r="3" spans="1:17" s="2" customFormat="1" x14ac:dyDescent="0.25">
      <c r="A3" s="174" t="s">
        <v>4</v>
      </c>
      <c r="B3" s="174"/>
      <c r="C3" s="174"/>
      <c r="D3" s="174"/>
      <c r="E3" s="174"/>
      <c r="F3" s="174"/>
      <c r="G3" s="174"/>
      <c r="H3" s="174"/>
      <c r="I3" s="174"/>
      <c r="J3" s="174"/>
      <c r="K3" s="174"/>
      <c r="L3" s="174"/>
      <c r="M3" s="174"/>
      <c r="N3" s="174"/>
    </row>
    <row r="4" spans="1:17" s="3" customFormat="1" x14ac:dyDescent="0.25">
      <c r="A4" s="184" t="s">
        <v>52</v>
      </c>
      <c r="B4" s="184"/>
      <c r="C4" s="184"/>
      <c r="D4" s="184"/>
      <c r="E4" s="184"/>
      <c r="F4" s="184"/>
      <c r="G4" s="184"/>
      <c r="H4" s="184"/>
      <c r="I4" s="184"/>
      <c r="J4" s="184"/>
      <c r="K4" s="184"/>
      <c r="L4" s="184"/>
      <c r="M4" s="184"/>
      <c r="N4" s="184"/>
    </row>
    <row r="5" spans="1:17" s="3" customFormat="1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7" s="3" customFormat="1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</row>
    <row r="7" spans="1:17" s="9" customFormat="1" ht="51" customHeight="1" thickBot="1" x14ac:dyDescent="0.25">
      <c r="A7" s="46" t="s">
        <v>12</v>
      </c>
      <c r="B7" s="46" t="s">
        <v>42</v>
      </c>
      <c r="C7" s="47" t="s">
        <v>41</v>
      </c>
      <c r="D7" s="47" t="s">
        <v>13</v>
      </c>
      <c r="E7" s="47" t="s">
        <v>14</v>
      </c>
      <c r="F7" s="47" t="s">
        <v>15</v>
      </c>
      <c r="G7" s="47" t="s">
        <v>16</v>
      </c>
      <c r="H7" s="47" t="s">
        <v>17</v>
      </c>
      <c r="I7" s="47" t="s">
        <v>18</v>
      </c>
      <c r="J7" s="47" t="s">
        <v>19</v>
      </c>
      <c r="K7" s="47" t="s">
        <v>20</v>
      </c>
      <c r="L7" s="48" t="s">
        <v>43</v>
      </c>
      <c r="M7" s="48" t="s">
        <v>49</v>
      </c>
      <c r="N7" s="48" t="s">
        <v>35</v>
      </c>
      <c r="O7" s="8" t="s">
        <v>31</v>
      </c>
      <c r="P7" s="8" t="s">
        <v>29</v>
      </c>
      <c r="Q7" s="8" t="s">
        <v>30</v>
      </c>
    </row>
    <row r="8" spans="1:17" s="3" customFormat="1" ht="16.5" thickTop="1" x14ac:dyDescent="0.25">
      <c r="A8" s="3" t="s">
        <v>415</v>
      </c>
      <c r="B8" s="3" t="s">
        <v>54</v>
      </c>
      <c r="C8" s="3" t="s">
        <v>54</v>
      </c>
      <c r="D8" s="10">
        <v>13818718239</v>
      </c>
      <c r="E8" s="10">
        <v>13818718239</v>
      </c>
      <c r="F8" s="10">
        <v>8303163205.3000002</v>
      </c>
      <c r="G8" s="10">
        <v>5138175</v>
      </c>
      <c r="H8" s="10">
        <v>605944162.44000006</v>
      </c>
      <c r="I8" s="10">
        <v>7451536.6799999997</v>
      </c>
      <c r="J8" s="10">
        <v>3204603105.9899998</v>
      </c>
      <c r="K8" s="10">
        <v>3204088440.8200002</v>
      </c>
      <c r="L8" s="10">
        <v>9995581258.8899994</v>
      </c>
      <c r="M8" s="10">
        <v>4480026225.1899996</v>
      </c>
      <c r="N8" s="13">
        <f t="shared" ref="N8:N39" si="0">+J8/E8</f>
        <v>0.2319030644206769</v>
      </c>
      <c r="O8" s="12">
        <f>+O28+O68+O83+O92</f>
        <v>540989936</v>
      </c>
      <c r="P8" s="12">
        <f>+P28+P68+P83+P92</f>
        <v>21323466.859999999</v>
      </c>
      <c r="Q8" s="13">
        <f>+P8/O8</f>
        <v>3.9415644249618721E-2</v>
      </c>
    </row>
    <row r="9" spans="1:17" s="3" customFormat="1" x14ac:dyDescent="0.25">
      <c r="A9" s="3" t="s">
        <v>415</v>
      </c>
      <c r="B9" s="3" t="s">
        <v>56</v>
      </c>
      <c r="C9" s="3" t="s">
        <v>22</v>
      </c>
      <c r="D9" s="10">
        <v>3492895808</v>
      </c>
      <c r="E9" s="10">
        <v>3492895808</v>
      </c>
      <c r="F9" s="10">
        <v>3072872322</v>
      </c>
      <c r="G9" s="10">
        <v>0</v>
      </c>
      <c r="H9" s="10">
        <v>402440186.31</v>
      </c>
      <c r="I9" s="10">
        <v>0</v>
      </c>
      <c r="J9" s="10">
        <v>717537642.92999995</v>
      </c>
      <c r="K9" s="10">
        <v>717537642.92999995</v>
      </c>
      <c r="L9" s="10">
        <v>2372917978.7600002</v>
      </c>
      <c r="M9" s="10">
        <v>1952894492.76</v>
      </c>
      <c r="N9" s="13">
        <f t="shared" si="0"/>
        <v>0.20542772598214298</v>
      </c>
      <c r="O9" s="12"/>
      <c r="P9" s="12"/>
      <c r="Q9" s="13"/>
    </row>
    <row r="10" spans="1:17" s="15" customFormat="1" x14ac:dyDescent="0.25">
      <c r="A10" s="15" t="s">
        <v>415</v>
      </c>
      <c r="B10" s="15" t="s">
        <v>57</v>
      </c>
      <c r="C10" s="15" t="s">
        <v>58</v>
      </c>
      <c r="D10" s="16">
        <v>1483398000</v>
      </c>
      <c r="E10" s="16">
        <v>1483398000</v>
      </c>
      <c r="F10" s="16">
        <v>1483398000</v>
      </c>
      <c r="G10" s="16">
        <v>0</v>
      </c>
      <c r="H10" s="16">
        <v>0</v>
      </c>
      <c r="I10" s="16">
        <v>0</v>
      </c>
      <c r="J10" s="16">
        <v>319478303.05000001</v>
      </c>
      <c r="K10" s="16">
        <v>319478303.05000001</v>
      </c>
      <c r="L10" s="16">
        <v>1163919696.95</v>
      </c>
      <c r="M10" s="16">
        <v>1163919696.95</v>
      </c>
      <c r="N10" s="19">
        <f t="shared" si="0"/>
        <v>0.21536924213865732</v>
      </c>
      <c r="O10" s="18"/>
      <c r="P10" s="18"/>
      <c r="Q10" s="19"/>
    </row>
    <row r="11" spans="1:17" s="15" customFormat="1" x14ac:dyDescent="0.25">
      <c r="A11" s="15" t="s">
        <v>415</v>
      </c>
      <c r="B11" s="15" t="s">
        <v>59</v>
      </c>
      <c r="C11" s="15" t="s">
        <v>60</v>
      </c>
      <c r="D11" s="16">
        <v>1480398000</v>
      </c>
      <c r="E11" s="16">
        <v>1480398000</v>
      </c>
      <c r="F11" s="16">
        <v>1480398000</v>
      </c>
      <c r="G11" s="16">
        <v>0</v>
      </c>
      <c r="H11" s="16">
        <v>0</v>
      </c>
      <c r="I11" s="16">
        <v>0</v>
      </c>
      <c r="J11" s="16">
        <v>319478303.05000001</v>
      </c>
      <c r="K11" s="16">
        <v>319478303.05000001</v>
      </c>
      <c r="L11" s="16">
        <v>1160919696.95</v>
      </c>
      <c r="M11" s="16">
        <v>1160919696.95</v>
      </c>
      <c r="N11" s="19">
        <f t="shared" si="0"/>
        <v>0.21580568404577688</v>
      </c>
      <c r="O11" s="18"/>
      <c r="P11" s="18"/>
      <c r="Q11" s="19"/>
    </row>
    <row r="12" spans="1:17" s="15" customFormat="1" x14ac:dyDescent="0.25">
      <c r="A12" s="15" t="s">
        <v>415</v>
      </c>
      <c r="B12" s="15" t="s">
        <v>61</v>
      </c>
      <c r="C12" s="15" t="s">
        <v>62</v>
      </c>
      <c r="D12" s="16">
        <v>3000000</v>
      </c>
      <c r="E12" s="16">
        <v>3000000</v>
      </c>
      <c r="F12" s="16">
        <v>3000000</v>
      </c>
      <c r="G12" s="16">
        <v>0</v>
      </c>
      <c r="H12" s="16">
        <v>0</v>
      </c>
      <c r="I12" s="16">
        <v>0</v>
      </c>
      <c r="J12" s="16">
        <v>0</v>
      </c>
      <c r="K12" s="16">
        <v>0</v>
      </c>
      <c r="L12" s="16">
        <v>3000000</v>
      </c>
      <c r="M12" s="16">
        <v>3000000</v>
      </c>
      <c r="N12" s="19">
        <f t="shared" si="0"/>
        <v>0</v>
      </c>
      <c r="O12" s="18"/>
      <c r="P12" s="18"/>
      <c r="Q12" s="19"/>
    </row>
    <row r="13" spans="1:17" s="15" customFormat="1" ht="14.25" customHeight="1" x14ac:dyDescent="0.25">
      <c r="A13" s="15" t="s">
        <v>415</v>
      </c>
      <c r="B13" s="15" t="s">
        <v>63</v>
      </c>
      <c r="C13" s="15" t="s">
        <v>64</v>
      </c>
      <c r="D13" s="16">
        <v>1651348</v>
      </c>
      <c r="E13" s="16">
        <v>1651348</v>
      </c>
      <c r="F13" s="16">
        <v>1651348</v>
      </c>
      <c r="G13" s="16">
        <v>0</v>
      </c>
      <c r="H13" s="16">
        <v>0</v>
      </c>
      <c r="I13" s="16">
        <v>0</v>
      </c>
      <c r="J13" s="16">
        <v>510890</v>
      </c>
      <c r="K13" s="16">
        <v>510890</v>
      </c>
      <c r="L13" s="16">
        <v>1140458</v>
      </c>
      <c r="M13" s="16">
        <v>1140458</v>
      </c>
      <c r="N13" s="19">
        <f t="shared" si="0"/>
        <v>0.30937755094625724</v>
      </c>
      <c r="O13" s="18"/>
      <c r="P13" s="18"/>
      <c r="Q13" s="19"/>
    </row>
    <row r="14" spans="1:17" s="15" customFormat="1" x14ac:dyDescent="0.25">
      <c r="A14" s="15" t="s">
        <v>415</v>
      </c>
      <c r="B14" s="15" t="s">
        <v>65</v>
      </c>
      <c r="C14" s="15" t="s">
        <v>66</v>
      </c>
      <c r="D14" s="16">
        <v>1651348</v>
      </c>
      <c r="E14" s="16">
        <v>1651348</v>
      </c>
      <c r="F14" s="16">
        <v>1651348</v>
      </c>
      <c r="G14" s="16">
        <v>0</v>
      </c>
      <c r="H14" s="16">
        <v>0</v>
      </c>
      <c r="I14" s="16">
        <v>0</v>
      </c>
      <c r="J14" s="16">
        <v>510890</v>
      </c>
      <c r="K14" s="16">
        <v>510890</v>
      </c>
      <c r="L14" s="16">
        <v>1140458</v>
      </c>
      <c r="M14" s="16">
        <v>1140458</v>
      </c>
      <c r="N14" s="19">
        <f t="shared" si="0"/>
        <v>0.30937755094625724</v>
      </c>
      <c r="O14" s="18"/>
      <c r="P14" s="18"/>
      <c r="Q14" s="19"/>
    </row>
    <row r="15" spans="1:17" s="15" customFormat="1" x14ac:dyDescent="0.25">
      <c r="A15" s="15" t="s">
        <v>415</v>
      </c>
      <c r="B15" s="15" t="s">
        <v>67</v>
      </c>
      <c r="C15" s="15" t="s">
        <v>68</v>
      </c>
      <c r="D15" s="16">
        <v>1476906073</v>
      </c>
      <c r="E15" s="16">
        <v>1476906073</v>
      </c>
      <c r="F15" s="16">
        <v>1072965147</v>
      </c>
      <c r="G15" s="16">
        <v>0</v>
      </c>
      <c r="H15" s="16">
        <v>0</v>
      </c>
      <c r="I15" s="16">
        <v>0</v>
      </c>
      <c r="J15" s="16">
        <v>285130809.19</v>
      </c>
      <c r="K15" s="16">
        <v>285130809.19</v>
      </c>
      <c r="L15" s="16">
        <v>1191775263.8099999</v>
      </c>
      <c r="M15" s="16">
        <v>787834337.80999994</v>
      </c>
      <c r="N15" s="19">
        <f t="shared" si="0"/>
        <v>0.19305954143097359</v>
      </c>
      <c r="O15" s="18"/>
      <c r="P15" s="18"/>
      <c r="Q15" s="19"/>
    </row>
    <row r="16" spans="1:17" s="15" customFormat="1" x14ac:dyDescent="0.25">
      <c r="A16" s="15" t="s">
        <v>415</v>
      </c>
      <c r="B16" s="15" t="s">
        <v>69</v>
      </c>
      <c r="C16" s="15" t="s">
        <v>70</v>
      </c>
      <c r="D16" s="16">
        <v>583630836</v>
      </c>
      <c r="E16" s="16">
        <v>583630836</v>
      </c>
      <c r="F16" s="16">
        <v>583630836</v>
      </c>
      <c r="G16" s="16">
        <v>0</v>
      </c>
      <c r="H16" s="16">
        <v>0</v>
      </c>
      <c r="I16" s="16">
        <v>0</v>
      </c>
      <c r="J16" s="16">
        <v>114707204.77</v>
      </c>
      <c r="K16" s="16">
        <v>114707204.77</v>
      </c>
      <c r="L16" s="16">
        <v>468923631.23000002</v>
      </c>
      <c r="M16" s="16">
        <v>468923631.23000002</v>
      </c>
      <c r="N16" s="19">
        <f t="shared" si="0"/>
        <v>0.19654068581461998</v>
      </c>
      <c r="O16" s="18"/>
      <c r="P16" s="18"/>
      <c r="Q16" s="19"/>
    </row>
    <row r="17" spans="1:17" s="15" customFormat="1" x14ac:dyDescent="0.25">
      <c r="A17" s="15" t="s">
        <v>415</v>
      </c>
      <c r="B17" s="15" t="s">
        <v>71</v>
      </c>
      <c r="C17" s="15" t="s">
        <v>72</v>
      </c>
      <c r="D17" s="16">
        <v>72794040</v>
      </c>
      <c r="E17" s="16">
        <v>72794040</v>
      </c>
      <c r="F17" s="16">
        <v>72794040</v>
      </c>
      <c r="G17" s="16">
        <v>0</v>
      </c>
      <c r="H17" s="16">
        <v>0</v>
      </c>
      <c r="I17" s="16">
        <v>0</v>
      </c>
      <c r="J17" s="16">
        <v>11647763.35</v>
      </c>
      <c r="K17" s="16">
        <v>11647763.35</v>
      </c>
      <c r="L17" s="16">
        <v>61146276.649999999</v>
      </c>
      <c r="M17" s="16">
        <v>61146276.649999999</v>
      </c>
      <c r="N17" s="19">
        <f t="shared" si="0"/>
        <v>0.16000984902060664</v>
      </c>
      <c r="O17" s="18"/>
      <c r="P17" s="18"/>
      <c r="Q17" s="19"/>
    </row>
    <row r="18" spans="1:17" s="15" customFormat="1" x14ac:dyDescent="0.25">
      <c r="A18" s="15" t="s">
        <v>415</v>
      </c>
      <c r="B18" s="15" t="s">
        <v>73</v>
      </c>
      <c r="C18" s="15" t="s">
        <v>74</v>
      </c>
      <c r="D18" s="16">
        <v>157493154</v>
      </c>
      <c r="E18" s="16">
        <v>157493154</v>
      </c>
      <c r="F18" s="16">
        <v>157493154</v>
      </c>
      <c r="G18" s="16">
        <v>0</v>
      </c>
      <c r="H18" s="16">
        <v>0</v>
      </c>
      <c r="I18" s="16">
        <v>0</v>
      </c>
      <c r="J18" s="16">
        <v>153798437.47999999</v>
      </c>
      <c r="K18" s="16">
        <v>153798437.47999999</v>
      </c>
      <c r="L18" s="16">
        <v>3694716.52</v>
      </c>
      <c r="M18" s="16">
        <v>3694716.52</v>
      </c>
      <c r="N18" s="19">
        <f t="shared" si="0"/>
        <v>0.97654046270481054</v>
      </c>
      <c r="O18" s="18"/>
      <c r="P18" s="18"/>
      <c r="Q18" s="19"/>
    </row>
    <row r="19" spans="1:17" s="15" customFormat="1" x14ac:dyDescent="0.25">
      <c r="A19" s="15" t="s">
        <v>415</v>
      </c>
      <c r="B19" s="15" t="s">
        <v>75</v>
      </c>
      <c r="C19" s="15" t="s">
        <v>76</v>
      </c>
      <c r="D19" s="16">
        <v>443400926</v>
      </c>
      <c r="E19" s="16">
        <v>443400926</v>
      </c>
      <c r="F19" s="16">
        <v>39460000</v>
      </c>
      <c r="G19" s="16">
        <v>0</v>
      </c>
      <c r="H19" s="16">
        <v>0</v>
      </c>
      <c r="I19" s="16">
        <v>0</v>
      </c>
      <c r="J19" s="16">
        <v>4933182.2699999996</v>
      </c>
      <c r="K19" s="16">
        <v>4933182.2699999996</v>
      </c>
      <c r="L19" s="16">
        <v>438467743.73000002</v>
      </c>
      <c r="M19" s="16">
        <v>34526817.729999997</v>
      </c>
      <c r="N19" s="19">
        <f t="shared" si="0"/>
        <v>1.1125782515844361E-2</v>
      </c>
      <c r="O19" s="18"/>
      <c r="P19" s="18"/>
      <c r="Q19" s="19"/>
    </row>
    <row r="20" spans="1:17" s="15" customFormat="1" x14ac:dyDescent="0.25">
      <c r="A20" s="15" t="s">
        <v>415</v>
      </c>
      <c r="B20" s="15" t="s">
        <v>77</v>
      </c>
      <c r="C20" s="15" t="s">
        <v>78</v>
      </c>
      <c r="D20" s="16">
        <v>219587117</v>
      </c>
      <c r="E20" s="16">
        <v>219587117</v>
      </c>
      <c r="F20" s="16">
        <v>219587117</v>
      </c>
      <c r="G20" s="16">
        <v>0</v>
      </c>
      <c r="H20" s="16">
        <v>0</v>
      </c>
      <c r="I20" s="16">
        <v>0</v>
      </c>
      <c r="J20" s="16">
        <v>44221.32</v>
      </c>
      <c r="K20" s="16">
        <v>44221.32</v>
      </c>
      <c r="L20" s="16">
        <v>219542895.68000001</v>
      </c>
      <c r="M20" s="16">
        <v>219542895.68000001</v>
      </c>
      <c r="N20" s="19">
        <f t="shared" si="0"/>
        <v>2.0138394548893321E-4</v>
      </c>
      <c r="O20" s="18"/>
      <c r="P20" s="18"/>
      <c r="Q20" s="19"/>
    </row>
    <row r="21" spans="1:17" s="15" customFormat="1" x14ac:dyDescent="0.25">
      <c r="A21" s="15" t="s">
        <v>415</v>
      </c>
      <c r="B21" s="15" t="s">
        <v>79</v>
      </c>
      <c r="C21" s="15" t="s">
        <v>80</v>
      </c>
      <c r="D21" s="16">
        <v>267804903</v>
      </c>
      <c r="E21" s="16">
        <v>267804903</v>
      </c>
      <c r="F21" s="16">
        <v>259692903</v>
      </c>
      <c r="G21" s="16">
        <v>0</v>
      </c>
      <c r="H21" s="16">
        <v>200167960.65000001</v>
      </c>
      <c r="I21" s="16">
        <v>0</v>
      </c>
      <c r="J21" s="16">
        <v>59524942.350000001</v>
      </c>
      <c r="K21" s="16">
        <v>59524942.350000001</v>
      </c>
      <c r="L21" s="16">
        <v>8112000</v>
      </c>
      <c r="M21" s="16">
        <v>0</v>
      </c>
      <c r="N21" s="19">
        <f t="shared" si="0"/>
        <v>0.22226980045245848</v>
      </c>
      <c r="O21" s="18"/>
      <c r="P21" s="18"/>
      <c r="Q21" s="19"/>
    </row>
    <row r="22" spans="1:17" s="15" customFormat="1" x14ac:dyDescent="0.25">
      <c r="A22" s="15" t="s">
        <v>415</v>
      </c>
      <c r="B22" s="15" t="s">
        <v>416</v>
      </c>
      <c r="C22" s="15" t="s">
        <v>82</v>
      </c>
      <c r="D22" s="16">
        <v>254071318</v>
      </c>
      <c r="E22" s="16">
        <v>254071318</v>
      </c>
      <c r="F22" s="16">
        <v>246375318</v>
      </c>
      <c r="G22" s="16">
        <v>0</v>
      </c>
      <c r="H22" s="16">
        <v>189902838.44</v>
      </c>
      <c r="I22" s="16">
        <v>0</v>
      </c>
      <c r="J22" s="16">
        <v>56472479.560000002</v>
      </c>
      <c r="K22" s="16">
        <v>56472479.560000002</v>
      </c>
      <c r="L22" s="16">
        <v>7696000</v>
      </c>
      <c r="M22" s="16">
        <v>0</v>
      </c>
      <c r="N22" s="19">
        <f t="shared" si="0"/>
        <v>0.22227018777459959</v>
      </c>
      <c r="O22" s="18"/>
      <c r="P22" s="18"/>
      <c r="Q22" s="19"/>
    </row>
    <row r="23" spans="1:17" s="15" customFormat="1" x14ac:dyDescent="0.25">
      <c r="A23" s="15" t="s">
        <v>415</v>
      </c>
      <c r="B23" s="15" t="s">
        <v>417</v>
      </c>
      <c r="C23" s="15" t="s">
        <v>84</v>
      </c>
      <c r="D23" s="16">
        <v>13733585</v>
      </c>
      <c r="E23" s="16">
        <v>13733585</v>
      </c>
      <c r="F23" s="16">
        <v>13317585</v>
      </c>
      <c r="G23" s="16">
        <v>0</v>
      </c>
      <c r="H23" s="16">
        <v>10265122.210000001</v>
      </c>
      <c r="I23" s="16">
        <v>0</v>
      </c>
      <c r="J23" s="16">
        <v>3052462.79</v>
      </c>
      <c r="K23" s="16">
        <v>3052462.79</v>
      </c>
      <c r="L23" s="16">
        <v>416000</v>
      </c>
      <c r="M23" s="16">
        <v>0</v>
      </c>
      <c r="N23" s="19">
        <f t="shared" si="0"/>
        <v>0.22226263499297524</v>
      </c>
      <c r="O23" s="18"/>
      <c r="P23" s="18"/>
      <c r="Q23" s="19"/>
    </row>
    <row r="24" spans="1:17" s="15" customFormat="1" x14ac:dyDescent="0.25">
      <c r="A24" s="15" t="s">
        <v>415</v>
      </c>
      <c r="B24" s="15" t="s">
        <v>85</v>
      </c>
      <c r="C24" s="15" t="s">
        <v>86</v>
      </c>
      <c r="D24" s="16">
        <v>263135484</v>
      </c>
      <c r="E24" s="16">
        <v>263135484</v>
      </c>
      <c r="F24" s="16">
        <v>255164924</v>
      </c>
      <c r="G24" s="16">
        <v>0</v>
      </c>
      <c r="H24" s="16">
        <v>202272225.66</v>
      </c>
      <c r="I24" s="16">
        <v>0</v>
      </c>
      <c r="J24" s="16">
        <v>52892698.340000004</v>
      </c>
      <c r="K24" s="16">
        <v>52892698.340000004</v>
      </c>
      <c r="L24" s="16">
        <v>7970560</v>
      </c>
      <c r="M24" s="16">
        <v>0</v>
      </c>
      <c r="N24" s="19">
        <f t="shared" si="0"/>
        <v>0.20100937181091094</v>
      </c>
      <c r="O24" s="18"/>
      <c r="P24" s="18"/>
      <c r="Q24" s="19"/>
    </row>
    <row r="25" spans="1:17" s="15" customFormat="1" x14ac:dyDescent="0.25">
      <c r="A25" s="15" t="s">
        <v>415</v>
      </c>
      <c r="B25" s="15" t="s">
        <v>418</v>
      </c>
      <c r="C25" s="15" t="s">
        <v>88</v>
      </c>
      <c r="D25" s="16">
        <v>139533221</v>
      </c>
      <c r="E25" s="16">
        <v>139533221</v>
      </c>
      <c r="F25" s="16">
        <v>135306661</v>
      </c>
      <c r="G25" s="16">
        <v>0</v>
      </c>
      <c r="H25" s="16">
        <v>109886174.95</v>
      </c>
      <c r="I25" s="16">
        <v>0</v>
      </c>
      <c r="J25" s="16">
        <v>25420486.050000001</v>
      </c>
      <c r="K25" s="16">
        <v>25420486.050000001</v>
      </c>
      <c r="L25" s="16">
        <v>4226560</v>
      </c>
      <c r="M25" s="16">
        <v>0</v>
      </c>
      <c r="N25" s="19">
        <f t="shared" si="0"/>
        <v>0.18218232093990006</v>
      </c>
      <c r="O25" s="18"/>
      <c r="P25" s="18"/>
      <c r="Q25" s="19"/>
    </row>
    <row r="26" spans="1:17" s="15" customFormat="1" x14ac:dyDescent="0.25">
      <c r="A26" s="15" t="s">
        <v>415</v>
      </c>
      <c r="B26" s="15" t="s">
        <v>419</v>
      </c>
      <c r="C26" s="15" t="s">
        <v>90</v>
      </c>
      <c r="D26" s="16">
        <v>41200754</v>
      </c>
      <c r="E26" s="16">
        <v>41200754</v>
      </c>
      <c r="F26" s="16">
        <v>39952754</v>
      </c>
      <c r="G26" s="16">
        <v>0</v>
      </c>
      <c r="H26" s="16">
        <v>30795339.399999999</v>
      </c>
      <c r="I26" s="16">
        <v>0</v>
      </c>
      <c r="J26" s="16">
        <v>9157414.5999999996</v>
      </c>
      <c r="K26" s="16">
        <v>9157414.5999999996</v>
      </c>
      <c r="L26" s="16">
        <v>1248000</v>
      </c>
      <c r="M26" s="16">
        <v>0</v>
      </c>
      <c r="N26" s="19">
        <f t="shared" si="0"/>
        <v>0.222263277026435</v>
      </c>
      <c r="O26" s="18"/>
      <c r="P26" s="18"/>
      <c r="Q26" s="19"/>
    </row>
    <row r="27" spans="1:17" s="15" customFormat="1" x14ac:dyDescent="0.25">
      <c r="A27" s="15" t="s">
        <v>415</v>
      </c>
      <c r="B27" s="15" t="s">
        <v>420</v>
      </c>
      <c r="C27" s="15" t="s">
        <v>92</v>
      </c>
      <c r="D27" s="16">
        <v>82401509</v>
      </c>
      <c r="E27" s="16">
        <v>82401509</v>
      </c>
      <c r="F27" s="16">
        <v>79905509</v>
      </c>
      <c r="G27" s="16">
        <v>0</v>
      </c>
      <c r="H27" s="16">
        <v>61590711.310000002</v>
      </c>
      <c r="I27" s="16">
        <v>0</v>
      </c>
      <c r="J27" s="16">
        <v>18314797.690000001</v>
      </c>
      <c r="K27" s="16">
        <v>18314797.690000001</v>
      </c>
      <c r="L27" s="16">
        <v>2496000</v>
      </c>
      <c r="M27" s="16">
        <v>0</v>
      </c>
      <c r="N27" s="19">
        <f t="shared" si="0"/>
        <v>0.22226289193320478</v>
      </c>
      <c r="O27" s="18"/>
      <c r="P27" s="18"/>
      <c r="Q27" s="19"/>
    </row>
    <row r="28" spans="1:17" s="3" customFormat="1" ht="15" customHeight="1" x14ac:dyDescent="0.25">
      <c r="A28" s="3" t="s">
        <v>415</v>
      </c>
      <c r="B28" s="3" t="s">
        <v>95</v>
      </c>
      <c r="C28" s="3" t="s">
        <v>96</v>
      </c>
      <c r="D28" s="10">
        <v>438612768</v>
      </c>
      <c r="E28" s="10">
        <v>438612768</v>
      </c>
      <c r="F28" s="10">
        <v>222241587</v>
      </c>
      <c r="G28" s="10">
        <v>5138175</v>
      </c>
      <c r="H28" s="10">
        <v>32208954.649999999</v>
      </c>
      <c r="I28" s="10">
        <v>7451536.6799999997</v>
      </c>
      <c r="J28" s="10">
        <v>17587618.859999999</v>
      </c>
      <c r="K28" s="10">
        <v>17072953.690000001</v>
      </c>
      <c r="L28" s="10">
        <v>376226482.81</v>
      </c>
      <c r="M28" s="10">
        <v>159855301.81</v>
      </c>
      <c r="N28" s="13">
        <f t="shared" si="0"/>
        <v>4.0098282911818925E-2</v>
      </c>
      <c r="O28" s="12">
        <f t="shared" ref="O28:O59" si="1">+E28</f>
        <v>438612768</v>
      </c>
      <c r="P28" s="12">
        <f t="shared" ref="P28:P59" si="2">+J28</f>
        <v>17587618.859999999</v>
      </c>
      <c r="Q28" s="13">
        <f t="shared" ref="Q28:Q58" si="3">+P28/O28</f>
        <v>4.0098282911818925E-2</v>
      </c>
    </row>
    <row r="29" spans="1:17" s="15" customFormat="1" x14ac:dyDescent="0.25">
      <c r="A29" s="15" t="s">
        <v>415</v>
      </c>
      <c r="B29" s="15" t="s">
        <v>97</v>
      </c>
      <c r="C29" s="15" t="s">
        <v>98</v>
      </c>
      <c r="D29" s="16">
        <v>67869231</v>
      </c>
      <c r="E29" s="16">
        <v>67869231</v>
      </c>
      <c r="F29" s="16">
        <v>35534616</v>
      </c>
      <c r="G29" s="16">
        <v>0</v>
      </c>
      <c r="H29" s="16">
        <v>4387500</v>
      </c>
      <c r="I29" s="16">
        <v>4863162.54</v>
      </c>
      <c r="J29" s="16">
        <v>5709000</v>
      </c>
      <c r="K29" s="16">
        <v>5709000</v>
      </c>
      <c r="L29" s="16">
        <v>52909568.460000001</v>
      </c>
      <c r="M29" s="16">
        <v>20574953.460000001</v>
      </c>
      <c r="N29" s="19">
        <f t="shared" si="0"/>
        <v>8.4117646772806365E-2</v>
      </c>
      <c r="O29" s="18">
        <f t="shared" si="1"/>
        <v>67869231</v>
      </c>
      <c r="P29" s="18">
        <f t="shared" si="2"/>
        <v>5709000</v>
      </c>
      <c r="Q29" s="19">
        <f t="shared" si="3"/>
        <v>8.4117646772806365E-2</v>
      </c>
    </row>
    <row r="30" spans="1:17" s="15" customFormat="1" x14ac:dyDescent="0.25">
      <c r="A30" s="15" t="s">
        <v>415</v>
      </c>
      <c r="B30" s="15" t="s">
        <v>327</v>
      </c>
      <c r="C30" s="15" t="s">
        <v>328</v>
      </c>
      <c r="D30" s="16">
        <v>67669231</v>
      </c>
      <c r="E30" s="16">
        <v>67669231</v>
      </c>
      <c r="F30" s="16">
        <v>35434616</v>
      </c>
      <c r="G30" s="16">
        <v>0</v>
      </c>
      <c r="H30" s="16">
        <v>4387500</v>
      </c>
      <c r="I30" s="16">
        <v>4863162.54</v>
      </c>
      <c r="J30" s="16">
        <v>5709000</v>
      </c>
      <c r="K30" s="16">
        <v>5709000</v>
      </c>
      <c r="L30" s="16">
        <v>52709568.460000001</v>
      </c>
      <c r="M30" s="16">
        <v>20474953.460000001</v>
      </c>
      <c r="N30" s="19">
        <f t="shared" si="0"/>
        <v>8.4366260937707424E-2</v>
      </c>
      <c r="O30" s="18">
        <f t="shared" si="1"/>
        <v>67669231</v>
      </c>
      <c r="P30" s="18">
        <f t="shared" si="2"/>
        <v>5709000</v>
      </c>
      <c r="Q30" s="19">
        <f t="shared" si="3"/>
        <v>8.4366260937707424E-2</v>
      </c>
    </row>
    <row r="31" spans="1:17" s="15" customFormat="1" x14ac:dyDescent="0.25">
      <c r="A31" s="15" t="s">
        <v>415</v>
      </c>
      <c r="B31" s="15" t="s">
        <v>103</v>
      </c>
      <c r="C31" s="15" t="s">
        <v>104</v>
      </c>
      <c r="D31" s="16">
        <v>200000</v>
      </c>
      <c r="E31" s="16">
        <v>200000</v>
      </c>
      <c r="F31" s="16">
        <v>100000</v>
      </c>
      <c r="G31" s="16">
        <v>0</v>
      </c>
      <c r="H31" s="16">
        <v>0</v>
      </c>
      <c r="I31" s="16">
        <v>0</v>
      </c>
      <c r="J31" s="16">
        <v>0</v>
      </c>
      <c r="K31" s="16">
        <v>0</v>
      </c>
      <c r="L31" s="16">
        <v>200000</v>
      </c>
      <c r="M31" s="16">
        <v>100000</v>
      </c>
      <c r="N31" s="19">
        <f t="shared" si="0"/>
        <v>0</v>
      </c>
      <c r="O31" s="18">
        <f t="shared" si="1"/>
        <v>200000</v>
      </c>
      <c r="P31" s="18">
        <f t="shared" si="2"/>
        <v>0</v>
      </c>
      <c r="Q31" s="19">
        <f t="shared" si="3"/>
        <v>0</v>
      </c>
    </row>
    <row r="32" spans="1:17" s="15" customFormat="1" x14ac:dyDescent="0.25">
      <c r="A32" s="15" t="s">
        <v>415</v>
      </c>
      <c r="B32" s="15" t="s">
        <v>107</v>
      </c>
      <c r="C32" s="15" t="s">
        <v>108</v>
      </c>
      <c r="D32" s="16">
        <v>12370669</v>
      </c>
      <c r="E32" s="16">
        <v>12370669</v>
      </c>
      <c r="F32" s="16">
        <v>7368224</v>
      </c>
      <c r="G32" s="16">
        <v>0</v>
      </c>
      <c r="H32" s="16">
        <v>1083458</v>
      </c>
      <c r="I32" s="16">
        <v>0</v>
      </c>
      <c r="J32" s="16">
        <v>3247839</v>
      </c>
      <c r="K32" s="16">
        <v>2879068.83</v>
      </c>
      <c r="L32" s="16">
        <v>8039372</v>
      </c>
      <c r="M32" s="16">
        <v>3036927</v>
      </c>
      <c r="N32" s="19">
        <f t="shared" si="0"/>
        <v>0.26254352129217912</v>
      </c>
      <c r="O32" s="18">
        <f t="shared" si="1"/>
        <v>12370669</v>
      </c>
      <c r="P32" s="18">
        <f t="shared" si="2"/>
        <v>3247839</v>
      </c>
      <c r="Q32" s="19">
        <f t="shared" si="3"/>
        <v>0.26254352129217912</v>
      </c>
    </row>
    <row r="33" spans="1:17" s="15" customFormat="1" x14ac:dyDescent="0.25">
      <c r="A33" s="15" t="s">
        <v>415</v>
      </c>
      <c r="B33" s="15" t="s">
        <v>109</v>
      </c>
      <c r="C33" s="15" t="s">
        <v>110</v>
      </c>
      <c r="D33" s="16">
        <v>1000000</v>
      </c>
      <c r="E33" s="16">
        <v>1000000</v>
      </c>
      <c r="F33" s="16">
        <v>1000000</v>
      </c>
      <c r="G33" s="16">
        <v>0</v>
      </c>
      <c r="H33" s="16">
        <v>15789</v>
      </c>
      <c r="I33" s="16">
        <v>0</v>
      </c>
      <c r="J33" s="16">
        <v>734211</v>
      </c>
      <c r="K33" s="16">
        <v>687234</v>
      </c>
      <c r="L33" s="16">
        <v>250000</v>
      </c>
      <c r="M33" s="16">
        <v>250000</v>
      </c>
      <c r="N33" s="19">
        <f t="shared" si="0"/>
        <v>0.73421099999999995</v>
      </c>
      <c r="O33" s="18">
        <f t="shared" si="1"/>
        <v>1000000</v>
      </c>
      <c r="P33" s="18">
        <f t="shared" si="2"/>
        <v>734211</v>
      </c>
      <c r="Q33" s="19">
        <f t="shared" si="3"/>
        <v>0.73421099999999995</v>
      </c>
    </row>
    <row r="34" spans="1:17" x14ac:dyDescent="0.25">
      <c r="A34" s="15" t="s">
        <v>415</v>
      </c>
      <c r="B34" s="15" t="s">
        <v>111</v>
      </c>
      <c r="C34" s="15" t="s">
        <v>112</v>
      </c>
      <c r="D34" s="16">
        <v>9004879</v>
      </c>
      <c r="E34" s="16">
        <v>9004879</v>
      </c>
      <c r="F34" s="16">
        <v>4502434</v>
      </c>
      <c r="G34" s="16">
        <v>0</v>
      </c>
      <c r="H34" s="16">
        <v>773104.13</v>
      </c>
      <c r="I34" s="16">
        <v>0</v>
      </c>
      <c r="J34" s="16">
        <v>1426895.87</v>
      </c>
      <c r="K34" s="16">
        <v>1413675.87</v>
      </c>
      <c r="L34" s="16">
        <v>6804879</v>
      </c>
      <c r="M34" s="16">
        <v>2302434</v>
      </c>
      <c r="N34" s="19">
        <f t="shared" si="0"/>
        <v>0.15845808366775391</v>
      </c>
      <c r="O34" s="18">
        <f t="shared" si="1"/>
        <v>9004879</v>
      </c>
      <c r="P34" s="18">
        <f t="shared" si="2"/>
        <v>1426895.87</v>
      </c>
      <c r="Q34" s="19">
        <f t="shared" si="3"/>
        <v>0.15845808366775391</v>
      </c>
    </row>
    <row r="35" spans="1:17" x14ac:dyDescent="0.25">
      <c r="A35" s="15" t="s">
        <v>415</v>
      </c>
      <c r="B35" s="15" t="s">
        <v>113</v>
      </c>
      <c r="C35" s="15" t="s">
        <v>114</v>
      </c>
      <c r="D35" s="16">
        <v>700000</v>
      </c>
      <c r="E35" s="16">
        <v>700000</v>
      </c>
      <c r="F35" s="16">
        <v>350000</v>
      </c>
      <c r="G35" s="16">
        <v>0</v>
      </c>
      <c r="H35" s="16">
        <v>0</v>
      </c>
      <c r="I35" s="16">
        <v>0</v>
      </c>
      <c r="J35" s="16">
        <v>2350</v>
      </c>
      <c r="K35" s="16">
        <v>2350</v>
      </c>
      <c r="L35" s="16">
        <v>697650</v>
      </c>
      <c r="M35" s="16">
        <v>347650</v>
      </c>
      <c r="N35" s="19">
        <f t="shared" si="0"/>
        <v>3.3571428571428572E-3</v>
      </c>
      <c r="O35" s="18">
        <f t="shared" si="1"/>
        <v>700000</v>
      </c>
      <c r="P35" s="18">
        <f t="shared" si="2"/>
        <v>2350</v>
      </c>
      <c r="Q35" s="19">
        <f t="shared" si="3"/>
        <v>3.3571428571428572E-3</v>
      </c>
    </row>
    <row r="36" spans="1:17" x14ac:dyDescent="0.25">
      <c r="A36" s="15" t="s">
        <v>415</v>
      </c>
      <c r="B36" s="15" t="s">
        <v>115</v>
      </c>
      <c r="C36" s="15" t="s">
        <v>116</v>
      </c>
      <c r="D36" s="16">
        <v>1515790</v>
      </c>
      <c r="E36" s="16">
        <v>1515790</v>
      </c>
      <c r="F36" s="16">
        <v>1515790</v>
      </c>
      <c r="G36" s="16">
        <v>0</v>
      </c>
      <c r="H36" s="16">
        <v>294564.87</v>
      </c>
      <c r="I36" s="16">
        <v>0</v>
      </c>
      <c r="J36" s="16">
        <v>1084382.1299999999</v>
      </c>
      <c r="K36" s="16">
        <v>775808.96</v>
      </c>
      <c r="L36" s="16">
        <v>136843</v>
      </c>
      <c r="M36" s="16">
        <v>136843</v>
      </c>
      <c r="N36" s="19">
        <f t="shared" si="0"/>
        <v>0.71539074014210402</v>
      </c>
      <c r="O36" s="18">
        <f t="shared" si="1"/>
        <v>1515790</v>
      </c>
      <c r="P36" s="18">
        <f t="shared" si="2"/>
        <v>1084382.1299999999</v>
      </c>
      <c r="Q36" s="19">
        <f t="shared" si="3"/>
        <v>0.71539074014210402</v>
      </c>
    </row>
    <row r="37" spans="1:17" x14ac:dyDescent="0.25">
      <c r="A37" s="15" t="s">
        <v>415</v>
      </c>
      <c r="B37" s="15" t="s">
        <v>117</v>
      </c>
      <c r="C37" s="15" t="s">
        <v>118</v>
      </c>
      <c r="D37" s="16">
        <v>150000</v>
      </c>
      <c r="E37" s="16">
        <v>150000</v>
      </c>
      <c r="F37" s="16">
        <v>0</v>
      </c>
      <c r="G37" s="16">
        <v>0</v>
      </c>
      <c r="H37" s="16">
        <v>0</v>
      </c>
      <c r="I37" s="16">
        <v>0</v>
      </c>
      <c r="J37" s="16">
        <v>0</v>
      </c>
      <c r="K37" s="16">
        <v>0</v>
      </c>
      <c r="L37" s="16">
        <v>150000</v>
      </c>
      <c r="M37" s="16">
        <v>0</v>
      </c>
      <c r="N37" s="19">
        <f t="shared" si="0"/>
        <v>0</v>
      </c>
      <c r="O37" s="18">
        <f t="shared" si="1"/>
        <v>150000</v>
      </c>
      <c r="P37" s="18">
        <f t="shared" si="2"/>
        <v>0</v>
      </c>
      <c r="Q37" s="19">
        <f t="shared" si="3"/>
        <v>0</v>
      </c>
    </row>
    <row r="38" spans="1:17" x14ac:dyDescent="0.25">
      <c r="A38" s="15" t="s">
        <v>415</v>
      </c>
      <c r="B38" s="15" t="s">
        <v>119</v>
      </c>
      <c r="C38" s="15" t="s">
        <v>120</v>
      </c>
      <c r="D38" s="16">
        <v>81865069</v>
      </c>
      <c r="E38" s="16">
        <v>81865069</v>
      </c>
      <c r="F38" s="16">
        <v>41957534</v>
      </c>
      <c r="G38" s="16">
        <v>0</v>
      </c>
      <c r="H38" s="16">
        <v>6725000</v>
      </c>
      <c r="I38" s="16">
        <v>0</v>
      </c>
      <c r="J38" s="16">
        <v>0</v>
      </c>
      <c r="K38" s="16">
        <v>0</v>
      </c>
      <c r="L38" s="16">
        <v>75140069</v>
      </c>
      <c r="M38" s="16">
        <v>35232534</v>
      </c>
      <c r="N38" s="19">
        <f t="shared" si="0"/>
        <v>0</v>
      </c>
      <c r="O38" s="18">
        <f t="shared" si="1"/>
        <v>81865069</v>
      </c>
      <c r="P38" s="18">
        <f t="shared" si="2"/>
        <v>0</v>
      </c>
      <c r="Q38" s="19">
        <f t="shared" si="3"/>
        <v>0</v>
      </c>
    </row>
    <row r="39" spans="1:17" x14ac:dyDescent="0.25">
      <c r="A39" s="15" t="s">
        <v>415</v>
      </c>
      <c r="B39" s="15" t="s">
        <v>121</v>
      </c>
      <c r="C39" s="15" t="s">
        <v>122</v>
      </c>
      <c r="D39" s="16">
        <v>18050000</v>
      </c>
      <c r="E39" s="16">
        <v>18050000</v>
      </c>
      <c r="F39" s="16">
        <v>10000000</v>
      </c>
      <c r="G39" s="16">
        <v>0</v>
      </c>
      <c r="H39" s="16">
        <v>0</v>
      </c>
      <c r="I39" s="16">
        <v>0</v>
      </c>
      <c r="J39" s="16">
        <v>0</v>
      </c>
      <c r="K39" s="16">
        <v>0</v>
      </c>
      <c r="L39" s="16">
        <v>18050000</v>
      </c>
      <c r="M39" s="16">
        <v>10000000</v>
      </c>
      <c r="N39" s="19">
        <f t="shared" si="0"/>
        <v>0</v>
      </c>
      <c r="O39" s="18">
        <f t="shared" si="1"/>
        <v>18050000</v>
      </c>
      <c r="P39" s="18">
        <f t="shared" si="2"/>
        <v>0</v>
      </c>
      <c r="Q39" s="19">
        <f t="shared" si="3"/>
        <v>0</v>
      </c>
    </row>
    <row r="40" spans="1:17" x14ac:dyDescent="0.25">
      <c r="A40" s="15" t="s">
        <v>415</v>
      </c>
      <c r="B40" s="15" t="s">
        <v>123</v>
      </c>
      <c r="C40" s="15" t="s">
        <v>124</v>
      </c>
      <c r="D40" s="16">
        <v>0</v>
      </c>
      <c r="E40" s="16">
        <v>0</v>
      </c>
      <c r="F40" s="16">
        <v>0</v>
      </c>
      <c r="G40" s="16">
        <v>0</v>
      </c>
      <c r="H40" s="16">
        <v>0</v>
      </c>
      <c r="I40" s="16">
        <v>0</v>
      </c>
      <c r="J40" s="16">
        <v>0</v>
      </c>
      <c r="K40" s="16">
        <v>0</v>
      </c>
      <c r="L40" s="16">
        <v>0</v>
      </c>
      <c r="M40" s="16">
        <v>0</v>
      </c>
      <c r="N40" s="19">
        <v>0</v>
      </c>
      <c r="O40" s="18">
        <f t="shared" si="1"/>
        <v>0</v>
      </c>
      <c r="P40" s="18">
        <f t="shared" si="2"/>
        <v>0</v>
      </c>
      <c r="Q40" s="19">
        <v>0</v>
      </c>
    </row>
    <row r="41" spans="1:17" x14ac:dyDescent="0.25">
      <c r="A41" s="15" t="s">
        <v>415</v>
      </c>
      <c r="B41" s="15" t="s">
        <v>395</v>
      </c>
      <c r="C41" s="15" t="s">
        <v>396</v>
      </c>
      <c r="D41" s="16">
        <v>63715069</v>
      </c>
      <c r="E41" s="16">
        <v>63715069</v>
      </c>
      <c r="F41" s="16">
        <v>31857534</v>
      </c>
      <c r="G41" s="16">
        <v>0</v>
      </c>
      <c r="H41" s="16">
        <v>6725000</v>
      </c>
      <c r="I41" s="16">
        <v>0</v>
      </c>
      <c r="J41" s="16">
        <v>0</v>
      </c>
      <c r="K41" s="16">
        <v>0</v>
      </c>
      <c r="L41" s="16">
        <v>56990069</v>
      </c>
      <c r="M41" s="16">
        <v>25132534</v>
      </c>
      <c r="N41" s="19">
        <f t="shared" ref="N41:N71" si="4">+J41/E41</f>
        <v>0</v>
      </c>
      <c r="O41" s="18">
        <f t="shared" si="1"/>
        <v>63715069</v>
      </c>
      <c r="P41" s="18">
        <f t="shared" si="2"/>
        <v>0</v>
      </c>
      <c r="Q41" s="19">
        <f t="shared" si="3"/>
        <v>0</v>
      </c>
    </row>
    <row r="42" spans="1:17" x14ac:dyDescent="0.25">
      <c r="A42" s="15" t="s">
        <v>415</v>
      </c>
      <c r="B42" s="15" t="s">
        <v>131</v>
      </c>
      <c r="C42" s="15" t="s">
        <v>132</v>
      </c>
      <c r="D42" s="16">
        <v>100000</v>
      </c>
      <c r="E42" s="16">
        <v>100000</v>
      </c>
      <c r="F42" s="16">
        <v>100000</v>
      </c>
      <c r="G42" s="16">
        <v>0</v>
      </c>
      <c r="H42" s="16">
        <v>0</v>
      </c>
      <c r="I42" s="16">
        <v>0</v>
      </c>
      <c r="J42" s="16">
        <v>0</v>
      </c>
      <c r="K42" s="16">
        <v>0</v>
      </c>
      <c r="L42" s="16">
        <v>100000</v>
      </c>
      <c r="M42" s="16">
        <v>100000</v>
      </c>
      <c r="N42" s="19">
        <f t="shared" si="4"/>
        <v>0</v>
      </c>
      <c r="O42" s="18">
        <f t="shared" si="1"/>
        <v>100000</v>
      </c>
      <c r="P42" s="18">
        <f t="shared" si="2"/>
        <v>0</v>
      </c>
      <c r="Q42" s="19">
        <f t="shared" si="3"/>
        <v>0</v>
      </c>
    </row>
    <row r="43" spans="1:17" x14ac:dyDescent="0.25">
      <c r="A43" s="15" t="s">
        <v>415</v>
      </c>
      <c r="B43" s="114" t="s">
        <v>133</v>
      </c>
      <c r="C43" s="114" t="s">
        <v>134</v>
      </c>
      <c r="D43" s="16">
        <v>182425227</v>
      </c>
      <c r="E43" s="16">
        <v>182425227</v>
      </c>
      <c r="F43" s="16">
        <v>89462614</v>
      </c>
      <c r="G43" s="16">
        <v>2819025</v>
      </c>
      <c r="H43" s="16">
        <v>9676681.6500000004</v>
      </c>
      <c r="I43" s="16">
        <v>2588374.14</v>
      </c>
      <c r="J43" s="16">
        <v>5192163.8600000003</v>
      </c>
      <c r="K43" s="16">
        <v>5097163.8600000003</v>
      </c>
      <c r="L43" s="16">
        <v>162148982.34999999</v>
      </c>
      <c r="M43" s="16">
        <v>69186369.349999994</v>
      </c>
      <c r="N43" s="19">
        <f t="shared" si="4"/>
        <v>2.8461874190240148E-2</v>
      </c>
      <c r="O43" s="18">
        <f t="shared" si="1"/>
        <v>182425227</v>
      </c>
      <c r="P43" s="18">
        <f t="shared" si="2"/>
        <v>5192163.8600000003</v>
      </c>
      <c r="Q43" s="19">
        <f t="shared" si="3"/>
        <v>2.8461874190240148E-2</v>
      </c>
    </row>
    <row r="44" spans="1:17" x14ac:dyDescent="0.25">
      <c r="A44" s="15" t="s">
        <v>415</v>
      </c>
      <c r="B44" s="15" t="s">
        <v>135</v>
      </c>
      <c r="C44" s="15" t="s">
        <v>136</v>
      </c>
      <c r="D44" s="16">
        <v>71220240</v>
      </c>
      <c r="E44" s="16">
        <v>71220240</v>
      </c>
      <c r="F44" s="16">
        <v>25610120</v>
      </c>
      <c r="G44" s="16">
        <v>2819025</v>
      </c>
      <c r="H44" s="16">
        <v>0</v>
      </c>
      <c r="I44" s="16">
        <v>0</v>
      </c>
      <c r="J44" s="16">
        <v>0</v>
      </c>
      <c r="K44" s="16">
        <v>0</v>
      </c>
      <c r="L44" s="16">
        <v>68401215</v>
      </c>
      <c r="M44" s="16">
        <v>22791095</v>
      </c>
      <c r="N44" s="19">
        <f t="shared" si="4"/>
        <v>0</v>
      </c>
      <c r="O44" s="18">
        <f t="shared" si="1"/>
        <v>71220240</v>
      </c>
      <c r="P44" s="18">
        <f t="shared" si="2"/>
        <v>0</v>
      </c>
      <c r="Q44" s="19">
        <f t="shared" si="3"/>
        <v>0</v>
      </c>
    </row>
    <row r="45" spans="1:17" x14ac:dyDescent="0.25">
      <c r="A45" s="15" t="s">
        <v>415</v>
      </c>
      <c r="B45" s="15" t="s">
        <v>139</v>
      </c>
      <c r="C45" s="15" t="s">
        <v>140</v>
      </c>
      <c r="D45" s="16">
        <v>500000</v>
      </c>
      <c r="E45" s="16">
        <v>500000</v>
      </c>
      <c r="F45" s="16">
        <v>500000</v>
      </c>
      <c r="G45" s="16">
        <v>0</v>
      </c>
      <c r="H45" s="16">
        <v>0</v>
      </c>
      <c r="I45" s="16">
        <v>0</v>
      </c>
      <c r="J45" s="16">
        <v>0</v>
      </c>
      <c r="K45" s="16">
        <v>0</v>
      </c>
      <c r="L45" s="16">
        <v>500000</v>
      </c>
      <c r="M45" s="16">
        <v>500000</v>
      </c>
      <c r="N45" s="19">
        <f t="shared" si="4"/>
        <v>0</v>
      </c>
      <c r="O45" s="18">
        <f t="shared" si="1"/>
        <v>500000</v>
      </c>
      <c r="P45" s="18">
        <f t="shared" si="2"/>
        <v>0</v>
      </c>
      <c r="Q45" s="19">
        <f t="shared" si="3"/>
        <v>0</v>
      </c>
    </row>
    <row r="46" spans="1:17" x14ac:dyDescent="0.25">
      <c r="A46" s="15" t="s">
        <v>415</v>
      </c>
      <c r="B46" s="15" t="s">
        <v>141</v>
      </c>
      <c r="C46" s="15" t="s">
        <v>142</v>
      </c>
      <c r="D46" s="16">
        <v>94704987</v>
      </c>
      <c r="E46" s="16">
        <v>94704987</v>
      </c>
      <c r="F46" s="16">
        <v>47352494</v>
      </c>
      <c r="G46" s="16">
        <v>0</v>
      </c>
      <c r="H46" s="16">
        <v>9676681.6500000004</v>
      </c>
      <c r="I46" s="16">
        <v>2588374.14</v>
      </c>
      <c r="J46" s="16">
        <v>5192163.8600000003</v>
      </c>
      <c r="K46" s="16">
        <v>5097163.8600000003</v>
      </c>
      <c r="L46" s="16">
        <v>77247767.349999994</v>
      </c>
      <c r="M46" s="16">
        <v>29895274.350000001</v>
      </c>
      <c r="N46" s="19">
        <f t="shared" si="4"/>
        <v>5.4824608761099354E-2</v>
      </c>
      <c r="O46" s="18">
        <f t="shared" si="1"/>
        <v>94704987</v>
      </c>
      <c r="P46" s="18">
        <f t="shared" si="2"/>
        <v>5192163.8600000003</v>
      </c>
      <c r="Q46" s="19">
        <f t="shared" si="3"/>
        <v>5.4824608761099354E-2</v>
      </c>
    </row>
    <row r="47" spans="1:17" x14ac:dyDescent="0.25">
      <c r="A47" s="15" t="s">
        <v>415</v>
      </c>
      <c r="B47" s="15" t="s">
        <v>143</v>
      </c>
      <c r="C47" s="15" t="s">
        <v>144</v>
      </c>
      <c r="D47" s="16">
        <v>16000000</v>
      </c>
      <c r="E47" s="16">
        <v>16000000</v>
      </c>
      <c r="F47" s="16">
        <v>16000000</v>
      </c>
      <c r="G47" s="16">
        <v>0</v>
      </c>
      <c r="H47" s="16">
        <v>0</v>
      </c>
      <c r="I47" s="16">
        <v>0</v>
      </c>
      <c r="J47" s="16">
        <v>0</v>
      </c>
      <c r="K47" s="16">
        <v>0</v>
      </c>
      <c r="L47" s="16">
        <v>16000000</v>
      </c>
      <c r="M47" s="16">
        <v>16000000</v>
      </c>
      <c r="N47" s="19">
        <f t="shared" si="4"/>
        <v>0</v>
      </c>
      <c r="O47" s="18">
        <f t="shared" si="1"/>
        <v>16000000</v>
      </c>
      <c r="P47" s="18">
        <f t="shared" si="2"/>
        <v>0</v>
      </c>
      <c r="Q47" s="19">
        <f t="shared" si="3"/>
        <v>0</v>
      </c>
    </row>
    <row r="48" spans="1:17" x14ac:dyDescent="0.25">
      <c r="A48" s="15" t="s">
        <v>415</v>
      </c>
      <c r="B48" s="15" t="s">
        <v>145</v>
      </c>
      <c r="C48" s="15" t="s">
        <v>146</v>
      </c>
      <c r="D48" s="16">
        <v>79559494</v>
      </c>
      <c r="E48" s="16">
        <v>79559494</v>
      </c>
      <c r="F48" s="16">
        <v>38179748</v>
      </c>
      <c r="G48" s="16">
        <v>2319150</v>
      </c>
      <c r="H48" s="16">
        <v>9168011</v>
      </c>
      <c r="I48" s="16">
        <v>0</v>
      </c>
      <c r="J48" s="16">
        <v>3137099</v>
      </c>
      <c r="K48" s="16">
        <v>3086204</v>
      </c>
      <c r="L48" s="16">
        <v>64935234</v>
      </c>
      <c r="M48" s="16">
        <v>23555488</v>
      </c>
      <c r="N48" s="19">
        <f t="shared" si="4"/>
        <v>3.9430856611531492E-2</v>
      </c>
      <c r="O48" s="18">
        <f t="shared" si="1"/>
        <v>79559494</v>
      </c>
      <c r="P48" s="18">
        <f t="shared" si="2"/>
        <v>3137099</v>
      </c>
      <c r="Q48" s="19">
        <f t="shared" si="3"/>
        <v>3.9430856611531492E-2</v>
      </c>
    </row>
    <row r="49" spans="1:17" x14ac:dyDescent="0.25">
      <c r="A49" s="15" t="s">
        <v>415</v>
      </c>
      <c r="B49" s="15" t="s">
        <v>147</v>
      </c>
      <c r="C49" s="15" t="s">
        <v>148</v>
      </c>
      <c r="D49" s="16">
        <v>44600000</v>
      </c>
      <c r="E49" s="16">
        <v>44600000</v>
      </c>
      <c r="F49" s="16">
        <v>20700000</v>
      </c>
      <c r="G49" s="16">
        <v>2200000</v>
      </c>
      <c r="H49" s="16">
        <v>4961011</v>
      </c>
      <c r="I49" s="16">
        <v>0</v>
      </c>
      <c r="J49" s="16">
        <v>114149</v>
      </c>
      <c r="K49" s="16">
        <v>103754</v>
      </c>
      <c r="L49" s="16">
        <v>37324840</v>
      </c>
      <c r="M49" s="16">
        <v>13424840</v>
      </c>
      <c r="N49" s="19">
        <f t="shared" si="4"/>
        <v>2.5593946188340808E-3</v>
      </c>
      <c r="O49" s="18">
        <f t="shared" si="1"/>
        <v>44600000</v>
      </c>
      <c r="P49" s="18">
        <f t="shared" si="2"/>
        <v>114149</v>
      </c>
      <c r="Q49" s="19">
        <f t="shared" si="3"/>
        <v>2.5593946188340808E-3</v>
      </c>
    </row>
    <row r="50" spans="1:17" x14ac:dyDescent="0.25">
      <c r="A50" s="15" t="s">
        <v>415</v>
      </c>
      <c r="B50" s="15" t="s">
        <v>149</v>
      </c>
      <c r="C50" s="15" t="s">
        <v>150</v>
      </c>
      <c r="D50" s="16">
        <v>34959494</v>
      </c>
      <c r="E50" s="16">
        <v>34959494</v>
      </c>
      <c r="F50" s="16">
        <v>17479748</v>
      </c>
      <c r="G50" s="16">
        <v>119150</v>
      </c>
      <c r="H50" s="16">
        <v>4207000</v>
      </c>
      <c r="I50" s="16">
        <v>0</v>
      </c>
      <c r="J50" s="16">
        <v>3022950</v>
      </c>
      <c r="K50" s="16">
        <v>2982450</v>
      </c>
      <c r="L50" s="16">
        <v>27610394</v>
      </c>
      <c r="M50" s="16">
        <v>10130648</v>
      </c>
      <c r="N50" s="19">
        <f t="shared" si="4"/>
        <v>8.6470073050828475E-2</v>
      </c>
      <c r="O50" s="18">
        <f t="shared" si="1"/>
        <v>34959494</v>
      </c>
      <c r="P50" s="18">
        <f t="shared" si="2"/>
        <v>3022950</v>
      </c>
      <c r="Q50" s="19">
        <f t="shared" si="3"/>
        <v>8.6470073050828475E-2</v>
      </c>
    </row>
    <row r="51" spans="1:17" x14ac:dyDescent="0.25">
      <c r="A51" s="15" t="s">
        <v>415</v>
      </c>
      <c r="B51" s="15" t="s">
        <v>155</v>
      </c>
      <c r="C51" s="15" t="s">
        <v>156</v>
      </c>
      <c r="D51" s="16">
        <v>3000000</v>
      </c>
      <c r="E51" s="16">
        <v>3000000</v>
      </c>
      <c r="F51" s="16">
        <v>1500000</v>
      </c>
      <c r="G51" s="16">
        <v>0</v>
      </c>
      <c r="H51" s="16">
        <v>0</v>
      </c>
      <c r="I51" s="16">
        <v>0</v>
      </c>
      <c r="J51" s="16">
        <v>0</v>
      </c>
      <c r="K51" s="16">
        <v>0</v>
      </c>
      <c r="L51" s="16">
        <v>3000000</v>
      </c>
      <c r="M51" s="16">
        <v>1500000</v>
      </c>
      <c r="N51" s="19">
        <f t="shared" si="4"/>
        <v>0</v>
      </c>
      <c r="O51" s="18">
        <f t="shared" si="1"/>
        <v>3000000</v>
      </c>
      <c r="P51" s="18">
        <f t="shared" si="2"/>
        <v>0</v>
      </c>
      <c r="Q51" s="19">
        <f t="shared" si="3"/>
        <v>0</v>
      </c>
    </row>
    <row r="52" spans="1:17" x14ac:dyDescent="0.25">
      <c r="A52" s="15" t="s">
        <v>415</v>
      </c>
      <c r="B52" s="15" t="s">
        <v>157</v>
      </c>
      <c r="C52" s="15" t="s">
        <v>158</v>
      </c>
      <c r="D52" s="16">
        <v>3000000</v>
      </c>
      <c r="E52" s="16">
        <v>3000000</v>
      </c>
      <c r="F52" s="16">
        <v>1500000</v>
      </c>
      <c r="G52" s="16">
        <v>0</v>
      </c>
      <c r="H52" s="16">
        <v>0</v>
      </c>
      <c r="I52" s="16">
        <v>0</v>
      </c>
      <c r="J52" s="16">
        <v>0</v>
      </c>
      <c r="K52" s="16">
        <v>0</v>
      </c>
      <c r="L52" s="16">
        <v>3000000</v>
      </c>
      <c r="M52" s="16">
        <v>1500000</v>
      </c>
      <c r="N52" s="19">
        <f t="shared" si="4"/>
        <v>0</v>
      </c>
      <c r="O52" s="18">
        <f t="shared" si="1"/>
        <v>3000000</v>
      </c>
      <c r="P52" s="18">
        <f t="shared" si="2"/>
        <v>0</v>
      </c>
      <c r="Q52" s="19">
        <f t="shared" si="3"/>
        <v>0</v>
      </c>
    </row>
    <row r="53" spans="1:17" x14ac:dyDescent="0.25">
      <c r="A53" s="15" t="s">
        <v>415</v>
      </c>
      <c r="B53" s="15" t="s">
        <v>159</v>
      </c>
      <c r="C53" s="15" t="s">
        <v>160</v>
      </c>
      <c r="D53" s="16">
        <v>2697720</v>
      </c>
      <c r="E53" s="16">
        <v>2697720</v>
      </c>
      <c r="F53" s="16">
        <v>1697720</v>
      </c>
      <c r="G53" s="16">
        <v>0</v>
      </c>
      <c r="H53" s="16">
        <v>0</v>
      </c>
      <c r="I53" s="16">
        <v>0</v>
      </c>
      <c r="J53" s="16">
        <v>0</v>
      </c>
      <c r="K53" s="16">
        <v>0</v>
      </c>
      <c r="L53" s="16">
        <v>2697720</v>
      </c>
      <c r="M53" s="16">
        <v>1697720</v>
      </c>
      <c r="N53" s="19">
        <f t="shared" si="4"/>
        <v>0</v>
      </c>
      <c r="O53" s="18">
        <f t="shared" si="1"/>
        <v>2697720</v>
      </c>
      <c r="P53" s="18">
        <f t="shared" si="2"/>
        <v>0</v>
      </c>
      <c r="Q53" s="19">
        <f t="shared" si="3"/>
        <v>0</v>
      </c>
    </row>
    <row r="54" spans="1:17" x14ac:dyDescent="0.25">
      <c r="A54" s="15" t="s">
        <v>415</v>
      </c>
      <c r="B54" s="15" t="s">
        <v>161</v>
      </c>
      <c r="C54" s="15" t="s">
        <v>162</v>
      </c>
      <c r="D54" s="16">
        <v>2200000</v>
      </c>
      <c r="E54" s="16">
        <v>2200000</v>
      </c>
      <c r="F54" s="16">
        <v>1200000</v>
      </c>
      <c r="G54" s="16">
        <v>0</v>
      </c>
      <c r="H54" s="16">
        <v>0</v>
      </c>
      <c r="I54" s="16">
        <v>0</v>
      </c>
      <c r="J54" s="16">
        <v>0</v>
      </c>
      <c r="K54" s="16">
        <v>0</v>
      </c>
      <c r="L54" s="16">
        <v>2200000</v>
      </c>
      <c r="M54" s="16">
        <v>1200000</v>
      </c>
      <c r="N54" s="19">
        <f t="shared" si="4"/>
        <v>0</v>
      </c>
      <c r="O54" s="18">
        <f t="shared" si="1"/>
        <v>2200000</v>
      </c>
      <c r="P54" s="18">
        <f t="shared" si="2"/>
        <v>0</v>
      </c>
      <c r="Q54" s="19">
        <f t="shared" si="3"/>
        <v>0</v>
      </c>
    </row>
    <row r="55" spans="1:17" x14ac:dyDescent="0.25">
      <c r="A55" s="15" t="s">
        <v>415</v>
      </c>
      <c r="B55" s="15" t="s">
        <v>163</v>
      </c>
      <c r="C55" s="15" t="s">
        <v>164</v>
      </c>
      <c r="D55" s="16">
        <v>497720</v>
      </c>
      <c r="E55" s="16">
        <v>497720</v>
      </c>
      <c r="F55" s="16">
        <v>497720</v>
      </c>
      <c r="G55" s="16">
        <v>0</v>
      </c>
      <c r="H55" s="16">
        <v>0</v>
      </c>
      <c r="I55" s="16">
        <v>0</v>
      </c>
      <c r="J55" s="16">
        <v>0</v>
      </c>
      <c r="K55" s="16">
        <v>0</v>
      </c>
      <c r="L55" s="16">
        <v>497720</v>
      </c>
      <c r="M55" s="16">
        <v>497720</v>
      </c>
      <c r="N55" s="19">
        <f t="shared" si="4"/>
        <v>0</v>
      </c>
      <c r="O55" s="18">
        <f t="shared" si="1"/>
        <v>497720</v>
      </c>
      <c r="P55" s="18">
        <f t="shared" si="2"/>
        <v>0</v>
      </c>
      <c r="Q55" s="19">
        <f t="shared" si="3"/>
        <v>0</v>
      </c>
    </row>
    <row r="56" spans="1:17" x14ac:dyDescent="0.25">
      <c r="A56" s="15" t="s">
        <v>415</v>
      </c>
      <c r="B56" s="15" t="s">
        <v>167</v>
      </c>
      <c r="C56" s="15" t="s">
        <v>168</v>
      </c>
      <c r="D56" s="16">
        <v>8230358</v>
      </c>
      <c r="E56" s="16">
        <v>8230358</v>
      </c>
      <c r="F56" s="16">
        <v>6046131</v>
      </c>
      <c r="G56" s="16">
        <v>0</v>
      </c>
      <c r="H56" s="16">
        <v>1168304</v>
      </c>
      <c r="I56" s="16">
        <v>0</v>
      </c>
      <c r="J56" s="16">
        <v>105000</v>
      </c>
      <c r="K56" s="16">
        <v>105000</v>
      </c>
      <c r="L56" s="16">
        <v>6957054</v>
      </c>
      <c r="M56" s="16">
        <v>4772827</v>
      </c>
      <c r="N56" s="19">
        <f t="shared" si="4"/>
        <v>1.2757646751210579E-2</v>
      </c>
      <c r="O56" s="18">
        <f t="shared" si="1"/>
        <v>8230358</v>
      </c>
      <c r="P56" s="18">
        <f t="shared" si="2"/>
        <v>105000</v>
      </c>
      <c r="Q56" s="19">
        <f t="shared" si="3"/>
        <v>1.2757646751210579E-2</v>
      </c>
    </row>
    <row r="57" spans="1:17" x14ac:dyDescent="0.25">
      <c r="A57" s="15" t="s">
        <v>415</v>
      </c>
      <c r="B57" s="15" t="s">
        <v>169</v>
      </c>
      <c r="C57" s="15" t="s">
        <v>170</v>
      </c>
      <c r="D57" s="16">
        <v>3500000</v>
      </c>
      <c r="E57" s="16">
        <v>3500000</v>
      </c>
      <c r="F57" s="16">
        <v>3500000</v>
      </c>
      <c r="G57" s="16">
        <v>0</v>
      </c>
      <c r="H57" s="16">
        <v>0</v>
      </c>
      <c r="I57" s="16">
        <v>0</v>
      </c>
      <c r="J57" s="16">
        <v>0</v>
      </c>
      <c r="K57" s="16">
        <v>0</v>
      </c>
      <c r="L57" s="16">
        <v>3500000</v>
      </c>
      <c r="M57" s="16">
        <v>3500000</v>
      </c>
      <c r="N57" s="19">
        <f t="shared" si="4"/>
        <v>0</v>
      </c>
      <c r="O57" s="18">
        <f t="shared" si="1"/>
        <v>3500000</v>
      </c>
      <c r="P57" s="18">
        <f t="shared" si="2"/>
        <v>0</v>
      </c>
      <c r="Q57" s="19">
        <f t="shared" si="3"/>
        <v>0</v>
      </c>
    </row>
    <row r="58" spans="1:17" x14ac:dyDescent="0.25">
      <c r="A58" s="15" t="s">
        <v>415</v>
      </c>
      <c r="B58" s="15" t="s">
        <v>173</v>
      </c>
      <c r="C58" s="15" t="s">
        <v>174</v>
      </c>
      <c r="D58" s="16">
        <v>671429</v>
      </c>
      <c r="E58" s="16">
        <v>671429</v>
      </c>
      <c r="F58" s="16">
        <v>671429</v>
      </c>
      <c r="G58" s="16">
        <v>0</v>
      </c>
      <c r="H58" s="16">
        <v>671429</v>
      </c>
      <c r="I58" s="16">
        <v>0</v>
      </c>
      <c r="J58" s="16">
        <v>0</v>
      </c>
      <c r="K58" s="16">
        <v>0</v>
      </c>
      <c r="L58" s="16">
        <v>0</v>
      </c>
      <c r="M58" s="16">
        <v>0</v>
      </c>
      <c r="N58" s="19">
        <f t="shared" si="4"/>
        <v>0</v>
      </c>
      <c r="O58" s="18">
        <f t="shared" si="1"/>
        <v>671429</v>
      </c>
      <c r="P58" s="18">
        <f t="shared" si="2"/>
        <v>0</v>
      </c>
      <c r="Q58" s="19">
        <f t="shared" si="3"/>
        <v>0</v>
      </c>
    </row>
    <row r="59" spans="1:17" x14ac:dyDescent="0.25">
      <c r="A59" s="15" t="s">
        <v>415</v>
      </c>
      <c r="B59" s="15" t="s">
        <v>177</v>
      </c>
      <c r="C59" s="15" t="s">
        <v>178</v>
      </c>
      <c r="D59" s="16">
        <v>571429</v>
      </c>
      <c r="E59" s="16">
        <v>571429</v>
      </c>
      <c r="F59" s="16">
        <v>380952</v>
      </c>
      <c r="G59" s="16">
        <v>0</v>
      </c>
      <c r="H59" s="16">
        <v>0</v>
      </c>
      <c r="I59" s="16">
        <v>0</v>
      </c>
      <c r="J59" s="16">
        <v>105000</v>
      </c>
      <c r="K59" s="16">
        <v>105000</v>
      </c>
      <c r="L59" s="16">
        <v>466429</v>
      </c>
      <c r="M59" s="16">
        <v>275952</v>
      </c>
      <c r="N59" s="19">
        <f t="shared" si="4"/>
        <v>0.18374986218760336</v>
      </c>
      <c r="O59" s="18">
        <f t="shared" si="1"/>
        <v>571429</v>
      </c>
      <c r="P59" s="18">
        <f t="shared" si="2"/>
        <v>105000</v>
      </c>
      <c r="Q59" s="19">
        <f t="shared" ref="Q59:Q69" si="5">+P59/O59</f>
        <v>0.18374986218760336</v>
      </c>
    </row>
    <row r="60" spans="1:17" x14ac:dyDescent="0.25">
      <c r="A60" s="15" t="s">
        <v>415</v>
      </c>
      <c r="B60" s="15" t="s">
        <v>179</v>
      </c>
      <c r="C60" s="15" t="s">
        <v>180</v>
      </c>
      <c r="D60" s="16">
        <v>1500000</v>
      </c>
      <c r="E60" s="16">
        <v>1500000</v>
      </c>
      <c r="F60" s="16">
        <v>500000</v>
      </c>
      <c r="G60" s="16">
        <v>0</v>
      </c>
      <c r="H60" s="16">
        <v>0</v>
      </c>
      <c r="I60" s="16">
        <v>0</v>
      </c>
      <c r="J60" s="16">
        <v>0</v>
      </c>
      <c r="K60" s="16">
        <v>0</v>
      </c>
      <c r="L60" s="16">
        <v>1500000</v>
      </c>
      <c r="M60" s="16">
        <v>500000</v>
      </c>
      <c r="N60" s="19">
        <f t="shared" si="4"/>
        <v>0</v>
      </c>
      <c r="O60" s="18">
        <f t="shared" ref="O60:O82" si="6">+E60</f>
        <v>1500000</v>
      </c>
      <c r="P60" s="18">
        <f t="shared" ref="P60:P82" si="7">+J60</f>
        <v>0</v>
      </c>
      <c r="Q60" s="19">
        <f t="shared" si="5"/>
        <v>0</v>
      </c>
    </row>
    <row r="61" spans="1:17" x14ac:dyDescent="0.25">
      <c r="A61" s="15" t="s">
        <v>415</v>
      </c>
      <c r="B61" s="15" t="s">
        <v>181</v>
      </c>
      <c r="C61" s="15" t="s">
        <v>182</v>
      </c>
      <c r="D61" s="16">
        <v>1987500</v>
      </c>
      <c r="E61" s="16">
        <v>1987500</v>
      </c>
      <c r="F61" s="16">
        <v>993750</v>
      </c>
      <c r="G61" s="16">
        <v>0</v>
      </c>
      <c r="H61" s="16">
        <v>496875</v>
      </c>
      <c r="I61" s="16">
        <v>0</v>
      </c>
      <c r="J61" s="16">
        <v>0</v>
      </c>
      <c r="K61" s="16">
        <v>0</v>
      </c>
      <c r="L61" s="16">
        <v>1490625</v>
      </c>
      <c r="M61" s="16">
        <v>496875</v>
      </c>
      <c r="N61" s="19">
        <f t="shared" si="4"/>
        <v>0</v>
      </c>
      <c r="O61" s="18">
        <f t="shared" si="6"/>
        <v>1987500</v>
      </c>
      <c r="P61" s="18">
        <f t="shared" si="7"/>
        <v>0</v>
      </c>
      <c r="Q61" s="19">
        <f t="shared" si="5"/>
        <v>0</v>
      </c>
    </row>
    <row r="62" spans="1:17" x14ac:dyDescent="0.25">
      <c r="A62" s="15" t="s">
        <v>415</v>
      </c>
      <c r="B62" s="15" t="s">
        <v>183</v>
      </c>
      <c r="C62" s="15" t="s">
        <v>184</v>
      </c>
      <c r="D62" s="16">
        <v>450000</v>
      </c>
      <c r="E62" s="16">
        <v>450000</v>
      </c>
      <c r="F62" s="16">
        <v>450000</v>
      </c>
      <c r="G62" s="16">
        <v>0</v>
      </c>
      <c r="H62" s="16">
        <v>0</v>
      </c>
      <c r="I62" s="16">
        <v>0</v>
      </c>
      <c r="J62" s="16">
        <v>196517</v>
      </c>
      <c r="K62" s="16">
        <v>196517</v>
      </c>
      <c r="L62" s="16">
        <v>253483</v>
      </c>
      <c r="M62" s="16">
        <v>253483</v>
      </c>
      <c r="N62" s="19">
        <f t="shared" si="4"/>
        <v>0.43670444444444445</v>
      </c>
      <c r="O62" s="18">
        <f t="shared" si="6"/>
        <v>450000</v>
      </c>
      <c r="P62" s="18">
        <f t="shared" si="7"/>
        <v>196517</v>
      </c>
      <c r="Q62" s="19">
        <f t="shared" si="5"/>
        <v>0.43670444444444445</v>
      </c>
    </row>
    <row r="63" spans="1:17" x14ac:dyDescent="0.25">
      <c r="A63" s="15" t="s">
        <v>415</v>
      </c>
      <c r="B63" s="15" t="s">
        <v>421</v>
      </c>
      <c r="C63" s="15" t="s">
        <v>422</v>
      </c>
      <c r="D63" s="16">
        <v>100000</v>
      </c>
      <c r="E63" s="16">
        <v>100000</v>
      </c>
      <c r="F63" s="16">
        <v>100000</v>
      </c>
      <c r="G63" s="16">
        <v>0</v>
      </c>
      <c r="H63" s="16">
        <v>0</v>
      </c>
      <c r="I63" s="16">
        <v>0</v>
      </c>
      <c r="J63" s="16">
        <v>0</v>
      </c>
      <c r="K63" s="16">
        <v>0</v>
      </c>
      <c r="L63" s="16">
        <v>100000</v>
      </c>
      <c r="M63" s="16">
        <v>100000</v>
      </c>
      <c r="N63" s="19">
        <f t="shared" si="4"/>
        <v>0</v>
      </c>
      <c r="O63" s="18">
        <f t="shared" si="6"/>
        <v>100000</v>
      </c>
      <c r="P63" s="18">
        <f t="shared" si="7"/>
        <v>0</v>
      </c>
      <c r="Q63" s="19">
        <f t="shared" si="5"/>
        <v>0</v>
      </c>
    </row>
    <row r="64" spans="1:17" x14ac:dyDescent="0.25">
      <c r="A64" s="15" t="s">
        <v>415</v>
      </c>
      <c r="B64" s="15" t="s">
        <v>185</v>
      </c>
      <c r="C64" s="15" t="s">
        <v>186</v>
      </c>
      <c r="D64" s="16">
        <v>350000</v>
      </c>
      <c r="E64" s="16">
        <v>350000</v>
      </c>
      <c r="F64" s="16">
        <v>350000</v>
      </c>
      <c r="G64" s="16">
        <v>0</v>
      </c>
      <c r="H64" s="16">
        <v>0</v>
      </c>
      <c r="I64" s="16">
        <v>0</v>
      </c>
      <c r="J64" s="16">
        <v>196517</v>
      </c>
      <c r="K64" s="16">
        <v>196517</v>
      </c>
      <c r="L64" s="16">
        <v>153483</v>
      </c>
      <c r="M64" s="16">
        <v>153483</v>
      </c>
      <c r="N64" s="19">
        <f t="shared" si="4"/>
        <v>0.5614771428571429</v>
      </c>
      <c r="O64" s="18">
        <f t="shared" si="6"/>
        <v>350000</v>
      </c>
      <c r="P64" s="18">
        <f t="shared" si="7"/>
        <v>196517</v>
      </c>
      <c r="Q64" s="19">
        <f t="shared" si="5"/>
        <v>0.5614771428571429</v>
      </c>
    </row>
    <row r="65" spans="1:17" x14ac:dyDescent="0.25">
      <c r="A65" s="15" t="s">
        <v>415</v>
      </c>
      <c r="B65" s="15" t="s">
        <v>187</v>
      </c>
      <c r="C65" s="15" t="s">
        <v>188</v>
      </c>
      <c r="D65" s="16">
        <v>145000</v>
      </c>
      <c r="E65" s="16">
        <v>145000</v>
      </c>
      <c r="F65" s="16">
        <v>45000</v>
      </c>
      <c r="G65" s="16">
        <v>0</v>
      </c>
      <c r="H65" s="16">
        <v>0</v>
      </c>
      <c r="I65" s="16">
        <v>0</v>
      </c>
      <c r="J65" s="16">
        <v>0</v>
      </c>
      <c r="K65" s="16">
        <v>0</v>
      </c>
      <c r="L65" s="16">
        <v>145000</v>
      </c>
      <c r="M65" s="16">
        <v>45000</v>
      </c>
      <c r="N65" s="19">
        <f t="shared" si="4"/>
        <v>0</v>
      </c>
      <c r="O65" s="18">
        <f t="shared" si="6"/>
        <v>145000</v>
      </c>
      <c r="P65" s="18">
        <f t="shared" si="7"/>
        <v>0</v>
      </c>
      <c r="Q65" s="19">
        <f t="shared" si="5"/>
        <v>0</v>
      </c>
    </row>
    <row r="66" spans="1:17" x14ac:dyDescent="0.25">
      <c r="A66" s="15" t="s">
        <v>415</v>
      </c>
      <c r="B66" s="15" t="s">
        <v>189</v>
      </c>
      <c r="C66" s="15" t="s">
        <v>190</v>
      </c>
      <c r="D66" s="16">
        <v>45000</v>
      </c>
      <c r="E66" s="16">
        <v>45000</v>
      </c>
      <c r="F66" s="16">
        <v>45000</v>
      </c>
      <c r="G66" s="16">
        <v>0</v>
      </c>
      <c r="H66" s="16">
        <v>0</v>
      </c>
      <c r="I66" s="16">
        <v>0</v>
      </c>
      <c r="J66" s="16">
        <v>0</v>
      </c>
      <c r="K66" s="16">
        <v>0</v>
      </c>
      <c r="L66" s="16">
        <v>45000</v>
      </c>
      <c r="M66" s="16">
        <v>45000</v>
      </c>
      <c r="N66" s="19">
        <f t="shared" si="4"/>
        <v>0</v>
      </c>
      <c r="O66" s="18">
        <f t="shared" si="6"/>
        <v>45000</v>
      </c>
      <c r="P66" s="18">
        <f t="shared" si="7"/>
        <v>0</v>
      </c>
      <c r="Q66" s="19">
        <f t="shared" si="5"/>
        <v>0</v>
      </c>
    </row>
    <row r="67" spans="1:17" x14ac:dyDescent="0.25">
      <c r="A67" s="15" t="s">
        <v>415</v>
      </c>
      <c r="B67" s="15" t="s">
        <v>191</v>
      </c>
      <c r="C67" s="15" t="s">
        <v>192</v>
      </c>
      <c r="D67" s="16">
        <v>100000</v>
      </c>
      <c r="E67" s="16">
        <v>100000</v>
      </c>
      <c r="F67" s="16">
        <v>0</v>
      </c>
      <c r="G67" s="16">
        <v>0</v>
      </c>
      <c r="H67" s="16">
        <v>0</v>
      </c>
      <c r="I67" s="16">
        <v>0</v>
      </c>
      <c r="J67" s="16">
        <v>0</v>
      </c>
      <c r="K67" s="16">
        <v>0</v>
      </c>
      <c r="L67" s="16">
        <v>100000</v>
      </c>
      <c r="M67" s="16">
        <v>0</v>
      </c>
      <c r="N67" s="19">
        <f t="shared" si="4"/>
        <v>0</v>
      </c>
      <c r="O67" s="18">
        <f t="shared" si="6"/>
        <v>100000</v>
      </c>
      <c r="P67" s="18">
        <f t="shared" si="7"/>
        <v>0</v>
      </c>
      <c r="Q67" s="19">
        <f t="shared" si="5"/>
        <v>0</v>
      </c>
    </row>
    <row r="68" spans="1:17" s="14" customFormat="1" x14ac:dyDescent="0.25">
      <c r="A68" s="3" t="s">
        <v>415</v>
      </c>
      <c r="B68" s="3" t="s">
        <v>195</v>
      </c>
      <c r="C68" s="3" t="s">
        <v>196</v>
      </c>
      <c r="D68" s="10">
        <v>12877168</v>
      </c>
      <c r="E68" s="10">
        <v>12877168</v>
      </c>
      <c r="F68" s="10">
        <v>8380369</v>
      </c>
      <c r="G68" s="10">
        <v>0</v>
      </c>
      <c r="H68" s="10">
        <v>6683638.6799999997</v>
      </c>
      <c r="I68" s="10">
        <v>0</v>
      </c>
      <c r="J68" s="10">
        <v>327115</v>
      </c>
      <c r="K68" s="10">
        <v>327115</v>
      </c>
      <c r="L68" s="10">
        <v>5866414.3200000003</v>
      </c>
      <c r="M68" s="10">
        <v>1369615.32</v>
      </c>
      <c r="N68" s="13">
        <f t="shared" si="4"/>
        <v>2.5402712770385538E-2</v>
      </c>
      <c r="O68" s="12">
        <f t="shared" si="6"/>
        <v>12877168</v>
      </c>
      <c r="P68" s="12">
        <f t="shared" si="7"/>
        <v>327115</v>
      </c>
      <c r="Q68" s="13">
        <f t="shared" si="5"/>
        <v>2.5402712770385538E-2</v>
      </c>
    </row>
    <row r="69" spans="1:17" x14ac:dyDescent="0.25">
      <c r="A69" s="15" t="s">
        <v>415</v>
      </c>
      <c r="B69" s="15" t="s">
        <v>197</v>
      </c>
      <c r="C69" s="15" t="s">
        <v>198</v>
      </c>
      <c r="D69" s="16">
        <v>4632168</v>
      </c>
      <c r="E69" s="16">
        <v>3632168</v>
      </c>
      <c r="F69" s="16">
        <v>2777623</v>
      </c>
      <c r="G69" s="16">
        <v>0</v>
      </c>
      <c r="H69" s="16">
        <v>72885</v>
      </c>
      <c r="I69" s="16">
        <v>0</v>
      </c>
      <c r="J69" s="16">
        <v>327115</v>
      </c>
      <c r="K69" s="16">
        <v>327115</v>
      </c>
      <c r="L69" s="16">
        <v>3232168</v>
      </c>
      <c r="M69" s="16">
        <v>2377623</v>
      </c>
      <c r="N69" s="19">
        <f t="shared" si="4"/>
        <v>9.0060536847414552E-2</v>
      </c>
      <c r="O69" s="18">
        <f t="shared" si="6"/>
        <v>3632168</v>
      </c>
      <c r="P69" s="18">
        <f t="shared" si="7"/>
        <v>327115</v>
      </c>
      <c r="Q69" s="19">
        <f t="shared" si="5"/>
        <v>9.0060536847414552E-2</v>
      </c>
    </row>
    <row r="70" spans="1:17" x14ac:dyDescent="0.25">
      <c r="A70" s="15" t="s">
        <v>415</v>
      </c>
      <c r="B70" s="15" t="s">
        <v>199</v>
      </c>
      <c r="C70" s="15" t="s">
        <v>200</v>
      </c>
      <c r="D70" s="16">
        <v>1709091</v>
      </c>
      <c r="E70" s="16">
        <v>1709091</v>
      </c>
      <c r="F70" s="16">
        <v>854546</v>
      </c>
      <c r="G70" s="16">
        <v>0</v>
      </c>
      <c r="H70" s="16">
        <v>72885</v>
      </c>
      <c r="I70" s="16">
        <v>0</v>
      </c>
      <c r="J70" s="16">
        <v>327115</v>
      </c>
      <c r="K70" s="16">
        <v>327115</v>
      </c>
      <c r="L70" s="16">
        <v>1309091</v>
      </c>
      <c r="M70" s="16">
        <v>454546</v>
      </c>
      <c r="N70" s="19">
        <f t="shared" si="4"/>
        <v>0.1913970642873902</v>
      </c>
      <c r="O70" s="18">
        <f t="shared" si="6"/>
        <v>1709091</v>
      </c>
      <c r="P70" s="18">
        <f t="shared" si="7"/>
        <v>327115</v>
      </c>
      <c r="Q70" s="19">
        <f t="shared" ref="Q70:Q78" si="8">+P70/O70</f>
        <v>0.1913970642873902</v>
      </c>
    </row>
    <row r="71" spans="1:17" x14ac:dyDescent="0.25">
      <c r="A71" s="15" t="s">
        <v>415</v>
      </c>
      <c r="B71" s="15" t="s">
        <v>203</v>
      </c>
      <c r="C71" s="15" t="s">
        <v>204</v>
      </c>
      <c r="D71" s="16">
        <v>2923077</v>
      </c>
      <c r="E71" s="16">
        <v>1923077</v>
      </c>
      <c r="F71" s="16">
        <v>1923077</v>
      </c>
      <c r="G71" s="16">
        <v>0</v>
      </c>
      <c r="H71" s="16">
        <v>0</v>
      </c>
      <c r="I71" s="16">
        <v>0</v>
      </c>
      <c r="J71" s="16">
        <v>0</v>
      </c>
      <c r="K71" s="16">
        <v>0</v>
      </c>
      <c r="L71" s="16">
        <v>1923077</v>
      </c>
      <c r="M71" s="16">
        <v>1923077</v>
      </c>
      <c r="N71" s="19">
        <f t="shared" si="4"/>
        <v>0</v>
      </c>
      <c r="O71" s="18">
        <f t="shared" si="6"/>
        <v>1923077</v>
      </c>
      <c r="P71" s="18">
        <f t="shared" si="7"/>
        <v>0</v>
      </c>
      <c r="Q71" s="19">
        <f t="shared" si="8"/>
        <v>0</v>
      </c>
    </row>
    <row r="72" spans="1:17" x14ac:dyDescent="0.25">
      <c r="A72" s="15" t="s">
        <v>415</v>
      </c>
      <c r="B72" s="15" t="s">
        <v>207</v>
      </c>
      <c r="C72" s="15" t="s">
        <v>208</v>
      </c>
      <c r="D72" s="16">
        <v>0</v>
      </c>
      <c r="E72" s="16">
        <v>0</v>
      </c>
      <c r="F72" s="16">
        <v>0</v>
      </c>
      <c r="G72" s="16">
        <v>0</v>
      </c>
      <c r="H72" s="16">
        <v>0</v>
      </c>
      <c r="I72" s="16">
        <v>0</v>
      </c>
      <c r="J72" s="16">
        <v>0</v>
      </c>
      <c r="K72" s="16">
        <v>0</v>
      </c>
      <c r="L72" s="16">
        <v>0</v>
      </c>
      <c r="M72" s="16">
        <v>0</v>
      </c>
      <c r="N72" s="19">
        <v>0</v>
      </c>
      <c r="O72" s="18">
        <f t="shared" si="6"/>
        <v>0</v>
      </c>
      <c r="P72" s="18">
        <f t="shared" si="7"/>
        <v>0</v>
      </c>
      <c r="Q72" s="19">
        <v>0</v>
      </c>
    </row>
    <row r="73" spans="1:17" x14ac:dyDescent="0.25">
      <c r="A73" s="15" t="s">
        <v>415</v>
      </c>
      <c r="B73" s="15" t="s">
        <v>211</v>
      </c>
      <c r="C73" s="15" t="s">
        <v>212</v>
      </c>
      <c r="D73" s="16">
        <v>0</v>
      </c>
      <c r="E73" s="16">
        <v>0</v>
      </c>
      <c r="F73" s="16">
        <v>0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  <c r="L73" s="16">
        <v>0</v>
      </c>
      <c r="M73" s="16">
        <v>0</v>
      </c>
      <c r="N73" s="19">
        <v>0</v>
      </c>
      <c r="O73" s="18">
        <f t="shared" si="6"/>
        <v>0</v>
      </c>
      <c r="P73" s="18">
        <f t="shared" si="7"/>
        <v>0</v>
      </c>
      <c r="Q73" s="19">
        <v>0</v>
      </c>
    </row>
    <row r="74" spans="1:17" x14ac:dyDescent="0.25">
      <c r="A74" s="15" t="s">
        <v>415</v>
      </c>
      <c r="B74" s="15" t="s">
        <v>227</v>
      </c>
      <c r="C74" s="15" t="s">
        <v>228</v>
      </c>
      <c r="D74" s="16">
        <v>3220000</v>
      </c>
      <c r="E74" s="16">
        <v>6312253.6799999997</v>
      </c>
      <c r="F74" s="16">
        <v>3220000</v>
      </c>
      <c r="G74" s="16">
        <v>0</v>
      </c>
      <c r="H74" s="16">
        <v>6312253.6799999997</v>
      </c>
      <c r="I74" s="16">
        <v>0</v>
      </c>
      <c r="J74" s="16">
        <v>0</v>
      </c>
      <c r="K74" s="16">
        <v>0</v>
      </c>
      <c r="L74" s="16">
        <v>0</v>
      </c>
      <c r="M74" s="16">
        <v>-3092253.68</v>
      </c>
      <c r="N74" s="19">
        <f t="shared" ref="N74:N79" si="9">+J74/E74</f>
        <v>0</v>
      </c>
      <c r="O74" s="18">
        <f t="shared" si="6"/>
        <v>6312253.6799999997</v>
      </c>
      <c r="P74" s="18">
        <f t="shared" si="7"/>
        <v>0</v>
      </c>
      <c r="Q74" s="19">
        <f t="shared" si="8"/>
        <v>0</v>
      </c>
    </row>
    <row r="75" spans="1:17" x14ac:dyDescent="0.25">
      <c r="A75" s="15" t="s">
        <v>415</v>
      </c>
      <c r="B75" s="15" t="s">
        <v>231</v>
      </c>
      <c r="C75" s="15" t="s">
        <v>232</v>
      </c>
      <c r="D75" s="16">
        <v>3220000</v>
      </c>
      <c r="E75" s="16">
        <v>6312253.6799999997</v>
      </c>
      <c r="F75" s="16">
        <v>3220000</v>
      </c>
      <c r="G75" s="16">
        <v>0</v>
      </c>
      <c r="H75" s="16">
        <v>6312253.6799999997</v>
      </c>
      <c r="I75" s="16">
        <v>0</v>
      </c>
      <c r="J75" s="16">
        <v>0</v>
      </c>
      <c r="K75" s="16">
        <v>0</v>
      </c>
      <c r="L75" s="16">
        <v>0</v>
      </c>
      <c r="M75" s="16">
        <v>-3092253.68</v>
      </c>
      <c r="N75" s="19">
        <f t="shared" si="9"/>
        <v>0</v>
      </c>
      <c r="O75" s="18">
        <f t="shared" si="6"/>
        <v>6312253.6799999997</v>
      </c>
      <c r="P75" s="18">
        <f t="shared" si="7"/>
        <v>0</v>
      </c>
      <c r="Q75" s="19">
        <f t="shared" si="8"/>
        <v>0</v>
      </c>
    </row>
    <row r="76" spans="1:17" x14ac:dyDescent="0.25">
      <c r="A76" s="15" t="s">
        <v>415</v>
      </c>
      <c r="B76" s="15" t="s">
        <v>233</v>
      </c>
      <c r="C76" s="15" t="s">
        <v>234</v>
      </c>
      <c r="D76" s="16">
        <v>5025000</v>
      </c>
      <c r="E76" s="16">
        <v>2932746.32</v>
      </c>
      <c r="F76" s="16">
        <v>2382746</v>
      </c>
      <c r="G76" s="16">
        <v>0</v>
      </c>
      <c r="H76" s="16">
        <v>298500</v>
      </c>
      <c r="I76" s="16">
        <v>0</v>
      </c>
      <c r="J76" s="16">
        <v>0</v>
      </c>
      <c r="K76" s="16">
        <v>0</v>
      </c>
      <c r="L76" s="16">
        <v>2634246.3199999998</v>
      </c>
      <c r="M76" s="16">
        <v>2084246</v>
      </c>
      <c r="N76" s="19">
        <f t="shared" si="9"/>
        <v>0</v>
      </c>
      <c r="O76" s="18">
        <f t="shared" si="6"/>
        <v>2932746.32</v>
      </c>
      <c r="P76" s="18">
        <f t="shared" si="7"/>
        <v>0</v>
      </c>
      <c r="Q76" s="19">
        <f t="shared" si="8"/>
        <v>0</v>
      </c>
    </row>
    <row r="77" spans="1:17" x14ac:dyDescent="0.25">
      <c r="A77" s="15" t="s">
        <v>415</v>
      </c>
      <c r="B77" s="15" t="s">
        <v>235</v>
      </c>
      <c r="C77" s="15" t="s">
        <v>236</v>
      </c>
      <c r="D77" s="16">
        <v>1000000</v>
      </c>
      <c r="E77" s="16">
        <v>657746.31999999995</v>
      </c>
      <c r="F77" s="16">
        <v>657746</v>
      </c>
      <c r="G77" s="16">
        <v>0</v>
      </c>
      <c r="H77" s="16">
        <v>298500</v>
      </c>
      <c r="I77" s="16">
        <v>0</v>
      </c>
      <c r="J77" s="16">
        <v>0</v>
      </c>
      <c r="K77" s="16">
        <v>0</v>
      </c>
      <c r="L77" s="16">
        <v>359246.32</v>
      </c>
      <c r="M77" s="16">
        <v>359246</v>
      </c>
      <c r="N77" s="19">
        <f t="shared" si="9"/>
        <v>0</v>
      </c>
      <c r="O77" s="18">
        <f t="shared" si="6"/>
        <v>657746.31999999995</v>
      </c>
      <c r="P77" s="18">
        <f t="shared" si="7"/>
        <v>0</v>
      </c>
      <c r="Q77" s="19">
        <f t="shared" si="8"/>
        <v>0</v>
      </c>
    </row>
    <row r="78" spans="1:17" x14ac:dyDescent="0.25">
      <c r="A78" s="15" t="s">
        <v>415</v>
      </c>
      <c r="B78" s="15" t="s">
        <v>239</v>
      </c>
      <c r="C78" s="15" t="s">
        <v>240</v>
      </c>
      <c r="D78" s="16">
        <v>2375000</v>
      </c>
      <c r="E78" s="16">
        <v>1575000</v>
      </c>
      <c r="F78" s="16">
        <v>1575000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6">
        <v>1575000</v>
      </c>
      <c r="M78" s="16">
        <v>1575000</v>
      </c>
      <c r="N78" s="19">
        <f t="shared" si="9"/>
        <v>0</v>
      </c>
      <c r="O78" s="18">
        <f t="shared" si="6"/>
        <v>1575000</v>
      </c>
      <c r="P78" s="18">
        <f t="shared" si="7"/>
        <v>0</v>
      </c>
      <c r="Q78" s="19">
        <f t="shared" si="8"/>
        <v>0</v>
      </c>
    </row>
    <row r="79" spans="1:17" x14ac:dyDescent="0.25">
      <c r="A79" s="15" t="s">
        <v>415</v>
      </c>
      <c r="B79" s="15" t="s">
        <v>241</v>
      </c>
      <c r="C79" s="15" t="s">
        <v>242</v>
      </c>
      <c r="D79" s="16">
        <v>250000</v>
      </c>
      <c r="E79" s="16">
        <v>250000</v>
      </c>
      <c r="F79" s="16">
        <v>100000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250000</v>
      </c>
      <c r="M79" s="16">
        <v>100000</v>
      </c>
      <c r="N79" s="19">
        <f t="shared" si="9"/>
        <v>0</v>
      </c>
      <c r="O79" s="18">
        <f t="shared" si="6"/>
        <v>250000</v>
      </c>
      <c r="P79" s="18">
        <f t="shared" si="7"/>
        <v>0</v>
      </c>
      <c r="Q79" s="19">
        <v>0</v>
      </c>
    </row>
    <row r="80" spans="1:17" x14ac:dyDescent="0.25">
      <c r="A80" s="15" t="s">
        <v>415</v>
      </c>
      <c r="B80" s="15" t="s">
        <v>243</v>
      </c>
      <c r="C80" s="15" t="s">
        <v>244</v>
      </c>
      <c r="D80" s="16">
        <v>700000</v>
      </c>
      <c r="E80" s="16">
        <v>0</v>
      </c>
      <c r="F80" s="16">
        <v>0</v>
      </c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9">
        <v>0</v>
      </c>
      <c r="O80" s="18">
        <f t="shared" si="6"/>
        <v>0</v>
      </c>
      <c r="P80" s="18">
        <f t="shared" si="7"/>
        <v>0</v>
      </c>
      <c r="Q80" s="19">
        <v>0</v>
      </c>
    </row>
    <row r="81" spans="1:17" x14ac:dyDescent="0.25">
      <c r="A81" s="15" t="s">
        <v>415</v>
      </c>
      <c r="B81" s="15" t="s">
        <v>379</v>
      </c>
      <c r="C81" s="15" t="s">
        <v>380</v>
      </c>
      <c r="D81" s="16">
        <v>200000</v>
      </c>
      <c r="E81" s="16">
        <v>200000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200000</v>
      </c>
      <c r="M81" s="16">
        <v>0</v>
      </c>
      <c r="N81" s="19">
        <f t="shared" ref="N81:N89" si="10">+J81/E81</f>
        <v>0</v>
      </c>
      <c r="O81" s="18">
        <f t="shared" si="6"/>
        <v>200000</v>
      </c>
      <c r="P81" s="18">
        <f t="shared" si="7"/>
        <v>0</v>
      </c>
      <c r="Q81" s="19">
        <f t="shared" ref="Q81:Q92" si="11">+P81/O81</f>
        <v>0</v>
      </c>
    </row>
    <row r="82" spans="1:17" x14ac:dyDescent="0.25">
      <c r="A82" s="15" t="s">
        <v>415</v>
      </c>
      <c r="B82" s="15" t="s">
        <v>245</v>
      </c>
      <c r="C82" s="15" t="s">
        <v>246</v>
      </c>
      <c r="D82" s="16">
        <v>500000</v>
      </c>
      <c r="E82" s="16">
        <v>250000</v>
      </c>
      <c r="F82" s="16">
        <v>50000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250000</v>
      </c>
      <c r="M82" s="16">
        <v>50000</v>
      </c>
      <c r="N82" s="19">
        <f t="shared" si="10"/>
        <v>0</v>
      </c>
      <c r="O82" s="18">
        <f t="shared" si="6"/>
        <v>250000</v>
      </c>
      <c r="P82" s="18">
        <f t="shared" si="7"/>
        <v>0</v>
      </c>
      <c r="Q82" s="19">
        <f t="shared" si="11"/>
        <v>0</v>
      </c>
    </row>
    <row r="83" spans="1:17" s="72" customFormat="1" x14ac:dyDescent="0.25">
      <c r="A83" s="63" t="s">
        <v>415</v>
      </c>
      <c r="B83" s="63" t="s">
        <v>295</v>
      </c>
      <c r="C83" s="63" t="s">
        <v>296</v>
      </c>
      <c r="D83" s="10">
        <v>80784760</v>
      </c>
      <c r="E83" s="10">
        <v>80784760</v>
      </c>
      <c r="F83" s="10">
        <v>15000000</v>
      </c>
      <c r="G83" s="10">
        <v>0</v>
      </c>
      <c r="H83" s="10">
        <v>0</v>
      </c>
      <c r="I83" s="10">
        <v>0</v>
      </c>
      <c r="J83" s="10">
        <v>0</v>
      </c>
      <c r="K83" s="10">
        <v>0</v>
      </c>
      <c r="L83" s="10">
        <v>80784760</v>
      </c>
      <c r="M83" s="10">
        <v>15000000</v>
      </c>
      <c r="N83" s="13">
        <f t="shared" si="10"/>
        <v>0</v>
      </c>
      <c r="O83" s="68"/>
      <c r="P83" s="68"/>
      <c r="Q83" s="69"/>
    </row>
    <row r="84" spans="1:17" s="24" customFormat="1" x14ac:dyDescent="0.25">
      <c r="A84" s="21" t="s">
        <v>415</v>
      </c>
      <c r="B84" s="21" t="s">
        <v>297</v>
      </c>
      <c r="C84" s="21" t="s">
        <v>298</v>
      </c>
      <c r="D84" s="16">
        <v>76700000</v>
      </c>
      <c r="E84" s="16">
        <v>76700000</v>
      </c>
      <c r="F84" s="16">
        <v>15000000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76700000</v>
      </c>
      <c r="M84" s="16">
        <v>15000000</v>
      </c>
      <c r="N84" s="19">
        <f t="shared" si="10"/>
        <v>0</v>
      </c>
      <c r="O84" s="22"/>
      <c r="P84" s="22"/>
      <c r="Q84" s="23"/>
    </row>
    <row r="85" spans="1:17" s="24" customFormat="1" x14ac:dyDescent="0.25">
      <c r="A85" s="21" t="s">
        <v>415</v>
      </c>
      <c r="B85" s="21" t="s">
        <v>301</v>
      </c>
      <c r="C85" s="21" t="s">
        <v>302</v>
      </c>
      <c r="D85" s="16">
        <v>2000000</v>
      </c>
      <c r="E85" s="16">
        <v>2000000</v>
      </c>
      <c r="F85" s="16"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2000000</v>
      </c>
      <c r="M85" s="16">
        <v>0</v>
      </c>
      <c r="N85" s="19">
        <f t="shared" si="10"/>
        <v>0</v>
      </c>
      <c r="O85" s="22"/>
      <c r="P85" s="22"/>
      <c r="Q85" s="23"/>
    </row>
    <row r="86" spans="1:17" s="24" customFormat="1" x14ac:dyDescent="0.25">
      <c r="A86" s="21" t="s">
        <v>415</v>
      </c>
      <c r="B86" s="21" t="s">
        <v>303</v>
      </c>
      <c r="C86" s="21" t="s">
        <v>304</v>
      </c>
      <c r="D86" s="16">
        <v>9700000</v>
      </c>
      <c r="E86" s="16">
        <v>9700000</v>
      </c>
      <c r="F86" s="16">
        <v>5000000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9700000</v>
      </c>
      <c r="M86" s="16">
        <v>5000000</v>
      </c>
      <c r="N86" s="19">
        <f t="shared" si="10"/>
        <v>0</v>
      </c>
      <c r="O86" s="22"/>
      <c r="P86" s="22"/>
      <c r="Q86" s="23"/>
    </row>
    <row r="87" spans="1:17" s="24" customFormat="1" x14ac:dyDescent="0.25">
      <c r="A87" s="21" t="s">
        <v>415</v>
      </c>
      <c r="B87" s="21" t="s">
        <v>435</v>
      </c>
      <c r="C87" s="21" t="s">
        <v>436</v>
      </c>
      <c r="D87" s="25">
        <v>65000000</v>
      </c>
      <c r="E87" s="25">
        <v>65000000</v>
      </c>
      <c r="F87" s="25">
        <v>10000000</v>
      </c>
      <c r="G87" s="25">
        <v>0</v>
      </c>
      <c r="H87" s="25">
        <v>0</v>
      </c>
      <c r="I87" s="25">
        <v>0</v>
      </c>
      <c r="J87" s="25">
        <v>0</v>
      </c>
      <c r="K87" s="25">
        <v>0</v>
      </c>
      <c r="L87" s="25">
        <v>65000000</v>
      </c>
      <c r="M87" s="25">
        <v>10000000</v>
      </c>
      <c r="N87" s="23">
        <f t="shared" si="10"/>
        <v>0</v>
      </c>
      <c r="O87" s="22">
        <f>+E87</f>
        <v>65000000</v>
      </c>
      <c r="P87" s="22">
        <f>+J87</f>
        <v>0</v>
      </c>
      <c r="Q87" s="23">
        <f>+P87/O87</f>
        <v>0</v>
      </c>
    </row>
    <row r="88" spans="1:17" s="24" customFormat="1" x14ac:dyDescent="0.25">
      <c r="A88" s="21" t="s">
        <v>415</v>
      </c>
      <c r="B88" s="21" t="s">
        <v>369</v>
      </c>
      <c r="C88" s="21" t="s">
        <v>370</v>
      </c>
      <c r="D88" s="25">
        <v>4084760</v>
      </c>
      <c r="E88" s="25">
        <v>4084760</v>
      </c>
      <c r="F88" s="25">
        <v>0</v>
      </c>
      <c r="G88" s="25">
        <v>0</v>
      </c>
      <c r="H88" s="25">
        <v>0</v>
      </c>
      <c r="I88" s="25">
        <v>0</v>
      </c>
      <c r="J88" s="25">
        <v>0</v>
      </c>
      <c r="K88" s="25">
        <v>0</v>
      </c>
      <c r="L88" s="25">
        <v>4084760</v>
      </c>
      <c r="M88" s="25">
        <v>0</v>
      </c>
      <c r="N88" s="23">
        <f t="shared" si="10"/>
        <v>0</v>
      </c>
      <c r="O88" s="22">
        <f>+E88</f>
        <v>4084760</v>
      </c>
      <c r="P88" s="22">
        <f>+J88</f>
        <v>0</v>
      </c>
      <c r="Q88" s="23">
        <f>+P88/O88</f>
        <v>0</v>
      </c>
    </row>
    <row r="89" spans="1:17" s="24" customFormat="1" x14ac:dyDescent="0.25">
      <c r="A89" s="21" t="s">
        <v>415</v>
      </c>
      <c r="B89" s="22" t="s">
        <v>413</v>
      </c>
      <c r="C89" s="22" t="s">
        <v>414</v>
      </c>
      <c r="D89" s="25">
        <v>4084760</v>
      </c>
      <c r="E89" s="25">
        <v>4084760</v>
      </c>
      <c r="F89" s="25">
        <v>0</v>
      </c>
      <c r="G89" s="25">
        <v>0</v>
      </c>
      <c r="H89" s="25">
        <v>0</v>
      </c>
      <c r="I89" s="25">
        <v>0</v>
      </c>
      <c r="J89" s="25">
        <v>0</v>
      </c>
      <c r="K89" s="25">
        <v>0</v>
      </c>
      <c r="L89" s="25">
        <v>4084760</v>
      </c>
      <c r="M89" s="25">
        <v>0</v>
      </c>
      <c r="N89" s="23">
        <f t="shared" si="10"/>
        <v>0</v>
      </c>
      <c r="O89" s="22">
        <f>+E89</f>
        <v>4084760</v>
      </c>
      <c r="P89" s="22">
        <f>+J89</f>
        <v>0</v>
      </c>
      <c r="Q89" s="23">
        <f>+P89/O89</f>
        <v>0</v>
      </c>
    </row>
    <row r="90" spans="1:17" x14ac:dyDescent="0.25">
      <c r="A90" s="21" t="s">
        <v>415</v>
      </c>
      <c r="B90" s="22" t="s">
        <v>309</v>
      </c>
      <c r="C90" s="22" t="s">
        <v>310</v>
      </c>
      <c r="D90" s="16">
        <v>0</v>
      </c>
      <c r="E90" s="16">
        <v>0</v>
      </c>
      <c r="F90" s="16">
        <v>0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9">
        <v>0</v>
      </c>
      <c r="Q90" s="24">
        <v>0</v>
      </c>
    </row>
    <row r="91" spans="1:17" x14ac:dyDescent="0.25">
      <c r="A91" s="21" t="s">
        <v>415</v>
      </c>
      <c r="B91" s="22" t="s">
        <v>311</v>
      </c>
      <c r="C91" s="22" t="s">
        <v>312</v>
      </c>
      <c r="D91" s="16">
        <v>0</v>
      </c>
      <c r="E91" s="16">
        <v>0</v>
      </c>
      <c r="F91" s="16">
        <v>0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9">
        <v>0</v>
      </c>
      <c r="Q91" s="24">
        <v>0</v>
      </c>
    </row>
    <row r="92" spans="1:17" s="14" customFormat="1" x14ac:dyDescent="0.25">
      <c r="A92" s="3" t="s">
        <v>415</v>
      </c>
      <c r="B92" s="3" t="s">
        <v>247</v>
      </c>
      <c r="C92" s="3" t="s">
        <v>248</v>
      </c>
      <c r="D92" s="10">
        <v>9793547735</v>
      </c>
      <c r="E92" s="10">
        <v>9793547735</v>
      </c>
      <c r="F92" s="10">
        <v>4984668927.3000002</v>
      </c>
      <c r="G92" s="10">
        <v>0</v>
      </c>
      <c r="H92" s="10">
        <v>164611382.80000001</v>
      </c>
      <c r="I92" s="10">
        <v>0</v>
      </c>
      <c r="J92" s="10">
        <v>2469150729.1999998</v>
      </c>
      <c r="K92" s="10">
        <v>2469150729.1999998</v>
      </c>
      <c r="L92" s="10">
        <v>7159785623</v>
      </c>
      <c r="M92" s="10">
        <v>2350906815.3000002</v>
      </c>
      <c r="N92" s="13">
        <f t="shared" ref="N92:N104" si="12">+J92/E92</f>
        <v>0.25212015053296716</v>
      </c>
      <c r="O92" s="12">
        <f>O100</f>
        <v>89500000</v>
      </c>
      <c r="P92" s="12">
        <f>P100</f>
        <v>3408733</v>
      </c>
      <c r="Q92" s="13">
        <f t="shared" si="11"/>
        <v>3.8086402234636871E-2</v>
      </c>
    </row>
    <row r="93" spans="1:17" x14ac:dyDescent="0.25">
      <c r="A93" s="15" t="s">
        <v>415</v>
      </c>
      <c r="B93" s="15" t="s">
        <v>249</v>
      </c>
      <c r="C93" s="15" t="s">
        <v>250</v>
      </c>
      <c r="D93" s="16">
        <v>9599047735</v>
      </c>
      <c r="E93" s="16">
        <v>9599047735</v>
      </c>
      <c r="F93" s="16">
        <v>4881168927.3000002</v>
      </c>
      <c r="G93" s="16">
        <v>0</v>
      </c>
      <c r="H93" s="16">
        <v>164611382.80000001</v>
      </c>
      <c r="I93" s="16">
        <v>0</v>
      </c>
      <c r="J93" s="16">
        <v>2439491996.1999998</v>
      </c>
      <c r="K93" s="16">
        <v>2439491996.1999998</v>
      </c>
      <c r="L93" s="16">
        <v>6994944356</v>
      </c>
      <c r="M93" s="16">
        <v>2277065548.3000002</v>
      </c>
      <c r="N93" s="19">
        <f t="shared" si="12"/>
        <v>0.25413895873286851</v>
      </c>
      <c r="O93" s="18"/>
      <c r="P93" s="18"/>
      <c r="Q93" s="19"/>
    </row>
    <row r="94" spans="1:17" x14ac:dyDescent="0.25">
      <c r="A94" s="15" t="s">
        <v>415</v>
      </c>
      <c r="B94" s="15" t="s">
        <v>423</v>
      </c>
      <c r="C94" s="15" t="s">
        <v>424</v>
      </c>
      <c r="D94" s="16">
        <v>2857490000</v>
      </c>
      <c r="E94" s="16">
        <v>2857490000</v>
      </c>
      <c r="F94" s="16">
        <v>1449155741</v>
      </c>
      <c r="G94" s="16">
        <v>0</v>
      </c>
      <c r="H94" s="16">
        <v>60410741</v>
      </c>
      <c r="I94" s="16">
        <v>0</v>
      </c>
      <c r="J94" s="16">
        <v>714372500</v>
      </c>
      <c r="K94" s="16">
        <v>714372500</v>
      </c>
      <c r="L94" s="16">
        <v>2082706759</v>
      </c>
      <c r="M94" s="16">
        <v>674372500</v>
      </c>
      <c r="N94" s="19">
        <f t="shared" si="12"/>
        <v>0.25</v>
      </c>
      <c r="O94" s="18"/>
      <c r="P94" s="18"/>
      <c r="Q94" s="19"/>
    </row>
    <row r="95" spans="1:17" x14ac:dyDescent="0.25">
      <c r="A95" s="15" t="s">
        <v>415</v>
      </c>
      <c r="B95" s="15" t="s">
        <v>425</v>
      </c>
      <c r="C95" s="15" t="s">
        <v>426</v>
      </c>
      <c r="D95" s="16">
        <v>2521753226</v>
      </c>
      <c r="E95" s="16">
        <v>2521753226</v>
      </c>
      <c r="F95" s="16">
        <v>1302395457.3</v>
      </c>
      <c r="G95" s="16">
        <v>0</v>
      </c>
      <c r="H95" s="16">
        <v>62278267</v>
      </c>
      <c r="I95" s="16">
        <v>0</v>
      </c>
      <c r="J95" s="16">
        <v>630438306</v>
      </c>
      <c r="K95" s="16">
        <v>630438306</v>
      </c>
      <c r="L95" s="16">
        <v>1829036653</v>
      </c>
      <c r="M95" s="16">
        <v>609678884.29999995</v>
      </c>
      <c r="N95" s="19">
        <f t="shared" si="12"/>
        <v>0.24999999980172524</v>
      </c>
      <c r="O95" s="18"/>
      <c r="P95" s="18"/>
      <c r="Q95" s="19"/>
    </row>
    <row r="96" spans="1:17" x14ac:dyDescent="0.25">
      <c r="A96" s="15" t="s">
        <v>415</v>
      </c>
      <c r="B96" s="114" t="s">
        <v>427</v>
      </c>
      <c r="C96" s="114" t="s">
        <v>428</v>
      </c>
      <c r="D96" s="16">
        <v>915708427</v>
      </c>
      <c r="E96" s="16">
        <v>915708427</v>
      </c>
      <c r="F96" s="16">
        <v>487783821</v>
      </c>
      <c r="G96" s="16">
        <v>0</v>
      </c>
      <c r="H96" s="16">
        <v>0</v>
      </c>
      <c r="I96" s="16">
        <v>0</v>
      </c>
      <c r="J96" s="16">
        <v>273821518</v>
      </c>
      <c r="K96" s="16">
        <v>273821518</v>
      </c>
      <c r="L96" s="16">
        <v>641886909</v>
      </c>
      <c r="M96" s="16">
        <v>213962303</v>
      </c>
      <c r="N96" s="19">
        <f t="shared" si="12"/>
        <v>0.29902697182451504</v>
      </c>
      <c r="O96" s="18"/>
      <c r="P96" s="18"/>
      <c r="Q96" s="19"/>
    </row>
    <row r="97" spans="1:17" x14ac:dyDescent="0.25">
      <c r="A97" s="15" t="s">
        <v>415</v>
      </c>
      <c r="B97" s="114" t="s">
        <v>429</v>
      </c>
      <c r="C97" s="114" t="s">
        <v>430</v>
      </c>
      <c r="D97" s="16">
        <v>3263170000</v>
      </c>
      <c r="E97" s="16">
        <v>3263170000</v>
      </c>
      <c r="F97" s="16">
        <v>1601598386</v>
      </c>
      <c r="G97" s="16">
        <v>0</v>
      </c>
      <c r="H97" s="16">
        <v>6754025</v>
      </c>
      <c r="I97" s="16">
        <v>0</v>
      </c>
      <c r="J97" s="16">
        <v>815792500</v>
      </c>
      <c r="K97" s="16">
        <v>815792500</v>
      </c>
      <c r="L97" s="16">
        <v>2440623475</v>
      </c>
      <c r="M97" s="16">
        <v>779051861</v>
      </c>
      <c r="N97" s="19">
        <f t="shared" si="12"/>
        <v>0.25</v>
      </c>
      <c r="O97" s="18"/>
      <c r="P97" s="18"/>
      <c r="Q97" s="19"/>
    </row>
    <row r="98" spans="1:17" x14ac:dyDescent="0.25">
      <c r="A98" s="15" t="s">
        <v>415</v>
      </c>
      <c r="B98" s="15" t="s">
        <v>431</v>
      </c>
      <c r="C98" s="15" t="s">
        <v>258</v>
      </c>
      <c r="D98" s="16">
        <v>34059290</v>
      </c>
      <c r="E98" s="16">
        <v>34059290</v>
      </c>
      <c r="F98" s="16">
        <v>33576730</v>
      </c>
      <c r="G98" s="16">
        <v>0</v>
      </c>
      <c r="H98" s="16">
        <v>30035814.489999998</v>
      </c>
      <c r="I98" s="16">
        <v>0</v>
      </c>
      <c r="J98" s="16">
        <v>3540915.51</v>
      </c>
      <c r="K98" s="16">
        <v>3540915.51</v>
      </c>
      <c r="L98" s="16">
        <v>482560</v>
      </c>
      <c r="M98" s="16">
        <v>0</v>
      </c>
      <c r="N98" s="19">
        <f t="shared" si="12"/>
        <v>0.10396328020930559</v>
      </c>
      <c r="O98" s="18"/>
      <c r="P98" s="18"/>
      <c r="Q98" s="19"/>
    </row>
    <row r="99" spans="1:17" x14ac:dyDescent="0.25">
      <c r="A99" s="15" t="s">
        <v>415</v>
      </c>
      <c r="B99" s="15" t="s">
        <v>432</v>
      </c>
      <c r="C99" s="15" t="s">
        <v>260</v>
      </c>
      <c r="D99" s="16">
        <v>6866792</v>
      </c>
      <c r="E99" s="16">
        <v>6866792</v>
      </c>
      <c r="F99" s="16">
        <v>6658792</v>
      </c>
      <c r="G99" s="16">
        <v>0</v>
      </c>
      <c r="H99" s="16">
        <v>5132535.3099999996</v>
      </c>
      <c r="I99" s="16">
        <v>0</v>
      </c>
      <c r="J99" s="16">
        <v>1526256.69</v>
      </c>
      <c r="K99" s="16">
        <v>1526256.69</v>
      </c>
      <c r="L99" s="16">
        <v>208000</v>
      </c>
      <c r="M99" s="16">
        <v>0</v>
      </c>
      <c r="N99" s="19">
        <f t="shared" si="12"/>
        <v>0.22226633484748046</v>
      </c>
      <c r="O99" s="18"/>
      <c r="P99" s="18"/>
      <c r="Q99" s="19"/>
    </row>
    <row r="100" spans="1:17" s="24" customFormat="1" x14ac:dyDescent="0.25">
      <c r="A100" s="21" t="s">
        <v>415</v>
      </c>
      <c r="B100" s="21" t="s">
        <v>269</v>
      </c>
      <c r="C100" s="21" t="s">
        <v>270</v>
      </c>
      <c r="D100" s="25">
        <v>89500000</v>
      </c>
      <c r="E100" s="25">
        <v>89500000</v>
      </c>
      <c r="F100" s="25">
        <v>51000000</v>
      </c>
      <c r="G100" s="25">
        <v>0</v>
      </c>
      <c r="H100" s="25">
        <v>0</v>
      </c>
      <c r="I100" s="25">
        <v>0</v>
      </c>
      <c r="J100" s="25">
        <v>3408733</v>
      </c>
      <c r="K100" s="25">
        <v>3408733</v>
      </c>
      <c r="L100" s="25">
        <v>86091267</v>
      </c>
      <c r="M100" s="25">
        <v>47591267</v>
      </c>
      <c r="N100" s="23">
        <f t="shared" si="12"/>
        <v>3.8086402234636871E-2</v>
      </c>
      <c r="O100" s="22">
        <f t="shared" ref="O100" si="13">+E100</f>
        <v>89500000</v>
      </c>
      <c r="P100" s="22">
        <f t="shared" ref="P100" si="14">+J100</f>
        <v>3408733</v>
      </c>
      <c r="Q100" s="23">
        <f t="shared" ref="Q100:Q101" si="15">+P100/O100</f>
        <v>3.8086402234636871E-2</v>
      </c>
    </row>
    <row r="101" spans="1:17" s="24" customFormat="1" x14ac:dyDescent="0.25">
      <c r="A101" s="21" t="s">
        <v>415</v>
      </c>
      <c r="B101" s="21" t="s">
        <v>271</v>
      </c>
      <c r="C101" s="21" t="s">
        <v>272</v>
      </c>
      <c r="D101" s="25">
        <v>77000000</v>
      </c>
      <c r="E101" s="25">
        <v>77000000</v>
      </c>
      <c r="F101" s="25">
        <v>38500000</v>
      </c>
      <c r="G101" s="25">
        <v>0</v>
      </c>
      <c r="H101" s="25">
        <v>0</v>
      </c>
      <c r="I101" s="25">
        <v>0</v>
      </c>
      <c r="J101" s="25">
        <v>0</v>
      </c>
      <c r="K101" s="25">
        <v>0</v>
      </c>
      <c r="L101" s="25">
        <v>77000000</v>
      </c>
      <c r="M101" s="25">
        <v>38500000</v>
      </c>
      <c r="N101" s="23">
        <f t="shared" si="12"/>
        <v>0</v>
      </c>
      <c r="O101" s="22">
        <f>+O87</f>
        <v>65000000</v>
      </c>
      <c r="P101" s="22">
        <f>+P87</f>
        <v>0</v>
      </c>
      <c r="Q101" s="23">
        <f t="shared" si="15"/>
        <v>0</v>
      </c>
    </row>
    <row r="102" spans="1:17" s="24" customFormat="1" x14ac:dyDescent="0.25">
      <c r="A102" s="21" t="s">
        <v>415</v>
      </c>
      <c r="B102" s="21" t="s">
        <v>273</v>
      </c>
      <c r="C102" s="21" t="s">
        <v>274</v>
      </c>
      <c r="D102" s="25">
        <v>12500000</v>
      </c>
      <c r="E102" s="25">
        <v>12500000</v>
      </c>
      <c r="F102" s="25">
        <v>12500000</v>
      </c>
      <c r="G102" s="25">
        <v>0</v>
      </c>
      <c r="H102" s="25">
        <v>0</v>
      </c>
      <c r="I102" s="25">
        <v>0</v>
      </c>
      <c r="J102" s="25">
        <v>3408733</v>
      </c>
      <c r="K102" s="25">
        <v>3408733</v>
      </c>
      <c r="L102" s="25">
        <v>9091267</v>
      </c>
      <c r="M102" s="25">
        <v>9091267</v>
      </c>
      <c r="N102" s="23">
        <f t="shared" si="12"/>
        <v>0.27269863999999999</v>
      </c>
      <c r="O102" s="22"/>
      <c r="P102" s="22"/>
      <c r="Q102" s="23"/>
    </row>
    <row r="103" spans="1:17" s="24" customFormat="1" x14ac:dyDescent="0.25">
      <c r="A103" s="21" t="s">
        <v>415</v>
      </c>
      <c r="B103" s="15" t="s">
        <v>275</v>
      </c>
      <c r="C103" s="15" t="s">
        <v>276</v>
      </c>
      <c r="D103" s="16">
        <v>105000000</v>
      </c>
      <c r="E103" s="16">
        <v>105000000</v>
      </c>
      <c r="F103" s="16">
        <v>52500000</v>
      </c>
      <c r="G103" s="16">
        <v>0</v>
      </c>
      <c r="H103" s="16">
        <v>0</v>
      </c>
      <c r="I103" s="16">
        <v>0</v>
      </c>
      <c r="J103" s="16">
        <v>26250000</v>
      </c>
      <c r="K103" s="16">
        <v>26250000</v>
      </c>
      <c r="L103" s="16">
        <v>78750000</v>
      </c>
      <c r="M103" s="16">
        <v>26250000</v>
      </c>
      <c r="N103" s="19">
        <f t="shared" si="12"/>
        <v>0.25</v>
      </c>
      <c r="O103" s="18"/>
      <c r="P103" s="18"/>
      <c r="Q103" s="19"/>
    </row>
    <row r="104" spans="1:17" s="24" customFormat="1" x14ac:dyDescent="0.25">
      <c r="A104" s="21" t="s">
        <v>415</v>
      </c>
      <c r="B104" s="15" t="s">
        <v>433</v>
      </c>
      <c r="C104" s="15" t="s">
        <v>434</v>
      </c>
      <c r="D104" s="16">
        <v>105000000</v>
      </c>
      <c r="E104" s="16">
        <v>105000000</v>
      </c>
      <c r="F104" s="16">
        <v>52500000</v>
      </c>
      <c r="G104" s="16">
        <v>0</v>
      </c>
      <c r="H104" s="16">
        <v>0</v>
      </c>
      <c r="I104" s="16">
        <v>0</v>
      </c>
      <c r="J104" s="16">
        <v>26250000</v>
      </c>
      <c r="K104" s="16">
        <v>26250000</v>
      </c>
      <c r="L104" s="16">
        <v>78750000</v>
      </c>
      <c r="M104" s="16">
        <v>26250000</v>
      </c>
      <c r="N104" s="19">
        <f t="shared" si="12"/>
        <v>0.25</v>
      </c>
      <c r="O104" s="18"/>
      <c r="P104" s="18"/>
      <c r="Q104" s="19"/>
    </row>
    <row r="114" spans="1:16" x14ac:dyDescent="0.25">
      <c r="A114" s="15"/>
      <c r="B114" s="18"/>
      <c r="C114" s="18"/>
      <c r="D114" s="18"/>
      <c r="E114" s="18"/>
      <c r="F114" s="18"/>
      <c r="G114" s="18"/>
      <c r="H114" s="18"/>
      <c r="I114" s="18"/>
      <c r="J114" s="18"/>
      <c r="K114" s="18"/>
      <c r="L114" s="18"/>
      <c r="M114" s="18"/>
      <c r="O114" s="20"/>
      <c r="P114" s="20"/>
    </row>
    <row r="115" spans="1:16" x14ac:dyDescent="0.25">
      <c r="A115" s="15"/>
      <c r="B115" s="18"/>
      <c r="C115" s="18"/>
      <c r="D115" s="18"/>
      <c r="E115" s="18"/>
      <c r="F115" s="18"/>
      <c r="G115" s="18"/>
      <c r="H115" s="18"/>
      <c r="I115" s="18"/>
      <c r="J115" s="18"/>
      <c r="K115" s="18"/>
      <c r="L115" s="18"/>
      <c r="M115" s="18"/>
      <c r="O115" s="20"/>
      <c r="P115" s="20"/>
    </row>
    <row r="116" spans="1:16" x14ac:dyDescent="0.25">
      <c r="A116" s="15"/>
      <c r="B116" s="18"/>
      <c r="C116" s="18"/>
      <c r="D116" s="18"/>
      <c r="E116" s="18"/>
      <c r="F116" s="18"/>
      <c r="G116" s="18"/>
      <c r="H116" s="18"/>
      <c r="I116" s="18"/>
      <c r="J116" s="18"/>
      <c r="K116" s="18"/>
      <c r="L116" s="18"/>
      <c r="M116" s="18"/>
      <c r="O116" s="20"/>
      <c r="P116" s="20"/>
    </row>
    <row r="117" spans="1:16" x14ac:dyDescent="0.25">
      <c r="A117" s="15"/>
      <c r="B117" s="18"/>
      <c r="C117" s="18"/>
      <c r="D117" s="18"/>
      <c r="E117" s="18"/>
      <c r="F117" s="18"/>
      <c r="G117" s="18"/>
      <c r="H117" s="18"/>
      <c r="I117" s="18"/>
      <c r="J117" s="18"/>
      <c r="K117" s="18"/>
      <c r="L117" s="18"/>
      <c r="M117" s="18"/>
      <c r="O117" s="20"/>
      <c r="P117" s="20"/>
    </row>
    <row r="118" spans="1:16" x14ac:dyDescent="0.25">
      <c r="A118" s="15"/>
      <c r="B118" s="18"/>
      <c r="C118" s="18"/>
      <c r="D118" s="18"/>
      <c r="E118" s="18"/>
      <c r="F118" s="18"/>
      <c r="G118" s="18"/>
      <c r="H118" s="18"/>
      <c r="I118" s="18"/>
      <c r="J118" s="18"/>
      <c r="K118" s="18"/>
      <c r="L118" s="18"/>
      <c r="M118" s="18"/>
      <c r="O118" s="20"/>
      <c r="P118" s="20"/>
    </row>
    <row r="119" spans="1:16" x14ac:dyDescent="0.25">
      <c r="A119" s="15"/>
      <c r="B119" s="18"/>
      <c r="C119" s="18"/>
      <c r="D119" s="18"/>
      <c r="E119" s="18"/>
      <c r="F119" s="18"/>
      <c r="G119" s="18"/>
      <c r="H119" s="18"/>
      <c r="I119" s="18"/>
      <c r="J119" s="18"/>
      <c r="K119" s="18"/>
      <c r="L119" s="18"/>
      <c r="M119" s="18"/>
      <c r="O119" s="20"/>
      <c r="P119" s="20"/>
    </row>
    <row r="120" spans="1:16" x14ac:dyDescent="0.25">
      <c r="A120" s="15"/>
      <c r="B120" s="18"/>
      <c r="C120" s="18"/>
      <c r="D120" s="18"/>
      <c r="E120" s="18"/>
      <c r="F120" s="18"/>
      <c r="G120" s="18"/>
      <c r="H120" s="18"/>
      <c r="I120" s="18"/>
      <c r="J120" s="18"/>
      <c r="K120" s="18"/>
      <c r="L120" s="18"/>
      <c r="M120" s="18"/>
      <c r="O120" s="20"/>
      <c r="P120" s="20"/>
    </row>
    <row r="121" spans="1:16" x14ac:dyDescent="0.25">
      <c r="B121" s="182" t="s">
        <v>11</v>
      </c>
      <c r="C121" s="182"/>
      <c r="D121" s="182"/>
      <c r="E121" s="182"/>
      <c r="F121" s="182"/>
      <c r="G121" s="18"/>
      <c r="H121" s="18"/>
      <c r="I121" s="18"/>
      <c r="J121" s="18"/>
      <c r="K121" s="18"/>
      <c r="L121" s="18"/>
      <c r="M121" s="18"/>
      <c r="O121" s="20"/>
      <c r="P121" s="20"/>
    </row>
    <row r="122" spans="1:16" ht="36" customHeight="1" thickBot="1" x14ac:dyDescent="0.3">
      <c r="B122" s="122" t="s">
        <v>44</v>
      </c>
      <c r="C122" s="122" t="s">
        <v>7</v>
      </c>
      <c r="D122" s="122" t="s">
        <v>8</v>
      </c>
      <c r="E122" s="122" t="s">
        <v>9</v>
      </c>
      <c r="F122" s="122" t="s">
        <v>21</v>
      </c>
      <c r="G122" s="18"/>
      <c r="H122" s="18"/>
      <c r="I122" s="18"/>
      <c r="J122" s="18"/>
      <c r="K122" s="18"/>
      <c r="L122" s="18"/>
      <c r="M122" s="18"/>
      <c r="O122" s="20"/>
      <c r="P122" s="20"/>
    </row>
    <row r="123" spans="1:16" ht="16.5" thickTop="1" x14ac:dyDescent="0.25">
      <c r="B123" s="30" t="s">
        <v>22</v>
      </c>
      <c r="C123" s="93">
        <f>+E9</f>
        <v>3492895808</v>
      </c>
      <c r="D123" s="93">
        <f>+J9</f>
        <v>717537642.92999995</v>
      </c>
      <c r="E123" s="93">
        <f>+C1+C123+E925-D123</f>
        <v>2775358165.0700002</v>
      </c>
      <c r="F123" s="19">
        <f t="shared" ref="F123:F128" si="16">+D123/C123</f>
        <v>0.20542772598214298</v>
      </c>
      <c r="J123" s="20"/>
      <c r="O123" s="20"/>
      <c r="P123" s="20"/>
    </row>
    <row r="124" spans="1:16" x14ac:dyDescent="0.25">
      <c r="B124" s="30" t="s">
        <v>26</v>
      </c>
      <c r="C124" s="93">
        <f>+E28</f>
        <v>438612768</v>
      </c>
      <c r="D124" s="35">
        <f>+J28</f>
        <v>17587618.859999999</v>
      </c>
      <c r="E124" s="93">
        <f>+C124-D124</f>
        <v>421025149.13999999</v>
      </c>
      <c r="F124" s="19">
        <f t="shared" si="16"/>
        <v>4.0098282911818925E-2</v>
      </c>
      <c r="G124" s="93"/>
      <c r="H124" s="93"/>
      <c r="J124" s="20"/>
      <c r="O124" s="20"/>
      <c r="P124" s="20"/>
    </row>
    <row r="125" spans="1:16" x14ac:dyDescent="0.25">
      <c r="B125" s="30" t="s">
        <v>23</v>
      </c>
      <c r="C125" s="93">
        <f>+E68</f>
        <v>12877168</v>
      </c>
      <c r="D125" s="35">
        <f>+J68</f>
        <v>327115</v>
      </c>
      <c r="E125" s="93">
        <f>+C125-D125</f>
        <v>12550053</v>
      </c>
      <c r="F125" s="19">
        <f t="shared" si="16"/>
        <v>2.5402712770385538E-2</v>
      </c>
      <c r="G125" s="93"/>
      <c r="H125" s="93"/>
      <c r="J125" s="20"/>
      <c r="O125" s="20"/>
      <c r="P125" s="20"/>
    </row>
    <row r="126" spans="1:16" x14ac:dyDescent="0.25">
      <c r="B126" s="30" t="s">
        <v>24</v>
      </c>
      <c r="C126" s="93">
        <f>+E83</f>
        <v>80784760</v>
      </c>
      <c r="D126" s="35">
        <f>+J83</f>
        <v>0</v>
      </c>
      <c r="E126" s="93">
        <f>+C126-D126</f>
        <v>80784760</v>
      </c>
      <c r="F126" s="19">
        <f t="shared" si="16"/>
        <v>0</v>
      </c>
      <c r="G126" s="93"/>
      <c r="H126" s="93"/>
      <c r="J126" s="20"/>
      <c r="O126" s="20"/>
      <c r="P126" s="20"/>
    </row>
    <row r="127" spans="1:16" x14ac:dyDescent="0.25">
      <c r="B127" s="30" t="s">
        <v>25</v>
      </c>
      <c r="C127" s="93">
        <f>+E92</f>
        <v>9793547735</v>
      </c>
      <c r="D127" s="35">
        <f>+J92</f>
        <v>2469150729.1999998</v>
      </c>
      <c r="E127" s="93">
        <f>+C127-D127</f>
        <v>7324397005.8000002</v>
      </c>
      <c r="F127" s="19">
        <f t="shared" si="16"/>
        <v>0.25212015053296716</v>
      </c>
      <c r="G127" s="93"/>
      <c r="H127" s="93"/>
      <c r="J127" s="20"/>
      <c r="O127" s="20"/>
      <c r="P127" s="20"/>
    </row>
    <row r="128" spans="1:16" ht="23.25" customHeight="1" thickBot="1" x14ac:dyDescent="0.3">
      <c r="B128" s="123" t="s">
        <v>10</v>
      </c>
      <c r="C128" s="124">
        <f>SUM(C123:C127)</f>
        <v>13818718239</v>
      </c>
      <c r="D128" s="124">
        <f>SUM(D123:D127)</f>
        <v>3204603105.9899998</v>
      </c>
      <c r="E128" s="124">
        <f>SUM(E123:E127)</f>
        <v>10614115133.01</v>
      </c>
      <c r="F128" s="125">
        <f t="shared" si="16"/>
        <v>0.2319030644206769</v>
      </c>
      <c r="G128" s="93"/>
      <c r="H128" s="93"/>
      <c r="J128" s="20"/>
      <c r="O128" s="20"/>
      <c r="P128" s="20"/>
    </row>
    <row r="129" spans="1:16" ht="16.5" thickTop="1" x14ac:dyDescent="0.25">
      <c r="B129" s="15"/>
      <c r="C129" s="93"/>
      <c r="D129" s="35"/>
      <c r="E129" s="93"/>
      <c r="F129" s="20"/>
      <c r="G129" s="93"/>
      <c r="H129" s="93"/>
      <c r="J129" s="20"/>
      <c r="M129" s="93"/>
      <c r="N129" s="93"/>
      <c r="O129" s="35"/>
      <c r="P129" s="20"/>
    </row>
    <row r="130" spans="1:16" x14ac:dyDescent="0.25">
      <c r="B130" s="15"/>
      <c r="C130" s="20"/>
      <c r="D130" s="24"/>
      <c r="E130" s="19"/>
      <c r="F130" s="19"/>
      <c r="G130" s="93"/>
      <c r="H130" s="93"/>
      <c r="I130" s="21"/>
      <c r="J130" s="20"/>
      <c r="O130" s="24" t="s">
        <v>40</v>
      </c>
      <c r="P130" s="20"/>
    </row>
    <row r="131" spans="1:16" ht="14.1" customHeight="1" x14ac:dyDescent="0.25">
      <c r="B131" s="183" t="s">
        <v>38</v>
      </c>
      <c r="C131" s="183"/>
      <c r="D131" s="183"/>
      <c r="E131" s="183"/>
      <c r="F131" s="183"/>
      <c r="G131" s="93"/>
      <c r="H131" s="93"/>
      <c r="I131" s="15"/>
      <c r="J131" s="21"/>
      <c r="P131" s="21"/>
    </row>
    <row r="132" spans="1:16" ht="32.1" customHeight="1" thickBot="1" x14ac:dyDescent="0.3">
      <c r="B132" s="49" t="s">
        <v>44</v>
      </c>
      <c r="C132" s="49" t="s">
        <v>32</v>
      </c>
      <c r="D132" s="49" t="s">
        <v>33</v>
      </c>
      <c r="E132" s="49" t="s">
        <v>37</v>
      </c>
      <c r="F132" s="49" t="s">
        <v>34</v>
      </c>
      <c r="G132" s="93"/>
      <c r="H132" s="93"/>
      <c r="I132" s="15"/>
      <c r="J132" s="21"/>
      <c r="P132" s="21"/>
    </row>
    <row r="133" spans="1:16" ht="16.5" thickTop="1" x14ac:dyDescent="0.25">
      <c r="B133" s="30" t="s">
        <v>26</v>
      </c>
      <c r="C133" s="93">
        <f>+C124</f>
        <v>438612768</v>
      </c>
      <c r="D133" s="93">
        <f>+D124</f>
        <v>17587618.859999999</v>
      </c>
      <c r="E133" s="93">
        <f>+C133-D133</f>
        <v>421025149.13999999</v>
      </c>
      <c r="F133" s="19">
        <f>+D133/C133</f>
        <v>4.0098282911818925E-2</v>
      </c>
      <c r="G133" s="93"/>
      <c r="H133" s="93"/>
      <c r="I133" s="15"/>
      <c r="J133" s="21"/>
      <c r="P133" s="21"/>
    </row>
    <row r="134" spans="1:16" x14ac:dyDescent="0.25">
      <c r="B134" s="30" t="s">
        <v>23</v>
      </c>
      <c r="C134" s="93">
        <f>+C125</f>
        <v>12877168</v>
      </c>
      <c r="D134" s="93">
        <f>+D125</f>
        <v>327115</v>
      </c>
      <c r="E134" s="93">
        <f>+C134-D134</f>
        <v>12550053</v>
      </c>
      <c r="F134" s="19">
        <f>+D134/C134</f>
        <v>2.5402712770385538E-2</v>
      </c>
      <c r="G134" s="93"/>
      <c r="H134" s="93"/>
      <c r="I134" s="15"/>
      <c r="J134" s="21"/>
      <c r="P134" s="21"/>
    </row>
    <row r="135" spans="1:16" x14ac:dyDescent="0.25">
      <c r="B135" s="30" t="s">
        <v>24</v>
      </c>
      <c r="C135" s="93">
        <f>C126</f>
        <v>80784760</v>
      </c>
      <c r="D135" s="93">
        <f>D126</f>
        <v>0</v>
      </c>
      <c r="E135" s="93">
        <f>+C135-D135</f>
        <v>80784760</v>
      </c>
      <c r="F135" s="19">
        <f>+D135/C135</f>
        <v>0</v>
      </c>
      <c r="G135" s="15"/>
      <c r="H135" s="15"/>
      <c r="I135" s="15"/>
      <c r="J135" s="21"/>
      <c r="P135" s="21"/>
    </row>
    <row r="136" spans="1:16" x14ac:dyDescent="0.25">
      <c r="B136" s="30" t="s">
        <v>25</v>
      </c>
      <c r="C136" s="93">
        <f>C127</f>
        <v>9793547735</v>
      </c>
      <c r="D136" s="93">
        <f>D127</f>
        <v>2469150729.1999998</v>
      </c>
      <c r="E136" s="93">
        <f>+C136-D136</f>
        <v>7324397005.8000002</v>
      </c>
      <c r="F136" s="19">
        <f>+D136/C136</f>
        <v>0.25212015053296716</v>
      </c>
      <c r="G136" s="15"/>
      <c r="H136" s="15"/>
      <c r="I136" s="15"/>
      <c r="J136" s="21"/>
      <c r="P136" s="21"/>
    </row>
    <row r="137" spans="1:16" ht="16.5" thickBot="1" x14ac:dyDescent="0.3">
      <c r="B137" s="126" t="s">
        <v>10</v>
      </c>
      <c r="C137" s="127">
        <f>SUM(C133:C136)</f>
        <v>10325822431</v>
      </c>
      <c r="D137" s="127">
        <f>SUM(D133:D136)</f>
        <v>2487065463.0599999</v>
      </c>
      <c r="E137" s="127">
        <f>SUM(E133:E136)</f>
        <v>7838756967.9400005</v>
      </c>
      <c r="F137" s="128">
        <f>+D137/C137</f>
        <v>0.24085882550075394</v>
      </c>
      <c r="G137" s="15"/>
      <c r="H137" s="15"/>
      <c r="I137" s="15"/>
      <c r="J137" s="21"/>
      <c r="P137" s="21"/>
    </row>
    <row r="138" spans="1:16" ht="16.5" thickTop="1" x14ac:dyDescent="0.25">
      <c r="A138" s="15"/>
      <c r="G138" s="15"/>
      <c r="H138" s="15"/>
      <c r="I138" s="15"/>
      <c r="J138" s="21"/>
      <c r="P138" s="21"/>
    </row>
    <row r="139" spans="1:16" x14ac:dyDescent="0.25">
      <c r="A139" s="15"/>
      <c r="G139" s="15"/>
      <c r="H139" s="15"/>
      <c r="I139" s="15"/>
      <c r="J139" s="21"/>
      <c r="P139" s="21"/>
    </row>
    <row r="140" spans="1:16" x14ac:dyDescent="0.25">
      <c r="A140" s="15"/>
      <c r="G140" s="15"/>
      <c r="H140" s="15"/>
      <c r="I140" s="15"/>
      <c r="J140" s="21"/>
      <c r="P140" s="21"/>
    </row>
    <row r="141" spans="1:16" x14ac:dyDescent="0.25">
      <c r="A141" s="15"/>
      <c r="G141" s="15"/>
      <c r="H141" s="15"/>
      <c r="I141" s="15"/>
      <c r="J141" s="21"/>
      <c r="P141" s="21"/>
    </row>
    <row r="142" spans="1:16" x14ac:dyDescent="0.25">
      <c r="A142" s="39"/>
      <c r="B142" s="81"/>
      <c r="C142" s="129"/>
      <c r="D142" s="42"/>
      <c r="E142" s="42"/>
      <c r="F142" s="42"/>
      <c r="G142" s="42"/>
      <c r="H142" s="15"/>
      <c r="I142" s="15"/>
      <c r="J142" s="21"/>
      <c r="P142" s="21"/>
    </row>
    <row r="143" spans="1:16" x14ac:dyDescent="0.25">
      <c r="A143" s="39"/>
      <c r="B143" s="81"/>
      <c r="C143" s="129"/>
      <c r="D143" s="42"/>
      <c r="E143" s="42"/>
      <c r="F143" s="42"/>
      <c r="G143" s="42"/>
      <c r="H143" s="15"/>
      <c r="I143" s="15"/>
      <c r="J143" s="21"/>
      <c r="P143" s="21"/>
    </row>
    <row r="144" spans="1:16" x14ac:dyDescent="0.25">
      <c r="A144" s="39"/>
      <c r="B144" s="81"/>
      <c r="C144" s="129"/>
      <c r="D144" s="42"/>
      <c r="E144" s="42"/>
      <c r="F144" s="42"/>
      <c r="G144" s="42"/>
      <c r="H144" s="15"/>
      <c r="I144" s="15"/>
      <c r="J144" s="21"/>
      <c r="P144" s="21"/>
    </row>
    <row r="145" spans="1:16" x14ac:dyDescent="0.25">
      <c r="A145" s="39"/>
      <c r="B145" s="81"/>
      <c r="C145" s="129"/>
      <c r="D145" s="42"/>
      <c r="E145" s="42"/>
      <c r="F145" s="42"/>
      <c r="G145" s="42"/>
      <c r="H145" s="15"/>
      <c r="I145" s="15"/>
      <c r="J145" s="21"/>
      <c r="P145" s="21"/>
    </row>
    <row r="146" spans="1:16" x14ac:dyDescent="0.25">
      <c r="A146" s="15"/>
      <c r="B146" s="153" t="s">
        <v>46</v>
      </c>
      <c r="C146" s="154" t="s">
        <v>47</v>
      </c>
      <c r="D146" s="154" t="s">
        <v>48</v>
      </c>
      <c r="E146" s="153" t="s">
        <v>7</v>
      </c>
      <c r="F146" s="153" t="s">
        <v>19</v>
      </c>
      <c r="G146" s="42"/>
      <c r="H146" s="15"/>
      <c r="I146" s="15"/>
      <c r="J146" s="21"/>
      <c r="P146" s="21"/>
    </row>
    <row r="147" spans="1:16" x14ac:dyDescent="0.25">
      <c r="A147" s="15"/>
      <c r="B147" s="155" t="s">
        <v>22</v>
      </c>
      <c r="C147" s="156">
        <f>+F147/E147</f>
        <v>4.0098282911818925E-2</v>
      </c>
      <c r="D147" s="156">
        <f>+(100%/12)*3</f>
        <v>0.25</v>
      </c>
      <c r="E147" s="157">
        <f>C133</f>
        <v>438612768</v>
      </c>
      <c r="F147" s="157">
        <f>D133</f>
        <v>17587618.859999999</v>
      </c>
      <c r="G147" s="42"/>
      <c r="H147" s="15"/>
      <c r="I147" s="15"/>
      <c r="J147" s="21"/>
      <c r="P147" s="21"/>
    </row>
    <row r="148" spans="1:16" x14ac:dyDescent="0.25">
      <c r="A148" s="15"/>
      <c r="B148" s="155" t="s">
        <v>26</v>
      </c>
      <c r="C148" s="156">
        <f>+F148/E148</f>
        <v>2.5402712770385538E-2</v>
      </c>
      <c r="D148" s="156">
        <f t="shared" ref="D148:D151" si="17">+(100%/12)*3</f>
        <v>0.25</v>
      </c>
      <c r="E148" s="157">
        <f t="shared" ref="E148:F148" si="18">C134</f>
        <v>12877168</v>
      </c>
      <c r="F148" s="157">
        <f t="shared" si="18"/>
        <v>327115</v>
      </c>
      <c r="G148" s="42"/>
      <c r="H148" s="15"/>
      <c r="I148" s="15"/>
      <c r="J148" s="21"/>
      <c r="P148" s="21"/>
    </row>
    <row r="149" spans="1:16" x14ac:dyDescent="0.25">
      <c r="A149" s="15"/>
      <c r="B149" s="155" t="s">
        <v>23</v>
      </c>
      <c r="C149" s="156">
        <f>+F149/E149</f>
        <v>0</v>
      </c>
      <c r="D149" s="156">
        <f t="shared" si="17"/>
        <v>0.25</v>
      </c>
      <c r="E149" s="157">
        <f t="shared" ref="E149:F149" si="19">C135</f>
        <v>80784760</v>
      </c>
      <c r="F149" s="157">
        <f t="shared" si="19"/>
        <v>0</v>
      </c>
      <c r="G149" s="42"/>
      <c r="H149" s="15"/>
      <c r="I149" s="15"/>
      <c r="J149" s="21"/>
      <c r="P149" s="21"/>
    </row>
    <row r="150" spans="1:16" x14ac:dyDescent="0.25">
      <c r="A150" s="15"/>
      <c r="B150" s="155" t="s">
        <v>24</v>
      </c>
      <c r="C150" s="156">
        <f>+F150/E150</f>
        <v>0.25212015053296716</v>
      </c>
      <c r="D150" s="156">
        <f t="shared" si="17"/>
        <v>0.25</v>
      </c>
      <c r="E150" s="157">
        <f t="shared" ref="E150:F150" si="20">C136</f>
        <v>9793547735</v>
      </c>
      <c r="F150" s="157">
        <f t="shared" si="20"/>
        <v>2469150729.1999998</v>
      </c>
      <c r="G150" s="42"/>
      <c r="H150" s="15"/>
      <c r="I150" s="15"/>
      <c r="J150" s="21"/>
      <c r="P150" s="21"/>
    </row>
    <row r="151" spans="1:16" x14ac:dyDescent="0.25">
      <c r="A151" s="15"/>
      <c r="B151" s="155" t="s">
        <v>25</v>
      </c>
      <c r="C151" s="156">
        <f>+F151/E151</f>
        <v>0.24085882550075394</v>
      </c>
      <c r="D151" s="156">
        <f t="shared" si="17"/>
        <v>0.25</v>
      </c>
      <c r="E151" s="157">
        <f t="shared" ref="E151:F151" si="21">C137</f>
        <v>10325822431</v>
      </c>
      <c r="F151" s="157">
        <f t="shared" si="21"/>
        <v>2487065463.0599999</v>
      </c>
      <c r="G151" s="42"/>
      <c r="H151" s="15"/>
      <c r="I151" s="15"/>
      <c r="J151" s="21"/>
      <c r="P151" s="21"/>
    </row>
    <row r="152" spans="1:16" x14ac:dyDescent="0.25">
      <c r="A152" s="15"/>
      <c r="B152" s="42"/>
      <c r="C152" s="43"/>
      <c r="D152" s="43"/>
      <c r="E152" s="44"/>
      <c r="F152" s="44"/>
      <c r="G152" s="42"/>
      <c r="H152" s="15"/>
      <c r="I152" s="15"/>
      <c r="J152" s="21"/>
      <c r="P152" s="21"/>
    </row>
    <row r="153" spans="1:16" x14ac:dyDescent="0.25">
      <c r="A153" s="15"/>
      <c r="B153" s="42"/>
      <c r="C153" s="43"/>
      <c r="D153" s="43"/>
      <c r="E153" s="44"/>
      <c r="F153" s="44"/>
      <c r="G153" s="42"/>
      <c r="H153" s="15"/>
      <c r="I153" s="15"/>
      <c r="J153" s="21"/>
      <c r="P153" s="21"/>
    </row>
    <row r="154" spans="1:16" x14ac:dyDescent="0.25">
      <c r="A154" s="15"/>
      <c r="G154" s="15"/>
      <c r="H154" s="15"/>
      <c r="I154" s="15"/>
      <c r="J154" s="21"/>
      <c r="P154" s="21"/>
    </row>
    <row r="155" spans="1:16" x14ac:dyDescent="0.25">
      <c r="A155" s="15"/>
      <c r="G155" s="15"/>
      <c r="H155" s="15"/>
      <c r="I155" s="15"/>
      <c r="J155" s="21"/>
      <c r="P155" s="21"/>
    </row>
    <row r="156" spans="1:16" x14ac:dyDescent="0.25">
      <c r="A156" s="15"/>
      <c r="G156" s="15"/>
      <c r="H156" s="15"/>
      <c r="I156" s="15"/>
      <c r="J156" s="21"/>
      <c r="P156" s="21"/>
    </row>
    <row r="157" spans="1:16" x14ac:dyDescent="0.25">
      <c r="A157" s="15"/>
      <c r="G157" s="15"/>
      <c r="H157" s="15"/>
      <c r="I157" s="15"/>
      <c r="J157" s="21"/>
      <c r="P157" s="21"/>
    </row>
    <row r="158" spans="1:16" x14ac:dyDescent="0.25">
      <c r="A158" s="15"/>
      <c r="G158" s="15"/>
      <c r="H158" s="15"/>
      <c r="I158" s="15"/>
      <c r="J158" s="21"/>
      <c r="P158" s="21"/>
    </row>
    <row r="159" spans="1:16" x14ac:dyDescent="0.25">
      <c r="A159" s="15"/>
      <c r="G159" s="15"/>
      <c r="H159" s="15"/>
      <c r="I159" s="15"/>
      <c r="J159" s="21"/>
      <c r="P159" s="21"/>
    </row>
    <row r="160" spans="1:16" x14ac:dyDescent="0.25">
      <c r="A160" s="15"/>
      <c r="G160" s="15"/>
      <c r="H160" s="15"/>
      <c r="I160" s="15"/>
      <c r="J160" s="21"/>
      <c r="P160" s="21"/>
    </row>
    <row r="161" spans="1:16" x14ac:dyDescent="0.25">
      <c r="A161" s="15"/>
      <c r="G161" s="15"/>
      <c r="H161" s="15"/>
      <c r="I161" s="15"/>
      <c r="J161" s="21"/>
      <c r="P161" s="21"/>
    </row>
    <row r="162" spans="1:16" x14ac:dyDescent="0.25">
      <c r="A162" s="15"/>
      <c r="G162" s="15"/>
      <c r="H162" s="15"/>
      <c r="I162" s="15"/>
      <c r="J162" s="21"/>
      <c r="P162" s="21"/>
    </row>
    <row r="163" spans="1:16" x14ac:dyDescent="0.25">
      <c r="A163" s="15"/>
      <c r="G163" s="15"/>
      <c r="H163" s="15"/>
      <c r="I163" s="15"/>
      <c r="J163" s="21"/>
      <c r="P163" s="21"/>
    </row>
    <row r="164" spans="1:16" x14ac:dyDescent="0.25">
      <c r="A164" s="15"/>
      <c r="G164" s="15"/>
      <c r="H164" s="15"/>
      <c r="I164" s="15"/>
      <c r="J164" s="21"/>
      <c r="P164" s="21"/>
    </row>
    <row r="165" spans="1:16" x14ac:dyDescent="0.25">
      <c r="A165" s="15"/>
      <c r="G165" s="15"/>
      <c r="H165" s="15"/>
      <c r="I165" s="15"/>
      <c r="J165" s="21"/>
      <c r="P165" s="21"/>
    </row>
    <row r="166" spans="1:16" x14ac:dyDescent="0.25">
      <c r="A166" s="15"/>
      <c r="G166" s="15"/>
      <c r="H166" s="15"/>
      <c r="I166" s="15"/>
      <c r="J166" s="21"/>
      <c r="P166" s="21"/>
    </row>
    <row r="167" spans="1:16" x14ac:dyDescent="0.25">
      <c r="A167" s="15"/>
      <c r="G167" s="15"/>
      <c r="H167" s="15"/>
      <c r="I167" s="15"/>
      <c r="J167" s="21"/>
      <c r="P167" s="21"/>
    </row>
    <row r="168" spans="1:16" x14ac:dyDescent="0.25">
      <c r="A168" s="15"/>
      <c r="G168" s="15"/>
      <c r="H168" s="15"/>
      <c r="I168" s="15"/>
      <c r="J168" s="21"/>
      <c r="P168" s="21"/>
    </row>
    <row r="169" spans="1:16" x14ac:dyDescent="0.25">
      <c r="A169" s="15"/>
      <c r="G169" s="15"/>
      <c r="H169" s="15"/>
      <c r="I169" s="15"/>
      <c r="J169" s="21"/>
      <c r="P169" s="21"/>
    </row>
    <row r="170" spans="1:16" x14ac:dyDescent="0.25">
      <c r="A170" s="15"/>
      <c r="G170" s="15"/>
      <c r="H170" s="15"/>
      <c r="I170" s="15"/>
      <c r="J170" s="21"/>
      <c r="P170" s="21"/>
    </row>
    <row r="171" spans="1:16" x14ac:dyDescent="0.25">
      <c r="A171" s="15"/>
      <c r="G171" s="15"/>
      <c r="H171" s="15"/>
      <c r="I171" s="15"/>
      <c r="J171" s="21"/>
      <c r="P171" s="21"/>
    </row>
    <row r="172" spans="1:16" x14ac:dyDescent="0.25">
      <c r="A172" s="15"/>
      <c r="G172" s="15"/>
      <c r="H172" s="15"/>
      <c r="I172" s="15"/>
      <c r="J172" s="21"/>
      <c r="P172" s="21"/>
    </row>
    <row r="173" spans="1:16" x14ac:dyDescent="0.25">
      <c r="A173" s="15"/>
      <c r="G173" s="15"/>
      <c r="H173" s="15"/>
      <c r="I173" s="15"/>
      <c r="J173" s="21"/>
      <c r="P173" s="21"/>
    </row>
    <row r="174" spans="1:16" x14ac:dyDescent="0.25">
      <c r="A174" s="15"/>
      <c r="G174" s="15"/>
      <c r="H174" s="15"/>
      <c r="I174" s="15"/>
      <c r="J174" s="21"/>
      <c r="P174" s="21"/>
    </row>
    <row r="175" spans="1:16" x14ac:dyDescent="0.25">
      <c r="A175" s="15"/>
      <c r="G175" s="15"/>
      <c r="H175" s="15"/>
      <c r="I175" s="15"/>
      <c r="J175" s="21"/>
      <c r="P175" s="21"/>
    </row>
    <row r="176" spans="1:16" x14ac:dyDescent="0.25">
      <c r="A176" s="15"/>
      <c r="G176" s="15"/>
      <c r="H176" s="15"/>
      <c r="I176" s="15"/>
      <c r="J176" s="21"/>
      <c r="P176" s="21"/>
    </row>
    <row r="177" spans="1:16" x14ac:dyDescent="0.25">
      <c r="A177" s="15"/>
      <c r="G177" s="15"/>
      <c r="H177" s="15"/>
      <c r="I177" s="15"/>
      <c r="J177" s="21"/>
      <c r="P177" s="21"/>
    </row>
    <row r="178" spans="1:16" x14ac:dyDescent="0.25">
      <c r="A178" s="15"/>
      <c r="G178" s="15"/>
      <c r="H178" s="15"/>
      <c r="I178" s="15"/>
      <c r="J178" s="21"/>
      <c r="P178" s="21"/>
    </row>
    <row r="179" spans="1:16" x14ac:dyDescent="0.25">
      <c r="A179" s="15"/>
      <c r="G179" s="15"/>
      <c r="H179" s="15"/>
      <c r="I179" s="15"/>
      <c r="J179" s="21"/>
      <c r="P179" s="21"/>
    </row>
    <row r="180" spans="1:16" x14ac:dyDescent="0.25">
      <c r="A180" s="15"/>
      <c r="G180" s="15"/>
      <c r="H180" s="15"/>
      <c r="I180" s="15"/>
      <c r="J180" s="21"/>
      <c r="P180" s="21"/>
    </row>
    <row r="181" spans="1:16" x14ac:dyDescent="0.25">
      <c r="A181" s="15"/>
      <c r="G181" s="15"/>
      <c r="H181" s="15"/>
      <c r="I181" s="15"/>
      <c r="J181" s="21"/>
      <c r="P181" s="21"/>
    </row>
    <row r="182" spans="1:16" x14ac:dyDescent="0.25">
      <c r="A182" s="15"/>
      <c r="G182" s="15"/>
      <c r="H182" s="15"/>
      <c r="I182" s="15"/>
      <c r="J182" s="21"/>
      <c r="P182" s="21"/>
    </row>
    <row r="183" spans="1:16" x14ac:dyDescent="0.25">
      <c r="A183" s="15"/>
      <c r="G183" s="15"/>
      <c r="H183" s="15"/>
      <c r="I183" s="15"/>
      <c r="J183" s="21"/>
      <c r="P183" s="21"/>
    </row>
    <row r="184" spans="1:16" x14ac:dyDescent="0.25">
      <c r="A184" s="15"/>
      <c r="G184" s="15"/>
      <c r="H184" s="15"/>
      <c r="I184" s="15"/>
      <c r="J184" s="21"/>
      <c r="P184" s="21"/>
    </row>
    <row r="185" spans="1:16" x14ac:dyDescent="0.25">
      <c r="A185" s="15"/>
      <c r="G185" s="15"/>
      <c r="H185" s="15"/>
      <c r="I185" s="15"/>
      <c r="J185" s="21"/>
      <c r="P185" s="21"/>
    </row>
    <row r="186" spans="1:16" x14ac:dyDescent="0.25">
      <c r="A186" s="15"/>
      <c r="G186" s="15"/>
      <c r="H186" s="15"/>
      <c r="I186" s="15"/>
      <c r="J186" s="21"/>
      <c r="P186" s="21"/>
    </row>
    <row r="187" spans="1:16" x14ac:dyDescent="0.25">
      <c r="A187" s="15"/>
      <c r="G187" s="15"/>
      <c r="H187" s="15"/>
      <c r="I187" s="15"/>
      <c r="J187" s="21"/>
      <c r="P187" s="21"/>
    </row>
    <row r="188" spans="1:16" x14ac:dyDescent="0.25">
      <c r="A188" s="15"/>
      <c r="G188" s="15"/>
      <c r="H188" s="15"/>
      <c r="I188" s="15"/>
      <c r="J188" s="21"/>
      <c r="P188" s="21"/>
    </row>
    <row r="189" spans="1:16" x14ac:dyDescent="0.25">
      <c r="A189" s="15"/>
      <c r="G189" s="15"/>
      <c r="H189" s="15"/>
      <c r="I189" s="15"/>
      <c r="J189" s="21"/>
      <c r="P189" s="21"/>
    </row>
    <row r="190" spans="1:16" x14ac:dyDescent="0.25">
      <c r="A190" s="15"/>
      <c r="G190" s="15"/>
      <c r="H190" s="15"/>
      <c r="I190" s="15"/>
      <c r="J190" s="21"/>
      <c r="P190" s="21"/>
    </row>
    <row r="191" spans="1:16" x14ac:dyDescent="0.25">
      <c r="A191" s="15"/>
      <c r="G191" s="15"/>
      <c r="H191" s="15"/>
      <c r="I191" s="15"/>
      <c r="J191" s="21"/>
      <c r="P191" s="21"/>
    </row>
    <row r="192" spans="1:16" x14ac:dyDescent="0.25">
      <c r="A192" s="15"/>
      <c r="G192" s="15"/>
      <c r="H192" s="15"/>
      <c r="I192" s="15"/>
      <c r="J192" s="21"/>
      <c r="P192" s="21"/>
    </row>
    <row r="193" spans="1:16" x14ac:dyDescent="0.25">
      <c r="A193" s="15"/>
      <c r="G193" s="15"/>
      <c r="H193" s="15"/>
      <c r="I193" s="15"/>
      <c r="J193" s="21"/>
      <c r="P193" s="21"/>
    </row>
    <row r="194" spans="1:16" x14ac:dyDescent="0.25">
      <c r="A194" s="15"/>
      <c r="G194" s="15"/>
      <c r="H194" s="15"/>
      <c r="I194" s="15"/>
      <c r="J194" s="21"/>
      <c r="P194" s="21"/>
    </row>
    <row r="195" spans="1:16" x14ac:dyDescent="0.25">
      <c r="A195" s="15"/>
      <c r="G195" s="15"/>
      <c r="H195" s="15"/>
      <c r="I195" s="15"/>
      <c r="J195" s="21"/>
      <c r="P195" s="21"/>
    </row>
    <row r="196" spans="1:16" x14ac:dyDescent="0.25">
      <c r="A196" s="15"/>
      <c r="G196" s="15"/>
      <c r="H196" s="15"/>
      <c r="I196" s="15"/>
      <c r="J196" s="21"/>
      <c r="P196" s="21"/>
    </row>
    <row r="197" spans="1:16" x14ac:dyDescent="0.25">
      <c r="A197" s="15"/>
      <c r="G197" s="15"/>
      <c r="H197" s="15"/>
      <c r="I197" s="15"/>
      <c r="J197" s="21"/>
      <c r="P197" s="21"/>
    </row>
    <row r="198" spans="1:16" x14ac:dyDescent="0.25">
      <c r="A198" s="15"/>
      <c r="G198" s="15"/>
      <c r="H198" s="15"/>
      <c r="I198" s="15"/>
      <c r="J198" s="21"/>
      <c r="P198" s="21"/>
    </row>
    <row r="199" spans="1:16" x14ac:dyDescent="0.25">
      <c r="A199" s="15"/>
      <c r="G199" s="15"/>
      <c r="H199" s="15"/>
      <c r="I199" s="15"/>
      <c r="J199" s="21"/>
      <c r="P199" s="21"/>
    </row>
    <row r="200" spans="1:16" x14ac:dyDescent="0.25">
      <c r="A200" s="15"/>
      <c r="G200" s="15"/>
      <c r="H200" s="15"/>
      <c r="I200" s="15"/>
      <c r="J200" s="21"/>
      <c r="P200" s="21"/>
    </row>
    <row r="201" spans="1:16" x14ac:dyDescent="0.25">
      <c r="A201" s="15"/>
      <c r="G201" s="15"/>
      <c r="H201" s="15"/>
      <c r="I201" s="15"/>
      <c r="J201" s="21"/>
      <c r="P201" s="21"/>
    </row>
    <row r="202" spans="1:16" x14ac:dyDescent="0.25">
      <c r="A202" s="15"/>
      <c r="G202" s="15"/>
      <c r="H202" s="15"/>
      <c r="I202" s="15"/>
      <c r="J202" s="21"/>
      <c r="P202" s="21"/>
    </row>
    <row r="203" spans="1:16" x14ac:dyDescent="0.25">
      <c r="A203" s="15"/>
      <c r="G203" s="15"/>
      <c r="H203" s="15"/>
      <c r="I203" s="15"/>
      <c r="J203" s="21"/>
      <c r="P203" s="21"/>
    </row>
    <row r="204" spans="1:16" x14ac:dyDescent="0.25">
      <c r="A204" s="15"/>
      <c r="G204" s="15"/>
      <c r="H204" s="15"/>
      <c r="I204" s="15"/>
      <c r="J204" s="21"/>
      <c r="P204" s="21"/>
    </row>
    <row r="205" spans="1:16" x14ac:dyDescent="0.25">
      <c r="A205" s="15"/>
      <c r="G205" s="15"/>
      <c r="H205" s="15"/>
      <c r="I205" s="15"/>
      <c r="J205" s="21"/>
      <c r="P205" s="21"/>
    </row>
    <row r="206" spans="1:16" x14ac:dyDescent="0.25">
      <c r="A206" s="15"/>
      <c r="G206" s="15"/>
      <c r="H206" s="15"/>
      <c r="I206" s="15"/>
      <c r="J206" s="21"/>
      <c r="P206" s="21"/>
    </row>
    <row r="207" spans="1:16" x14ac:dyDescent="0.25">
      <c r="A207" s="15"/>
      <c r="G207" s="15"/>
      <c r="H207" s="15"/>
      <c r="I207" s="15"/>
      <c r="J207" s="21"/>
      <c r="P207" s="21"/>
    </row>
    <row r="208" spans="1:16" x14ac:dyDescent="0.25">
      <c r="A208" s="15"/>
      <c r="G208" s="15"/>
      <c r="H208" s="15"/>
      <c r="I208" s="15"/>
      <c r="J208" s="21"/>
      <c r="P208" s="21"/>
    </row>
    <row r="209" spans="1:16" x14ac:dyDescent="0.25">
      <c r="A209" s="15"/>
      <c r="G209" s="15"/>
      <c r="H209" s="15"/>
      <c r="I209" s="15"/>
      <c r="J209" s="21"/>
      <c r="P209" s="21"/>
    </row>
    <row r="210" spans="1:16" x14ac:dyDescent="0.25">
      <c r="A210" s="15"/>
      <c r="G210" s="15"/>
      <c r="H210" s="15"/>
      <c r="I210" s="15"/>
      <c r="J210" s="21"/>
      <c r="P210" s="21"/>
    </row>
    <row r="211" spans="1:16" x14ac:dyDescent="0.25">
      <c r="A211" s="15"/>
      <c r="G211" s="15"/>
      <c r="H211" s="15"/>
      <c r="I211" s="15"/>
      <c r="J211" s="21"/>
      <c r="P211" s="21"/>
    </row>
    <row r="212" spans="1:16" x14ac:dyDescent="0.25">
      <c r="A212" s="15"/>
      <c r="G212" s="15"/>
      <c r="H212" s="15"/>
      <c r="I212" s="15"/>
      <c r="J212" s="21"/>
      <c r="P212" s="21"/>
    </row>
    <row r="213" spans="1:16" x14ac:dyDescent="0.25">
      <c r="A213" s="15"/>
      <c r="G213" s="15"/>
      <c r="H213" s="15"/>
      <c r="I213" s="15"/>
      <c r="J213" s="21"/>
      <c r="P213" s="21"/>
    </row>
    <row r="214" spans="1:16" x14ac:dyDescent="0.25">
      <c r="A214" s="15"/>
      <c r="G214" s="15"/>
      <c r="H214" s="15"/>
      <c r="I214" s="15"/>
      <c r="J214" s="21"/>
      <c r="P214" s="21"/>
    </row>
    <row r="215" spans="1:16" x14ac:dyDescent="0.25">
      <c r="A215" s="15"/>
      <c r="G215" s="15"/>
      <c r="H215" s="15"/>
      <c r="I215" s="15"/>
      <c r="J215" s="21"/>
      <c r="P215" s="21"/>
    </row>
    <row r="216" spans="1:16" x14ac:dyDescent="0.25">
      <c r="A216" s="15"/>
      <c r="G216" s="15"/>
      <c r="H216" s="15"/>
      <c r="I216" s="15"/>
      <c r="J216" s="21"/>
      <c r="P216" s="21"/>
    </row>
    <row r="217" spans="1:16" x14ac:dyDescent="0.25">
      <c r="A217" s="15"/>
      <c r="G217" s="15"/>
      <c r="H217" s="15"/>
      <c r="I217" s="15"/>
      <c r="J217" s="21"/>
      <c r="P217" s="21"/>
    </row>
    <row r="218" spans="1:16" x14ac:dyDescent="0.25">
      <c r="A218" s="15"/>
      <c r="G218" s="15"/>
      <c r="H218" s="15"/>
      <c r="I218" s="15"/>
      <c r="J218" s="21"/>
      <c r="P218" s="21"/>
    </row>
    <row r="219" spans="1:16" x14ac:dyDescent="0.25">
      <c r="A219" s="15"/>
      <c r="G219" s="15"/>
      <c r="H219" s="15"/>
      <c r="I219" s="15"/>
      <c r="J219" s="21"/>
      <c r="P219" s="21"/>
    </row>
    <row r="220" spans="1:16" x14ac:dyDescent="0.25">
      <c r="A220" s="15"/>
      <c r="G220" s="15"/>
      <c r="H220" s="15"/>
      <c r="I220" s="15"/>
      <c r="J220" s="21"/>
      <c r="P220" s="21"/>
    </row>
    <row r="221" spans="1:16" x14ac:dyDescent="0.25">
      <c r="A221" s="15"/>
      <c r="G221" s="15"/>
      <c r="H221" s="15"/>
      <c r="I221" s="15"/>
      <c r="J221" s="21"/>
      <c r="P221" s="21"/>
    </row>
    <row r="222" spans="1:16" x14ac:dyDescent="0.25">
      <c r="A222" s="15"/>
      <c r="G222" s="15"/>
      <c r="H222" s="15"/>
      <c r="I222" s="15"/>
      <c r="J222" s="21"/>
      <c r="P222" s="21"/>
    </row>
    <row r="223" spans="1:16" x14ac:dyDescent="0.25">
      <c r="A223" s="15"/>
      <c r="G223" s="15"/>
      <c r="H223" s="15"/>
      <c r="I223" s="15"/>
      <c r="J223" s="21"/>
      <c r="P223" s="21"/>
    </row>
    <row r="224" spans="1:16" x14ac:dyDescent="0.25">
      <c r="A224" s="15"/>
      <c r="G224" s="15"/>
      <c r="H224" s="15"/>
      <c r="I224" s="15"/>
      <c r="J224" s="21"/>
      <c r="P224" s="21"/>
    </row>
    <row r="225" spans="1:16" x14ac:dyDescent="0.25">
      <c r="A225" s="15"/>
      <c r="G225" s="15"/>
      <c r="H225" s="15"/>
      <c r="I225" s="15"/>
      <c r="J225" s="21"/>
      <c r="P225" s="21"/>
    </row>
    <row r="226" spans="1:16" x14ac:dyDescent="0.25">
      <c r="A226" s="15"/>
      <c r="G226" s="15"/>
      <c r="H226" s="15"/>
      <c r="I226" s="15"/>
      <c r="J226" s="21"/>
      <c r="P226" s="21"/>
    </row>
    <row r="227" spans="1:16" x14ac:dyDescent="0.25">
      <c r="A227" s="15"/>
      <c r="G227" s="15"/>
      <c r="H227" s="15"/>
      <c r="I227" s="15"/>
      <c r="J227" s="21"/>
      <c r="P227" s="21"/>
    </row>
    <row r="228" spans="1:16" x14ac:dyDescent="0.25">
      <c r="A228" s="15"/>
      <c r="G228" s="15"/>
      <c r="H228" s="15"/>
      <c r="I228" s="15"/>
      <c r="J228" s="21"/>
      <c r="P228" s="21"/>
    </row>
    <row r="229" spans="1:16" x14ac:dyDescent="0.25">
      <c r="A229" s="15"/>
      <c r="G229" s="15"/>
      <c r="H229" s="15"/>
      <c r="I229" s="15"/>
      <c r="J229" s="21"/>
      <c r="P229" s="21"/>
    </row>
    <row r="230" spans="1:16" x14ac:dyDescent="0.25">
      <c r="A230" s="15"/>
      <c r="G230" s="15"/>
      <c r="H230" s="15"/>
      <c r="I230" s="15"/>
      <c r="J230" s="21"/>
      <c r="P230" s="21"/>
    </row>
    <row r="231" spans="1:16" x14ac:dyDescent="0.25">
      <c r="A231" s="15"/>
      <c r="G231" s="15"/>
      <c r="H231" s="15"/>
      <c r="I231" s="15"/>
      <c r="J231" s="21"/>
      <c r="P231" s="21"/>
    </row>
    <row r="232" spans="1:16" x14ac:dyDescent="0.25">
      <c r="A232" s="15"/>
      <c r="G232" s="15"/>
      <c r="H232" s="15"/>
      <c r="I232" s="15"/>
      <c r="J232" s="21"/>
      <c r="P232" s="21"/>
    </row>
    <row r="233" spans="1:16" x14ac:dyDescent="0.25">
      <c r="A233" s="15"/>
      <c r="G233" s="15"/>
      <c r="H233" s="15"/>
      <c r="I233" s="15"/>
      <c r="J233" s="21"/>
      <c r="P233" s="21"/>
    </row>
    <row r="234" spans="1:16" x14ac:dyDescent="0.25">
      <c r="A234" s="15"/>
      <c r="G234" s="15"/>
      <c r="H234" s="15"/>
      <c r="I234" s="15"/>
      <c r="J234" s="21"/>
      <c r="P234" s="21"/>
    </row>
    <row r="235" spans="1:16" x14ac:dyDescent="0.25">
      <c r="A235" s="15"/>
      <c r="G235" s="15"/>
      <c r="H235" s="15"/>
      <c r="I235" s="15"/>
      <c r="J235" s="21"/>
      <c r="P235" s="21"/>
    </row>
    <row r="236" spans="1:16" x14ac:dyDescent="0.25">
      <c r="A236" s="15"/>
      <c r="G236" s="15"/>
      <c r="H236" s="15"/>
      <c r="I236" s="15"/>
      <c r="J236" s="21"/>
      <c r="P236" s="21"/>
    </row>
    <row r="237" spans="1:16" x14ac:dyDescent="0.25">
      <c r="A237" s="15"/>
      <c r="G237" s="15"/>
      <c r="H237" s="15"/>
      <c r="I237" s="15"/>
      <c r="J237" s="21"/>
      <c r="P237" s="21"/>
    </row>
    <row r="238" spans="1:16" x14ac:dyDescent="0.25">
      <c r="A238" s="15"/>
      <c r="G238" s="15"/>
      <c r="H238" s="15"/>
      <c r="I238" s="15"/>
      <c r="J238" s="21"/>
      <c r="P238" s="21"/>
    </row>
    <row r="239" spans="1:16" x14ac:dyDescent="0.25">
      <c r="A239" s="15"/>
      <c r="G239" s="15"/>
      <c r="H239" s="15"/>
      <c r="I239" s="15"/>
      <c r="J239" s="21"/>
      <c r="P239" s="21"/>
    </row>
    <row r="240" spans="1:16" x14ac:dyDescent="0.25">
      <c r="A240" s="15"/>
      <c r="G240" s="15"/>
      <c r="H240" s="15"/>
      <c r="I240" s="15"/>
      <c r="J240" s="21"/>
      <c r="P240" s="21"/>
    </row>
    <row r="241" spans="1:16" x14ac:dyDescent="0.25">
      <c r="A241" s="15"/>
      <c r="G241" s="15"/>
      <c r="H241" s="15"/>
      <c r="I241" s="15"/>
      <c r="J241" s="21"/>
      <c r="P241" s="21"/>
    </row>
    <row r="242" spans="1:16" x14ac:dyDescent="0.25">
      <c r="A242" s="15"/>
      <c r="D242" s="45"/>
      <c r="E242" s="45"/>
      <c r="F242" s="45"/>
      <c r="G242" s="15"/>
      <c r="H242" s="15"/>
      <c r="I242" s="15"/>
      <c r="J242" s="21"/>
      <c r="P242" s="21"/>
    </row>
    <row r="243" spans="1:16" x14ac:dyDescent="0.25">
      <c r="A243" s="15"/>
      <c r="D243" s="45"/>
      <c r="E243" s="45"/>
      <c r="F243" s="45"/>
      <c r="G243" s="15"/>
      <c r="H243" s="15"/>
      <c r="I243" s="15"/>
      <c r="J243" s="21"/>
      <c r="P243" s="21"/>
    </row>
    <row r="244" spans="1:16" x14ac:dyDescent="0.25">
      <c r="A244" s="15"/>
      <c r="D244" s="45"/>
      <c r="E244" s="45"/>
      <c r="F244" s="45"/>
      <c r="G244" s="15"/>
      <c r="H244" s="15"/>
      <c r="I244" s="15"/>
      <c r="J244" s="21"/>
      <c r="P244" s="21"/>
    </row>
    <row r="245" spans="1:16" x14ac:dyDescent="0.25">
      <c r="A245" s="15"/>
      <c r="D245" s="45"/>
      <c r="E245" s="45"/>
      <c r="F245" s="45"/>
      <c r="G245" s="15"/>
      <c r="H245" s="15"/>
      <c r="I245" s="15"/>
      <c r="J245" s="21"/>
      <c r="P245" s="21"/>
    </row>
    <row r="246" spans="1:16" x14ac:dyDescent="0.25">
      <c r="A246" s="15"/>
      <c r="D246" s="45"/>
      <c r="E246" s="45"/>
      <c r="F246" s="45"/>
      <c r="G246" s="15"/>
      <c r="H246" s="15"/>
      <c r="I246" s="15"/>
      <c r="J246" s="21"/>
      <c r="P246" s="21"/>
    </row>
    <row r="247" spans="1:16" x14ac:dyDescent="0.25">
      <c r="A247" s="15"/>
      <c r="D247" s="45"/>
      <c r="E247" s="45"/>
      <c r="F247" s="45"/>
      <c r="G247" s="15"/>
      <c r="H247" s="15"/>
      <c r="I247" s="15"/>
      <c r="J247" s="21"/>
      <c r="P247" s="21"/>
    </row>
    <row r="248" spans="1:16" x14ac:dyDescent="0.25">
      <c r="A248" s="15"/>
      <c r="D248" s="45"/>
      <c r="E248" s="45"/>
      <c r="F248" s="45"/>
      <c r="G248" s="15"/>
      <c r="H248" s="15"/>
      <c r="I248" s="15"/>
      <c r="J248" s="21"/>
      <c r="P248" s="21"/>
    </row>
    <row r="249" spans="1:16" x14ac:dyDescent="0.25">
      <c r="A249" s="15"/>
      <c r="D249" s="45"/>
      <c r="E249" s="45"/>
      <c r="F249" s="45"/>
      <c r="G249" s="15"/>
      <c r="H249" s="15"/>
      <c r="I249" s="15"/>
      <c r="J249" s="21"/>
      <c r="P249" s="21"/>
    </row>
    <row r="250" spans="1:16" x14ac:dyDescent="0.25">
      <c r="A250" s="15"/>
      <c r="D250" s="45"/>
      <c r="E250" s="45"/>
      <c r="F250" s="45"/>
      <c r="G250" s="15"/>
      <c r="H250" s="15"/>
      <c r="I250" s="15"/>
      <c r="J250" s="21"/>
      <c r="P250" s="21"/>
    </row>
    <row r="251" spans="1:16" x14ac:dyDescent="0.25">
      <c r="A251" s="15"/>
      <c r="D251" s="45"/>
      <c r="E251" s="45"/>
      <c r="F251" s="45"/>
      <c r="G251" s="15"/>
      <c r="H251" s="15"/>
      <c r="I251" s="15"/>
      <c r="J251" s="21"/>
      <c r="P251" s="21"/>
    </row>
    <row r="252" spans="1:16" x14ac:dyDescent="0.25">
      <c r="A252" s="15"/>
      <c r="D252" s="45"/>
      <c r="E252" s="45"/>
      <c r="F252" s="45"/>
      <c r="G252" s="15"/>
      <c r="H252" s="15"/>
      <c r="I252" s="15"/>
      <c r="J252" s="21"/>
      <c r="P252" s="21"/>
    </row>
    <row r="253" spans="1:16" x14ac:dyDescent="0.25">
      <c r="A253" s="15"/>
      <c r="D253" s="45"/>
      <c r="E253" s="45"/>
      <c r="F253" s="45"/>
      <c r="G253" s="15"/>
      <c r="H253" s="15"/>
      <c r="I253" s="15"/>
      <c r="J253" s="21"/>
      <c r="P253" s="21"/>
    </row>
    <row r="254" spans="1:16" x14ac:dyDescent="0.25">
      <c r="A254" s="15"/>
      <c r="D254" s="45"/>
      <c r="E254" s="45"/>
      <c r="F254" s="45"/>
      <c r="G254" s="15"/>
      <c r="H254" s="15"/>
      <c r="I254" s="15"/>
      <c r="J254" s="21"/>
      <c r="P254" s="21"/>
    </row>
    <row r="255" spans="1:16" x14ac:dyDescent="0.25">
      <c r="A255" s="15"/>
      <c r="D255" s="45"/>
      <c r="E255" s="45"/>
      <c r="F255" s="45"/>
      <c r="G255" s="15"/>
      <c r="H255" s="15"/>
      <c r="I255" s="15"/>
      <c r="J255" s="21"/>
      <c r="P255" s="21"/>
    </row>
    <row r="256" spans="1:16" x14ac:dyDescent="0.25">
      <c r="A256" s="15"/>
      <c r="D256" s="45"/>
      <c r="E256" s="45"/>
      <c r="F256" s="45"/>
      <c r="G256" s="15"/>
      <c r="H256" s="15"/>
      <c r="I256" s="15"/>
      <c r="J256" s="21"/>
      <c r="P256" s="21"/>
    </row>
    <row r="257" spans="1:16" x14ac:dyDescent="0.25">
      <c r="A257" s="15"/>
      <c r="D257" s="45"/>
      <c r="E257" s="45"/>
      <c r="F257" s="45"/>
      <c r="G257" s="15"/>
      <c r="H257" s="15"/>
      <c r="I257" s="15"/>
      <c r="J257" s="21"/>
      <c r="P257" s="21"/>
    </row>
    <row r="258" spans="1:16" x14ac:dyDescent="0.25">
      <c r="A258" s="15"/>
      <c r="D258" s="45"/>
      <c r="E258" s="45"/>
      <c r="F258" s="45"/>
      <c r="G258" s="15"/>
      <c r="H258" s="15"/>
      <c r="I258" s="15"/>
      <c r="J258" s="21"/>
      <c r="P258" s="21"/>
    </row>
    <row r="259" spans="1:16" x14ac:dyDescent="0.25">
      <c r="A259" s="15"/>
      <c r="D259" s="45"/>
      <c r="E259" s="45"/>
      <c r="F259" s="45"/>
      <c r="G259" s="15"/>
      <c r="H259" s="15"/>
      <c r="I259" s="15"/>
      <c r="J259" s="21"/>
      <c r="P259" s="21"/>
    </row>
    <row r="260" spans="1:16" x14ac:dyDescent="0.25">
      <c r="A260" s="15"/>
      <c r="D260" s="45"/>
      <c r="E260" s="45"/>
      <c r="F260" s="45"/>
      <c r="G260" s="15"/>
      <c r="H260" s="15"/>
      <c r="I260" s="15"/>
      <c r="J260" s="21"/>
      <c r="P260" s="21"/>
    </row>
    <row r="261" spans="1:16" x14ac:dyDescent="0.25">
      <c r="A261" s="15"/>
      <c r="D261" s="45"/>
      <c r="E261" s="45"/>
      <c r="F261" s="45"/>
      <c r="G261" s="15"/>
      <c r="H261" s="15"/>
      <c r="I261" s="15"/>
      <c r="J261" s="21"/>
      <c r="P261" s="21"/>
    </row>
    <row r="262" spans="1:16" x14ac:dyDescent="0.25">
      <c r="A262" s="15"/>
      <c r="D262" s="45"/>
      <c r="E262" s="45"/>
      <c r="F262" s="45"/>
      <c r="G262" s="15"/>
      <c r="H262" s="15"/>
      <c r="I262" s="15"/>
      <c r="J262" s="21"/>
      <c r="P262" s="21"/>
    </row>
    <row r="263" spans="1:16" x14ac:dyDescent="0.25">
      <c r="A263" s="15"/>
      <c r="D263" s="45"/>
      <c r="E263" s="45"/>
      <c r="F263" s="45"/>
      <c r="G263" s="15"/>
      <c r="H263" s="15"/>
      <c r="I263" s="15"/>
      <c r="J263" s="21"/>
      <c r="P263" s="21"/>
    </row>
    <row r="264" spans="1:16" x14ac:dyDescent="0.25">
      <c r="A264" s="15"/>
      <c r="D264" s="45"/>
      <c r="E264" s="45"/>
      <c r="F264" s="45"/>
      <c r="G264" s="15"/>
      <c r="H264" s="15"/>
      <c r="I264" s="15"/>
      <c r="J264" s="21"/>
      <c r="P264" s="21"/>
    </row>
    <row r="265" spans="1:16" x14ac:dyDescent="0.25">
      <c r="A265" s="15"/>
      <c r="D265" s="45"/>
      <c r="E265" s="45"/>
      <c r="F265" s="45"/>
      <c r="G265" s="15"/>
      <c r="H265" s="15"/>
      <c r="I265" s="15"/>
      <c r="J265" s="21"/>
      <c r="P265" s="21"/>
    </row>
    <row r="266" spans="1:16" x14ac:dyDescent="0.25">
      <c r="A266" s="15"/>
      <c r="D266" s="45"/>
      <c r="E266" s="45"/>
      <c r="F266" s="45"/>
      <c r="G266" s="15"/>
      <c r="H266" s="15"/>
      <c r="I266" s="15"/>
      <c r="J266" s="21"/>
      <c r="P266" s="21"/>
    </row>
    <row r="267" spans="1:16" x14ac:dyDescent="0.25">
      <c r="A267" s="15"/>
      <c r="D267" s="45"/>
      <c r="E267" s="45"/>
      <c r="F267" s="45"/>
      <c r="G267" s="15"/>
      <c r="H267" s="15"/>
      <c r="I267" s="15"/>
      <c r="J267" s="21"/>
      <c r="P267" s="21"/>
    </row>
    <row r="268" spans="1:16" x14ac:dyDescent="0.25">
      <c r="A268" s="15"/>
      <c r="D268" s="45"/>
      <c r="E268" s="45"/>
      <c r="F268" s="45"/>
      <c r="G268" s="15"/>
      <c r="H268" s="15"/>
      <c r="I268" s="15"/>
      <c r="J268" s="21"/>
      <c r="P268" s="21"/>
    </row>
    <row r="269" spans="1:16" x14ac:dyDescent="0.25">
      <c r="A269" s="15"/>
      <c r="D269" s="45"/>
      <c r="E269" s="45"/>
      <c r="F269" s="45"/>
      <c r="G269" s="15"/>
      <c r="H269" s="15"/>
      <c r="I269" s="15"/>
      <c r="J269" s="21"/>
      <c r="P269" s="21"/>
    </row>
    <row r="270" spans="1:16" x14ac:dyDescent="0.25">
      <c r="A270" s="15"/>
      <c r="D270" s="45"/>
      <c r="E270" s="45"/>
      <c r="F270" s="45"/>
      <c r="G270" s="15"/>
      <c r="H270" s="15"/>
      <c r="I270" s="15"/>
      <c r="J270" s="21"/>
      <c r="P270" s="21"/>
    </row>
    <row r="271" spans="1:16" x14ac:dyDescent="0.25">
      <c r="A271" s="15"/>
      <c r="D271" s="45"/>
      <c r="E271" s="45"/>
      <c r="F271" s="45"/>
      <c r="G271" s="15"/>
      <c r="H271" s="15"/>
      <c r="I271" s="15"/>
      <c r="J271" s="21"/>
      <c r="P271" s="21"/>
    </row>
    <row r="272" spans="1:16" x14ac:dyDescent="0.25">
      <c r="A272" s="15"/>
      <c r="D272" s="45"/>
      <c r="E272" s="45"/>
      <c r="F272" s="45"/>
      <c r="G272" s="15"/>
      <c r="H272" s="15"/>
      <c r="I272" s="15"/>
      <c r="J272" s="21"/>
      <c r="P272" s="21"/>
    </row>
    <row r="273" spans="1:16" x14ac:dyDescent="0.25">
      <c r="A273" s="15"/>
      <c r="D273" s="45"/>
      <c r="E273" s="45"/>
      <c r="F273" s="45"/>
      <c r="G273" s="15"/>
      <c r="H273" s="15"/>
      <c r="I273" s="15"/>
      <c r="J273" s="21"/>
      <c r="P273" s="21"/>
    </row>
    <row r="274" spans="1:16" x14ac:dyDescent="0.25">
      <c r="A274" s="15"/>
      <c r="D274" s="45"/>
      <c r="E274" s="45"/>
      <c r="F274" s="45"/>
      <c r="G274" s="15"/>
      <c r="H274" s="15"/>
      <c r="I274" s="15"/>
      <c r="J274" s="21"/>
      <c r="P274" s="21"/>
    </row>
    <row r="275" spans="1:16" x14ac:dyDescent="0.25">
      <c r="A275" s="15"/>
      <c r="D275" s="45"/>
      <c r="E275" s="45"/>
      <c r="F275" s="45"/>
      <c r="G275" s="15"/>
      <c r="H275" s="15"/>
      <c r="I275" s="15"/>
      <c r="J275" s="21"/>
      <c r="P275" s="21"/>
    </row>
    <row r="276" spans="1:16" x14ac:dyDescent="0.25">
      <c r="A276" s="15"/>
      <c r="D276" s="45"/>
      <c r="E276" s="45"/>
      <c r="F276" s="45"/>
      <c r="G276" s="15"/>
      <c r="H276" s="15"/>
      <c r="I276" s="15"/>
      <c r="J276" s="21"/>
      <c r="P276" s="21"/>
    </row>
    <row r="277" spans="1:16" x14ac:dyDescent="0.25">
      <c r="A277" s="15"/>
      <c r="D277" s="45"/>
      <c r="E277" s="45"/>
      <c r="F277" s="45"/>
      <c r="G277" s="15"/>
      <c r="H277" s="15"/>
      <c r="I277" s="15"/>
      <c r="J277" s="21"/>
      <c r="P277" s="21"/>
    </row>
    <row r="278" spans="1:16" x14ac:dyDescent="0.25">
      <c r="A278" s="15"/>
      <c r="D278" s="45"/>
      <c r="E278" s="45"/>
      <c r="F278" s="45"/>
      <c r="G278" s="15"/>
      <c r="H278" s="15"/>
      <c r="I278" s="15"/>
      <c r="J278" s="21"/>
      <c r="P278" s="21"/>
    </row>
    <row r="279" spans="1:16" x14ac:dyDescent="0.25">
      <c r="A279" s="15"/>
      <c r="D279" s="45"/>
      <c r="E279" s="45"/>
      <c r="F279" s="45"/>
      <c r="G279" s="15"/>
      <c r="H279" s="15"/>
      <c r="I279" s="15"/>
      <c r="J279" s="21"/>
      <c r="P279" s="21"/>
    </row>
    <row r="280" spans="1:16" x14ac:dyDescent="0.25">
      <c r="A280" s="15"/>
      <c r="D280" s="45"/>
      <c r="E280" s="45"/>
      <c r="F280" s="45"/>
      <c r="G280" s="15"/>
      <c r="H280" s="15"/>
      <c r="I280" s="15"/>
      <c r="J280" s="21"/>
      <c r="P280" s="21"/>
    </row>
    <row r="281" spans="1:16" x14ac:dyDescent="0.25">
      <c r="A281" s="15"/>
      <c r="D281" s="45"/>
      <c r="E281" s="45"/>
      <c r="F281" s="45"/>
      <c r="G281" s="15"/>
      <c r="H281" s="15"/>
      <c r="I281" s="15"/>
      <c r="J281" s="21"/>
      <c r="P281" s="21"/>
    </row>
    <row r="282" spans="1:16" x14ac:dyDescent="0.25">
      <c r="A282" s="15"/>
      <c r="D282" s="45"/>
      <c r="E282" s="45"/>
      <c r="F282" s="45"/>
      <c r="G282" s="15"/>
      <c r="H282" s="15"/>
      <c r="I282" s="15"/>
      <c r="J282" s="21"/>
      <c r="P282" s="21"/>
    </row>
    <row r="283" spans="1:16" x14ac:dyDescent="0.25">
      <c r="A283" s="15"/>
      <c r="D283" s="45"/>
      <c r="E283" s="45"/>
      <c r="F283" s="45"/>
      <c r="G283" s="15"/>
      <c r="H283" s="15"/>
      <c r="I283" s="15"/>
      <c r="J283" s="21"/>
      <c r="P283" s="21"/>
    </row>
    <row r="284" spans="1:16" x14ac:dyDescent="0.25">
      <c r="A284" s="15"/>
      <c r="D284" s="45"/>
      <c r="E284" s="45"/>
      <c r="F284" s="45"/>
      <c r="G284" s="15"/>
      <c r="H284" s="15"/>
      <c r="I284" s="15"/>
      <c r="J284" s="21"/>
      <c r="P284" s="21"/>
    </row>
    <row r="285" spans="1:16" x14ac:dyDescent="0.25">
      <c r="A285" s="15"/>
      <c r="D285" s="45"/>
      <c r="E285" s="45"/>
      <c r="F285" s="45"/>
      <c r="G285" s="15"/>
      <c r="H285" s="15"/>
      <c r="I285" s="15"/>
      <c r="J285" s="21"/>
      <c r="P285" s="21"/>
    </row>
    <row r="286" spans="1:16" x14ac:dyDescent="0.25">
      <c r="A286" s="15"/>
      <c r="D286" s="45"/>
      <c r="E286" s="45"/>
      <c r="F286" s="45"/>
      <c r="G286" s="15"/>
      <c r="H286" s="15"/>
      <c r="I286" s="15"/>
      <c r="J286" s="21"/>
      <c r="P286" s="21"/>
    </row>
    <row r="287" spans="1:16" x14ac:dyDescent="0.25">
      <c r="A287" s="15"/>
      <c r="D287" s="45"/>
      <c r="E287" s="45"/>
      <c r="F287" s="45"/>
      <c r="G287" s="15"/>
      <c r="H287" s="15"/>
      <c r="I287" s="15"/>
      <c r="J287" s="21"/>
      <c r="P287" s="21"/>
    </row>
    <row r="288" spans="1:16" x14ac:dyDescent="0.25">
      <c r="A288" s="15"/>
      <c r="D288" s="45"/>
      <c r="E288" s="45"/>
      <c r="F288" s="45"/>
      <c r="G288" s="15"/>
      <c r="H288" s="15"/>
      <c r="I288" s="15"/>
      <c r="J288" s="21"/>
      <c r="P288" s="21"/>
    </row>
    <row r="289" spans="1:16" x14ac:dyDescent="0.25">
      <c r="A289" s="15"/>
      <c r="D289" s="45"/>
      <c r="E289" s="45"/>
      <c r="F289" s="45"/>
      <c r="G289" s="15"/>
      <c r="H289" s="15"/>
      <c r="I289" s="15"/>
      <c r="J289" s="21"/>
      <c r="P289" s="21"/>
    </row>
    <row r="290" spans="1:16" x14ac:dyDescent="0.25">
      <c r="A290" s="15"/>
      <c r="D290" s="45"/>
      <c r="E290" s="45"/>
      <c r="F290" s="45"/>
      <c r="G290" s="15"/>
      <c r="H290" s="15"/>
      <c r="I290" s="15"/>
      <c r="J290" s="21"/>
      <c r="P290" s="21"/>
    </row>
    <row r="291" spans="1:16" x14ac:dyDescent="0.25">
      <c r="A291" s="15"/>
      <c r="D291" s="45"/>
      <c r="E291" s="45"/>
      <c r="F291" s="45"/>
      <c r="G291" s="15"/>
      <c r="H291" s="15"/>
      <c r="I291" s="15"/>
      <c r="J291" s="21"/>
      <c r="P291" s="21"/>
    </row>
    <row r="292" spans="1:16" x14ac:dyDescent="0.25">
      <c r="A292" s="15"/>
      <c r="D292" s="45"/>
      <c r="E292" s="45"/>
      <c r="F292" s="45"/>
      <c r="G292" s="15"/>
      <c r="H292" s="15"/>
      <c r="I292" s="15"/>
      <c r="J292" s="21"/>
      <c r="P292" s="21"/>
    </row>
    <row r="293" spans="1:16" x14ac:dyDescent="0.25">
      <c r="A293" s="15"/>
      <c r="D293" s="45"/>
      <c r="E293" s="45"/>
      <c r="F293" s="45"/>
      <c r="G293" s="15"/>
      <c r="H293" s="15"/>
      <c r="I293" s="15"/>
      <c r="J293" s="21"/>
      <c r="P293" s="21"/>
    </row>
    <row r="294" spans="1:16" x14ac:dyDescent="0.25">
      <c r="A294" s="15"/>
      <c r="D294" s="45"/>
      <c r="E294" s="45"/>
      <c r="F294" s="45"/>
      <c r="G294" s="15"/>
      <c r="H294" s="15"/>
      <c r="I294" s="15"/>
      <c r="J294" s="21"/>
      <c r="P294" s="21"/>
    </row>
    <row r="295" spans="1:16" x14ac:dyDescent="0.25">
      <c r="A295" s="15"/>
      <c r="D295" s="45"/>
      <c r="E295" s="45"/>
      <c r="F295" s="45"/>
      <c r="G295" s="15"/>
      <c r="H295" s="15"/>
      <c r="I295" s="15"/>
      <c r="J295" s="21"/>
      <c r="P295" s="21"/>
    </row>
    <row r="296" spans="1:16" x14ac:dyDescent="0.25">
      <c r="A296" s="15"/>
      <c r="D296" s="45"/>
      <c r="E296" s="45"/>
      <c r="F296" s="45"/>
      <c r="G296" s="15"/>
      <c r="H296" s="15"/>
      <c r="I296" s="15"/>
      <c r="J296" s="21"/>
      <c r="P296" s="21"/>
    </row>
    <row r="297" spans="1:16" x14ac:dyDescent="0.25">
      <c r="A297" s="15"/>
      <c r="D297" s="45"/>
      <c r="E297" s="45"/>
      <c r="F297" s="45"/>
      <c r="G297" s="15"/>
      <c r="H297" s="15"/>
      <c r="I297" s="15"/>
      <c r="J297" s="21"/>
      <c r="P297" s="21"/>
    </row>
    <row r="298" spans="1:16" x14ac:dyDescent="0.25">
      <c r="A298" s="15"/>
      <c r="D298" s="45"/>
      <c r="E298" s="45"/>
      <c r="F298" s="45"/>
      <c r="G298" s="15"/>
      <c r="H298" s="15"/>
      <c r="I298" s="15"/>
      <c r="J298" s="21"/>
      <c r="P298" s="21"/>
    </row>
    <row r="299" spans="1:16" x14ac:dyDescent="0.25">
      <c r="A299" s="15"/>
      <c r="D299" s="45"/>
      <c r="E299" s="45"/>
      <c r="F299" s="45"/>
      <c r="G299" s="15"/>
      <c r="H299" s="15"/>
      <c r="I299" s="15"/>
      <c r="J299" s="21"/>
      <c r="P299" s="21"/>
    </row>
    <row r="300" spans="1:16" x14ac:dyDescent="0.25">
      <c r="A300" s="15"/>
      <c r="D300" s="45"/>
      <c r="E300" s="45"/>
      <c r="F300" s="45"/>
      <c r="G300" s="15"/>
      <c r="H300" s="15"/>
      <c r="I300" s="15"/>
      <c r="J300" s="21"/>
      <c r="P300" s="21"/>
    </row>
    <row r="301" spans="1:16" x14ac:dyDescent="0.25">
      <c r="A301" s="15"/>
      <c r="D301" s="45"/>
      <c r="E301" s="45"/>
      <c r="F301" s="45"/>
      <c r="G301" s="15"/>
      <c r="H301" s="15"/>
      <c r="I301" s="15"/>
      <c r="J301" s="21"/>
      <c r="P301" s="21"/>
    </row>
    <row r="302" spans="1:16" x14ac:dyDescent="0.25">
      <c r="A302" s="15"/>
      <c r="D302" s="45"/>
      <c r="E302" s="45"/>
      <c r="F302" s="45"/>
      <c r="G302" s="15"/>
      <c r="H302" s="15"/>
      <c r="I302" s="15"/>
      <c r="J302" s="21"/>
      <c r="P302" s="21"/>
    </row>
    <row r="303" spans="1:16" x14ac:dyDescent="0.25">
      <c r="A303" s="15"/>
      <c r="D303" s="45"/>
      <c r="E303" s="45"/>
      <c r="F303" s="45"/>
      <c r="G303" s="15"/>
      <c r="H303" s="15"/>
      <c r="I303" s="15"/>
      <c r="J303" s="21"/>
      <c r="P303" s="21"/>
    </row>
    <row r="304" spans="1:16" x14ac:dyDescent="0.25">
      <c r="A304" s="15"/>
      <c r="D304" s="45"/>
      <c r="E304" s="45"/>
      <c r="F304" s="45"/>
      <c r="G304" s="15"/>
      <c r="H304" s="15"/>
      <c r="I304" s="15"/>
      <c r="J304" s="21"/>
      <c r="P304" s="21"/>
    </row>
    <row r="305" spans="1:16" x14ac:dyDescent="0.25">
      <c r="A305" s="15"/>
      <c r="D305" s="45"/>
      <c r="E305" s="45"/>
      <c r="F305" s="45"/>
      <c r="G305" s="15"/>
      <c r="H305" s="15"/>
      <c r="I305" s="15"/>
      <c r="J305" s="21"/>
      <c r="P305" s="21"/>
    </row>
    <row r="306" spans="1:16" x14ac:dyDescent="0.25">
      <c r="A306" s="15"/>
      <c r="D306" s="45"/>
      <c r="E306" s="45"/>
      <c r="F306" s="45"/>
      <c r="G306" s="15"/>
      <c r="H306" s="15"/>
      <c r="I306" s="15"/>
      <c r="J306" s="21"/>
      <c r="P306" s="21"/>
    </row>
    <row r="307" spans="1:16" x14ac:dyDescent="0.25">
      <c r="A307" s="15"/>
      <c r="D307" s="45"/>
      <c r="E307" s="45"/>
      <c r="F307" s="45"/>
      <c r="G307" s="15"/>
      <c r="H307" s="15"/>
      <c r="I307" s="15"/>
      <c r="J307" s="21"/>
      <c r="P307" s="21"/>
    </row>
    <row r="308" spans="1:16" x14ac:dyDescent="0.25">
      <c r="A308" s="15"/>
      <c r="D308" s="45"/>
      <c r="E308" s="45"/>
      <c r="F308" s="45"/>
      <c r="G308" s="15"/>
      <c r="H308" s="15"/>
      <c r="I308" s="15"/>
      <c r="J308" s="21"/>
      <c r="P308" s="21"/>
    </row>
    <row r="309" spans="1:16" x14ac:dyDescent="0.25">
      <c r="A309" s="15"/>
      <c r="D309" s="45"/>
      <c r="E309" s="45"/>
      <c r="F309" s="45"/>
      <c r="G309" s="15"/>
      <c r="H309" s="15"/>
      <c r="I309" s="15"/>
      <c r="J309" s="21"/>
      <c r="P309" s="21"/>
    </row>
    <row r="310" spans="1:16" x14ac:dyDescent="0.25">
      <c r="A310" s="15"/>
      <c r="D310" s="45"/>
      <c r="E310" s="45"/>
      <c r="F310" s="45"/>
      <c r="G310" s="15"/>
      <c r="H310" s="15"/>
      <c r="I310" s="15"/>
      <c r="J310" s="21"/>
      <c r="P310" s="21"/>
    </row>
    <row r="311" spans="1:16" x14ac:dyDescent="0.25">
      <c r="A311" s="15"/>
      <c r="D311" s="45"/>
      <c r="E311" s="45"/>
      <c r="F311" s="45"/>
      <c r="G311" s="15"/>
      <c r="H311" s="15"/>
      <c r="I311" s="15"/>
      <c r="J311" s="21"/>
      <c r="P311" s="21"/>
    </row>
    <row r="312" spans="1:16" x14ac:dyDescent="0.25">
      <c r="A312" s="15"/>
      <c r="D312" s="45"/>
      <c r="E312" s="45"/>
      <c r="F312" s="45"/>
      <c r="G312" s="15"/>
      <c r="H312" s="15"/>
      <c r="I312" s="15"/>
      <c r="J312" s="21"/>
      <c r="P312" s="21"/>
    </row>
    <row r="313" spans="1:16" x14ac:dyDescent="0.25">
      <c r="A313" s="15"/>
      <c r="D313" s="45"/>
      <c r="E313" s="45"/>
      <c r="F313" s="45"/>
      <c r="G313" s="15"/>
      <c r="H313" s="15"/>
      <c r="I313" s="15"/>
      <c r="J313" s="21"/>
      <c r="P313" s="21"/>
    </row>
    <row r="314" spans="1:16" x14ac:dyDescent="0.25">
      <c r="A314" s="15"/>
      <c r="D314" s="45"/>
      <c r="E314" s="45"/>
      <c r="F314" s="45"/>
      <c r="G314" s="15"/>
      <c r="H314" s="15"/>
      <c r="I314" s="15"/>
      <c r="J314" s="21"/>
      <c r="P314" s="21"/>
    </row>
    <row r="315" spans="1:16" x14ac:dyDescent="0.25">
      <c r="A315" s="15"/>
      <c r="D315" s="45"/>
      <c r="E315" s="45"/>
      <c r="F315" s="45"/>
      <c r="G315" s="15"/>
      <c r="H315" s="15"/>
      <c r="I315" s="15"/>
      <c r="J315" s="21"/>
      <c r="P315" s="21"/>
    </row>
    <row r="316" spans="1:16" x14ac:dyDescent="0.25">
      <c r="A316" s="15"/>
      <c r="D316" s="45"/>
      <c r="E316" s="45"/>
      <c r="F316" s="45"/>
      <c r="G316" s="15"/>
      <c r="H316" s="15"/>
      <c r="I316" s="15"/>
      <c r="J316" s="21"/>
      <c r="P316" s="21"/>
    </row>
    <row r="317" spans="1:16" x14ac:dyDescent="0.25">
      <c r="A317" s="15"/>
      <c r="D317" s="45"/>
      <c r="E317" s="45"/>
      <c r="F317" s="45"/>
      <c r="G317" s="15"/>
      <c r="H317" s="15"/>
      <c r="I317" s="15"/>
      <c r="J317" s="21"/>
      <c r="P317" s="21"/>
    </row>
    <row r="318" spans="1:16" x14ac:dyDescent="0.25">
      <c r="A318" s="15"/>
      <c r="D318" s="45"/>
      <c r="E318" s="45"/>
      <c r="F318" s="45"/>
      <c r="G318" s="15"/>
      <c r="H318" s="15"/>
      <c r="I318" s="15"/>
      <c r="J318" s="21"/>
      <c r="P318" s="21"/>
    </row>
    <row r="319" spans="1:16" x14ac:dyDescent="0.25">
      <c r="A319" s="15"/>
      <c r="D319" s="45"/>
      <c r="E319" s="45"/>
      <c r="F319" s="45"/>
      <c r="G319" s="15"/>
      <c r="H319" s="15"/>
      <c r="I319" s="15"/>
      <c r="J319" s="21"/>
      <c r="P319" s="21"/>
    </row>
    <row r="320" spans="1:16" x14ac:dyDescent="0.25">
      <c r="A320" s="15"/>
      <c r="D320" s="45"/>
      <c r="E320" s="45"/>
      <c r="F320" s="45"/>
      <c r="G320" s="15"/>
      <c r="H320" s="15"/>
      <c r="I320" s="15"/>
      <c r="J320" s="21"/>
      <c r="P320" s="21"/>
    </row>
    <row r="321" spans="1:16" x14ac:dyDescent="0.25">
      <c r="A321" s="15"/>
      <c r="D321" s="45"/>
      <c r="E321" s="45"/>
      <c r="F321" s="45"/>
      <c r="G321" s="15"/>
      <c r="H321" s="15"/>
      <c r="I321" s="15"/>
      <c r="J321" s="21"/>
      <c r="P321" s="21"/>
    </row>
    <row r="322" spans="1:16" x14ac:dyDescent="0.25">
      <c r="A322" s="15"/>
      <c r="D322" s="45"/>
      <c r="E322" s="45"/>
      <c r="F322" s="45"/>
      <c r="G322" s="15"/>
      <c r="H322" s="15"/>
      <c r="I322" s="15"/>
      <c r="J322" s="21"/>
      <c r="P322" s="21"/>
    </row>
    <row r="323" spans="1:16" x14ac:dyDescent="0.25">
      <c r="A323" s="15"/>
      <c r="D323" s="45"/>
      <c r="E323" s="45"/>
      <c r="F323" s="45"/>
      <c r="G323" s="15"/>
      <c r="H323" s="15"/>
      <c r="I323" s="15"/>
      <c r="J323" s="21"/>
      <c r="P323" s="21"/>
    </row>
    <row r="324" spans="1:16" x14ac:dyDescent="0.25">
      <c r="A324" s="15"/>
      <c r="D324" s="45"/>
      <c r="E324" s="45"/>
      <c r="F324" s="45"/>
      <c r="G324" s="15"/>
      <c r="H324" s="15"/>
      <c r="I324" s="15"/>
      <c r="J324" s="21"/>
      <c r="P324" s="21"/>
    </row>
    <row r="325" spans="1:16" x14ac:dyDescent="0.25">
      <c r="A325" s="15"/>
      <c r="D325" s="45"/>
      <c r="E325" s="45"/>
      <c r="F325" s="45"/>
      <c r="G325" s="15"/>
      <c r="H325" s="15"/>
      <c r="I325" s="15"/>
      <c r="J325" s="21"/>
      <c r="P325" s="21"/>
    </row>
    <row r="326" spans="1:16" x14ac:dyDescent="0.25">
      <c r="A326" s="15"/>
      <c r="D326" s="45"/>
      <c r="E326" s="45"/>
      <c r="F326" s="45"/>
      <c r="G326" s="15"/>
      <c r="H326" s="15"/>
      <c r="I326" s="15"/>
      <c r="J326" s="21"/>
      <c r="P326" s="21"/>
    </row>
    <row r="327" spans="1:16" x14ac:dyDescent="0.25">
      <c r="A327" s="15"/>
      <c r="D327" s="45"/>
      <c r="E327" s="45"/>
      <c r="F327" s="45"/>
      <c r="G327" s="15"/>
      <c r="H327" s="15"/>
      <c r="I327" s="15"/>
      <c r="J327" s="21"/>
      <c r="P327" s="21"/>
    </row>
    <row r="328" spans="1:16" x14ac:dyDescent="0.25">
      <c r="A328" s="15"/>
      <c r="D328" s="45"/>
      <c r="E328" s="45"/>
      <c r="F328" s="45"/>
      <c r="G328" s="15"/>
      <c r="H328" s="15"/>
      <c r="I328" s="15"/>
      <c r="J328" s="21"/>
      <c r="P328" s="21"/>
    </row>
    <row r="329" spans="1:16" x14ac:dyDescent="0.25">
      <c r="A329" s="15"/>
      <c r="D329" s="45"/>
      <c r="E329" s="45"/>
      <c r="F329" s="45"/>
      <c r="G329" s="15"/>
      <c r="H329" s="15"/>
      <c r="I329" s="15"/>
      <c r="J329" s="21"/>
      <c r="P329" s="21"/>
    </row>
    <row r="330" spans="1:16" x14ac:dyDescent="0.25">
      <c r="A330" s="15"/>
      <c r="D330" s="45"/>
      <c r="E330" s="45"/>
      <c r="F330" s="45"/>
      <c r="G330" s="15"/>
      <c r="H330" s="15"/>
      <c r="I330" s="15"/>
      <c r="J330" s="21"/>
      <c r="P330" s="21"/>
    </row>
    <row r="331" spans="1:16" x14ac:dyDescent="0.25">
      <c r="A331" s="15"/>
      <c r="D331" s="45"/>
      <c r="E331" s="45"/>
      <c r="F331" s="45"/>
      <c r="G331" s="15"/>
      <c r="H331" s="15"/>
      <c r="I331" s="15"/>
      <c r="J331" s="21"/>
      <c r="P331" s="21"/>
    </row>
    <row r="332" spans="1:16" x14ac:dyDescent="0.25">
      <c r="A332" s="15"/>
      <c r="D332" s="45"/>
      <c r="E332" s="45"/>
      <c r="F332" s="45"/>
      <c r="G332" s="15"/>
      <c r="H332" s="15"/>
      <c r="I332" s="15"/>
      <c r="J332" s="21"/>
      <c r="P332" s="21"/>
    </row>
    <row r="333" spans="1:16" x14ac:dyDescent="0.25">
      <c r="A333" s="15"/>
      <c r="D333" s="45"/>
      <c r="E333" s="45"/>
      <c r="F333" s="45"/>
      <c r="G333" s="15"/>
      <c r="H333" s="15"/>
      <c r="I333" s="15"/>
      <c r="J333" s="21"/>
      <c r="P333" s="21"/>
    </row>
    <row r="334" spans="1:16" x14ac:dyDescent="0.25">
      <c r="A334" s="15"/>
      <c r="D334" s="45"/>
      <c r="E334" s="45"/>
      <c r="F334" s="45"/>
      <c r="G334" s="15"/>
      <c r="H334" s="15"/>
      <c r="I334" s="15"/>
      <c r="J334" s="21"/>
      <c r="P334" s="21"/>
    </row>
    <row r="335" spans="1:16" x14ac:dyDescent="0.25">
      <c r="A335" s="15"/>
      <c r="D335" s="45"/>
      <c r="E335" s="45"/>
      <c r="F335" s="45"/>
      <c r="G335" s="15"/>
      <c r="H335" s="15"/>
      <c r="I335" s="15"/>
      <c r="J335" s="21"/>
      <c r="P335" s="21"/>
    </row>
    <row r="336" spans="1:16" x14ac:dyDescent="0.25">
      <c r="A336" s="15"/>
      <c r="D336" s="45"/>
      <c r="E336" s="45"/>
      <c r="F336" s="45"/>
      <c r="G336" s="15"/>
      <c r="H336" s="15"/>
      <c r="I336" s="15"/>
      <c r="J336" s="21"/>
      <c r="P336" s="21"/>
    </row>
    <row r="337" spans="1:16" x14ac:dyDescent="0.25">
      <c r="A337" s="15"/>
      <c r="D337" s="45"/>
      <c r="E337" s="45"/>
      <c r="F337" s="45"/>
      <c r="G337" s="15"/>
      <c r="H337" s="15"/>
      <c r="I337" s="15"/>
      <c r="J337" s="21"/>
      <c r="P337" s="21"/>
    </row>
    <row r="338" spans="1:16" x14ac:dyDescent="0.25">
      <c r="A338" s="15"/>
      <c r="D338" s="45"/>
      <c r="E338" s="45"/>
      <c r="F338" s="45"/>
      <c r="G338" s="15"/>
      <c r="H338" s="15"/>
      <c r="I338" s="15"/>
      <c r="J338" s="21"/>
      <c r="P338" s="21"/>
    </row>
    <row r="339" spans="1:16" x14ac:dyDescent="0.25">
      <c r="A339" s="15"/>
      <c r="D339" s="45"/>
      <c r="E339" s="45"/>
      <c r="F339" s="45"/>
      <c r="G339" s="15"/>
      <c r="H339" s="15"/>
      <c r="I339" s="15"/>
      <c r="J339" s="21"/>
      <c r="P339" s="21"/>
    </row>
    <row r="340" spans="1:16" x14ac:dyDescent="0.25">
      <c r="A340" s="15"/>
      <c r="D340" s="45"/>
      <c r="E340" s="45"/>
      <c r="F340" s="45"/>
      <c r="G340" s="15"/>
      <c r="H340" s="15"/>
      <c r="I340" s="15"/>
      <c r="J340" s="21"/>
      <c r="P340" s="21"/>
    </row>
    <row r="341" spans="1:16" x14ac:dyDescent="0.25">
      <c r="A341" s="15"/>
      <c r="D341" s="45"/>
      <c r="E341" s="45"/>
      <c r="F341" s="45"/>
      <c r="G341" s="15"/>
      <c r="H341" s="15"/>
      <c r="I341" s="15"/>
      <c r="J341" s="21"/>
      <c r="P341" s="21"/>
    </row>
    <row r="342" spans="1:16" x14ac:dyDescent="0.25">
      <c r="A342" s="15"/>
      <c r="D342" s="45"/>
      <c r="E342" s="45"/>
      <c r="F342" s="45"/>
      <c r="G342" s="15"/>
      <c r="H342" s="15"/>
      <c r="I342" s="15"/>
      <c r="J342" s="21"/>
      <c r="P342" s="21"/>
    </row>
    <row r="343" spans="1:16" x14ac:dyDescent="0.25">
      <c r="A343" s="15"/>
      <c r="D343" s="45"/>
      <c r="E343" s="45"/>
      <c r="F343" s="45"/>
      <c r="G343" s="15"/>
      <c r="H343" s="15"/>
      <c r="I343" s="15"/>
      <c r="J343" s="21"/>
      <c r="P343" s="21"/>
    </row>
    <row r="344" spans="1:16" x14ac:dyDescent="0.25">
      <c r="A344" s="15"/>
      <c r="D344" s="45"/>
      <c r="E344" s="45"/>
      <c r="F344" s="45"/>
      <c r="G344" s="15"/>
      <c r="H344" s="15"/>
      <c r="I344" s="15"/>
      <c r="J344" s="21"/>
      <c r="P344" s="21"/>
    </row>
    <row r="345" spans="1:16" x14ac:dyDescent="0.25">
      <c r="A345" s="15"/>
      <c r="D345" s="45"/>
      <c r="E345" s="45"/>
      <c r="F345" s="45"/>
      <c r="G345" s="15"/>
      <c r="H345" s="15"/>
      <c r="I345" s="15"/>
      <c r="J345" s="21"/>
      <c r="P345" s="21"/>
    </row>
    <row r="346" spans="1:16" x14ac:dyDescent="0.25">
      <c r="A346" s="15"/>
      <c r="D346" s="45"/>
      <c r="E346" s="45"/>
      <c r="F346" s="45"/>
      <c r="G346" s="15"/>
      <c r="H346" s="15"/>
      <c r="I346" s="15"/>
      <c r="J346" s="21"/>
      <c r="P346" s="21"/>
    </row>
    <row r="347" spans="1:16" x14ac:dyDescent="0.25">
      <c r="A347" s="15"/>
      <c r="D347" s="45"/>
      <c r="E347" s="45"/>
      <c r="F347" s="45"/>
      <c r="G347" s="15"/>
      <c r="H347" s="15"/>
      <c r="I347" s="15"/>
      <c r="J347" s="21"/>
      <c r="P347" s="21"/>
    </row>
    <row r="348" spans="1:16" x14ac:dyDescent="0.25">
      <c r="A348" s="15"/>
      <c r="D348" s="45"/>
      <c r="E348" s="45"/>
      <c r="F348" s="45"/>
      <c r="G348" s="15"/>
      <c r="H348" s="15"/>
      <c r="I348" s="15"/>
      <c r="J348" s="21"/>
      <c r="P348" s="21"/>
    </row>
    <row r="349" spans="1:16" x14ac:dyDescent="0.25">
      <c r="A349" s="15"/>
      <c r="D349" s="45"/>
      <c r="E349" s="45"/>
      <c r="F349" s="45"/>
      <c r="G349" s="15"/>
      <c r="H349" s="15"/>
      <c r="I349" s="15"/>
      <c r="J349" s="21"/>
      <c r="P349" s="21"/>
    </row>
    <row r="350" spans="1:16" x14ac:dyDescent="0.25">
      <c r="A350" s="15"/>
      <c r="D350" s="45"/>
      <c r="E350" s="45"/>
      <c r="F350" s="45"/>
      <c r="G350" s="15"/>
      <c r="H350" s="15"/>
      <c r="I350" s="15"/>
      <c r="J350" s="21"/>
      <c r="P350" s="21"/>
    </row>
    <row r="351" spans="1:16" x14ac:dyDescent="0.25">
      <c r="A351" s="15"/>
      <c r="D351" s="45"/>
      <c r="E351" s="45"/>
      <c r="F351" s="45"/>
      <c r="G351" s="15"/>
      <c r="H351" s="15"/>
      <c r="I351" s="15"/>
      <c r="J351" s="21"/>
      <c r="P351" s="21"/>
    </row>
    <row r="352" spans="1:16" x14ac:dyDescent="0.25">
      <c r="A352" s="15"/>
      <c r="D352" s="45"/>
      <c r="E352" s="45"/>
      <c r="F352" s="45"/>
      <c r="G352" s="15"/>
      <c r="H352" s="15"/>
      <c r="I352" s="15"/>
      <c r="J352" s="21"/>
      <c r="P352" s="21"/>
    </row>
    <row r="353" spans="1:16" x14ac:dyDescent="0.25">
      <c r="A353" s="15"/>
      <c r="D353" s="45"/>
      <c r="E353" s="45"/>
      <c r="F353" s="45"/>
      <c r="G353" s="15"/>
      <c r="H353" s="15"/>
      <c r="I353" s="15"/>
      <c r="J353" s="21"/>
      <c r="P353" s="21"/>
    </row>
    <row r="354" spans="1:16" x14ac:dyDescent="0.25">
      <c r="A354" s="15"/>
      <c r="D354" s="45"/>
      <c r="E354" s="45"/>
      <c r="F354" s="45"/>
      <c r="G354" s="15"/>
      <c r="H354" s="15"/>
      <c r="I354" s="15"/>
      <c r="J354" s="21"/>
      <c r="P354" s="21"/>
    </row>
    <row r="355" spans="1:16" x14ac:dyDescent="0.25">
      <c r="A355" s="15"/>
      <c r="D355" s="45"/>
      <c r="E355" s="45"/>
      <c r="F355" s="45"/>
      <c r="G355" s="15"/>
      <c r="H355" s="15"/>
      <c r="I355" s="15"/>
      <c r="J355" s="21"/>
      <c r="P355" s="21"/>
    </row>
    <row r="356" spans="1:16" x14ac:dyDescent="0.25">
      <c r="A356" s="15"/>
      <c r="D356" s="45"/>
      <c r="E356" s="45"/>
      <c r="F356" s="45"/>
      <c r="G356" s="15"/>
      <c r="H356" s="15"/>
      <c r="I356" s="15"/>
      <c r="J356" s="21"/>
      <c r="P356" s="21"/>
    </row>
    <row r="357" spans="1:16" x14ac:dyDescent="0.25">
      <c r="A357" s="15"/>
      <c r="D357" s="45"/>
      <c r="E357" s="45"/>
      <c r="F357" s="45"/>
      <c r="G357" s="15"/>
      <c r="H357" s="15"/>
      <c r="I357" s="15"/>
      <c r="J357" s="21"/>
      <c r="P357" s="21"/>
    </row>
    <row r="358" spans="1:16" x14ac:dyDescent="0.25">
      <c r="A358" s="15"/>
      <c r="D358" s="45"/>
      <c r="E358" s="45"/>
      <c r="F358" s="45"/>
      <c r="G358" s="15"/>
      <c r="H358" s="15"/>
      <c r="I358" s="15"/>
      <c r="J358" s="21"/>
      <c r="P358" s="21"/>
    </row>
    <row r="359" spans="1:16" x14ac:dyDescent="0.25">
      <c r="A359" s="15"/>
      <c r="D359" s="45"/>
      <c r="E359" s="45"/>
      <c r="F359" s="45"/>
      <c r="G359" s="15"/>
      <c r="H359" s="15"/>
      <c r="I359" s="15"/>
      <c r="J359" s="21"/>
      <c r="P359" s="21"/>
    </row>
    <row r="360" spans="1:16" x14ac:dyDescent="0.25">
      <c r="A360" s="15"/>
      <c r="D360" s="45"/>
      <c r="E360" s="45"/>
      <c r="F360" s="45"/>
      <c r="G360" s="15"/>
      <c r="H360" s="15"/>
      <c r="I360" s="15"/>
      <c r="J360" s="21"/>
      <c r="P360" s="21"/>
    </row>
    <row r="361" spans="1:16" x14ac:dyDescent="0.25">
      <c r="A361" s="15"/>
      <c r="D361" s="45"/>
      <c r="E361" s="45"/>
      <c r="F361" s="45"/>
      <c r="G361" s="15"/>
      <c r="H361" s="15"/>
      <c r="I361" s="15"/>
      <c r="J361" s="21"/>
      <c r="P361" s="21"/>
    </row>
    <row r="362" spans="1:16" x14ac:dyDescent="0.25">
      <c r="A362" s="15"/>
      <c r="D362" s="45"/>
      <c r="E362" s="45"/>
      <c r="F362" s="45"/>
      <c r="G362" s="15"/>
      <c r="H362" s="15"/>
      <c r="I362" s="15"/>
      <c r="J362" s="21"/>
      <c r="P362" s="21"/>
    </row>
    <row r="363" spans="1:16" x14ac:dyDescent="0.25">
      <c r="A363" s="15"/>
      <c r="D363" s="45"/>
      <c r="E363" s="45"/>
      <c r="F363" s="45"/>
      <c r="G363" s="15"/>
      <c r="H363" s="15"/>
      <c r="I363" s="15"/>
      <c r="J363" s="21"/>
      <c r="P363" s="21"/>
    </row>
    <row r="364" spans="1:16" x14ac:dyDescent="0.25">
      <c r="A364" s="15"/>
      <c r="D364" s="45"/>
      <c r="E364" s="45"/>
      <c r="F364" s="45"/>
      <c r="G364" s="15"/>
      <c r="H364" s="15"/>
      <c r="I364" s="15"/>
      <c r="J364" s="21"/>
      <c r="P364" s="21"/>
    </row>
    <row r="365" spans="1:16" x14ac:dyDescent="0.25">
      <c r="A365" s="15"/>
      <c r="D365" s="45"/>
      <c r="E365" s="45"/>
      <c r="F365" s="45"/>
      <c r="G365" s="15"/>
      <c r="H365" s="15"/>
      <c r="I365" s="15"/>
      <c r="J365" s="21"/>
      <c r="P365" s="21"/>
    </row>
    <row r="366" spans="1:16" x14ac:dyDescent="0.25">
      <c r="A366" s="15"/>
      <c r="D366" s="45"/>
      <c r="E366" s="45"/>
      <c r="F366" s="45"/>
      <c r="G366" s="15"/>
      <c r="H366" s="15"/>
      <c r="I366" s="15"/>
      <c r="J366" s="21"/>
      <c r="P366" s="21"/>
    </row>
    <row r="367" spans="1:16" x14ac:dyDescent="0.25">
      <c r="A367" s="15"/>
      <c r="D367" s="45"/>
      <c r="E367" s="45"/>
      <c r="F367" s="45"/>
      <c r="G367" s="15"/>
      <c r="H367" s="15"/>
      <c r="I367" s="15"/>
      <c r="J367" s="21"/>
      <c r="P367" s="21"/>
    </row>
    <row r="368" spans="1:16" x14ac:dyDescent="0.25">
      <c r="A368" s="15"/>
      <c r="D368" s="45"/>
      <c r="E368" s="45"/>
      <c r="F368" s="45"/>
      <c r="G368" s="15"/>
      <c r="H368" s="15"/>
      <c r="I368" s="15"/>
      <c r="J368" s="21"/>
      <c r="P368" s="21"/>
    </row>
    <row r="369" spans="1:16" x14ac:dyDescent="0.25">
      <c r="A369" s="15"/>
      <c r="D369" s="45"/>
      <c r="E369" s="45"/>
      <c r="F369" s="45"/>
      <c r="G369" s="15"/>
      <c r="H369" s="15"/>
      <c r="I369" s="15"/>
      <c r="J369" s="21"/>
      <c r="P369" s="21"/>
    </row>
    <row r="370" spans="1:16" x14ac:dyDescent="0.25">
      <c r="A370" s="15"/>
      <c r="D370" s="45"/>
      <c r="E370" s="45"/>
      <c r="F370" s="45"/>
      <c r="G370" s="15"/>
      <c r="H370" s="15"/>
      <c r="I370" s="15"/>
      <c r="J370" s="21"/>
      <c r="P370" s="21"/>
    </row>
    <row r="371" spans="1:16" x14ac:dyDescent="0.25">
      <c r="A371" s="15"/>
      <c r="D371" s="45"/>
      <c r="E371" s="45"/>
      <c r="F371" s="45"/>
      <c r="G371" s="15"/>
      <c r="H371" s="15"/>
      <c r="I371" s="15"/>
      <c r="J371" s="21"/>
      <c r="P371" s="21"/>
    </row>
    <row r="372" spans="1:16" x14ac:dyDescent="0.25">
      <c r="A372" s="15"/>
      <c r="D372" s="45"/>
      <c r="E372" s="45"/>
      <c r="F372" s="45"/>
      <c r="G372" s="15"/>
      <c r="H372" s="15"/>
      <c r="I372" s="15"/>
      <c r="J372" s="21"/>
      <c r="P372" s="21"/>
    </row>
    <row r="373" spans="1:16" x14ac:dyDescent="0.25">
      <c r="A373" s="15"/>
      <c r="D373" s="45"/>
      <c r="E373" s="45"/>
      <c r="F373" s="45"/>
      <c r="G373" s="15"/>
      <c r="H373" s="15"/>
      <c r="I373" s="15"/>
      <c r="J373" s="21"/>
      <c r="P373" s="21"/>
    </row>
    <row r="374" spans="1:16" x14ac:dyDescent="0.25">
      <c r="A374" s="15"/>
      <c r="D374" s="45"/>
      <c r="E374" s="45"/>
      <c r="F374" s="45"/>
      <c r="G374" s="15"/>
      <c r="H374" s="15"/>
      <c r="I374" s="15"/>
      <c r="J374" s="21"/>
      <c r="P374" s="21"/>
    </row>
    <row r="375" spans="1:16" x14ac:dyDescent="0.25">
      <c r="A375" s="15"/>
      <c r="D375" s="45"/>
      <c r="E375" s="45"/>
      <c r="F375" s="45"/>
      <c r="G375" s="15"/>
      <c r="H375" s="15"/>
      <c r="I375" s="15"/>
      <c r="J375" s="21"/>
      <c r="P375" s="21"/>
    </row>
    <row r="376" spans="1:16" x14ac:dyDescent="0.25">
      <c r="A376" s="15"/>
      <c r="D376" s="45"/>
      <c r="E376" s="45"/>
      <c r="F376" s="45"/>
      <c r="G376" s="15"/>
      <c r="H376" s="15"/>
      <c r="I376" s="15"/>
      <c r="J376" s="21"/>
      <c r="P376" s="21"/>
    </row>
    <row r="377" spans="1:16" x14ac:dyDescent="0.25">
      <c r="A377" s="15"/>
      <c r="D377" s="45"/>
      <c r="E377" s="45"/>
      <c r="F377" s="45"/>
      <c r="G377" s="15"/>
      <c r="H377" s="15"/>
      <c r="I377" s="15"/>
      <c r="J377" s="21"/>
      <c r="P377" s="21"/>
    </row>
    <row r="378" spans="1:16" x14ac:dyDescent="0.25">
      <c r="A378" s="15"/>
      <c r="D378" s="45"/>
      <c r="E378" s="45"/>
      <c r="F378" s="45"/>
      <c r="G378" s="15"/>
      <c r="H378" s="15"/>
      <c r="I378" s="15"/>
      <c r="J378" s="21"/>
      <c r="P378" s="21"/>
    </row>
    <row r="379" spans="1:16" x14ac:dyDescent="0.25">
      <c r="A379" s="15"/>
      <c r="D379" s="45"/>
      <c r="E379" s="45"/>
      <c r="F379" s="45"/>
      <c r="G379" s="15"/>
      <c r="H379" s="15"/>
      <c r="I379" s="15"/>
      <c r="J379" s="21"/>
      <c r="P379" s="21"/>
    </row>
    <row r="380" spans="1:16" x14ac:dyDescent="0.25">
      <c r="A380" s="15"/>
      <c r="D380" s="45"/>
      <c r="E380" s="45"/>
      <c r="F380" s="45"/>
      <c r="G380" s="15"/>
      <c r="H380" s="15"/>
      <c r="I380" s="15"/>
      <c r="J380" s="21"/>
      <c r="P380" s="21"/>
    </row>
    <row r="381" spans="1:16" x14ac:dyDescent="0.25">
      <c r="A381" s="15"/>
      <c r="D381" s="45"/>
      <c r="E381" s="45"/>
      <c r="F381" s="45"/>
      <c r="G381" s="15"/>
      <c r="H381" s="15"/>
      <c r="I381" s="15"/>
      <c r="J381" s="21"/>
      <c r="P381" s="21"/>
    </row>
    <row r="382" spans="1:16" x14ac:dyDescent="0.25">
      <c r="A382" s="15"/>
      <c r="D382" s="45"/>
      <c r="E382" s="45"/>
      <c r="F382" s="45"/>
      <c r="G382" s="15"/>
      <c r="H382" s="15"/>
      <c r="I382" s="15"/>
      <c r="J382" s="21"/>
      <c r="P382" s="21"/>
    </row>
    <row r="383" spans="1:16" x14ac:dyDescent="0.25">
      <c r="A383" s="15"/>
      <c r="D383" s="45"/>
      <c r="E383" s="45"/>
      <c r="F383" s="45"/>
      <c r="G383" s="15"/>
      <c r="H383" s="15"/>
      <c r="I383" s="15"/>
      <c r="J383" s="21"/>
      <c r="P383" s="21"/>
    </row>
    <row r="384" spans="1:16" x14ac:dyDescent="0.25">
      <c r="A384" s="15"/>
      <c r="D384" s="45"/>
      <c r="E384" s="45"/>
      <c r="F384" s="45"/>
      <c r="G384" s="15"/>
      <c r="H384" s="15"/>
      <c r="I384" s="15"/>
      <c r="J384" s="21"/>
      <c r="P384" s="21"/>
    </row>
    <row r="385" spans="1:16" x14ac:dyDescent="0.25">
      <c r="A385" s="15"/>
      <c r="D385" s="45"/>
      <c r="E385" s="45"/>
      <c r="F385" s="45"/>
      <c r="G385" s="15"/>
      <c r="H385" s="15"/>
      <c r="I385" s="15"/>
      <c r="J385" s="21"/>
      <c r="P385" s="21"/>
    </row>
    <row r="386" spans="1:16" x14ac:dyDescent="0.25">
      <c r="A386" s="15"/>
      <c r="D386" s="45"/>
      <c r="E386" s="45"/>
      <c r="F386" s="45"/>
      <c r="G386" s="15"/>
      <c r="H386" s="15"/>
      <c r="I386" s="15"/>
      <c r="J386" s="21"/>
      <c r="P386" s="21"/>
    </row>
    <row r="387" spans="1:16" x14ac:dyDescent="0.25">
      <c r="A387" s="15"/>
      <c r="D387" s="45"/>
      <c r="E387" s="45"/>
      <c r="F387" s="45"/>
      <c r="G387" s="15"/>
      <c r="H387" s="15"/>
      <c r="I387" s="15"/>
      <c r="J387" s="21"/>
      <c r="P387" s="21"/>
    </row>
    <row r="388" spans="1:16" x14ac:dyDescent="0.25">
      <c r="A388" s="15"/>
      <c r="D388" s="45"/>
      <c r="E388" s="45"/>
      <c r="F388" s="45"/>
      <c r="G388" s="15"/>
      <c r="H388" s="15"/>
      <c r="I388" s="15"/>
      <c r="J388" s="21"/>
      <c r="P388" s="21"/>
    </row>
    <row r="389" spans="1:16" x14ac:dyDescent="0.25">
      <c r="A389" s="15"/>
      <c r="D389" s="45"/>
      <c r="E389" s="45"/>
      <c r="F389" s="45"/>
      <c r="G389" s="15"/>
      <c r="H389" s="15"/>
      <c r="I389" s="15"/>
      <c r="J389" s="21"/>
      <c r="P389" s="21"/>
    </row>
    <row r="390" spans="1:16" x14ac:dyDescent="0.25">
      <c r="A390" s="15"/>
      <c r="D390" s="45"/>
      <c r="E390" s="45"/>
      <c r="F390" s="45"/>
      <c r="G390" s="15"/>
      <c r="H390" s="15"/>
      <c r="I390" s="15"/>
      <c r="J390" s="21"/>
      <c r="P390" s="21"/>
    </row>
    <row r="391" spans="1:16" x14ac:dyDescent="0.25">
      <c r="A391" s="15"/>
      <c r="D391" s="45"/>
      <c r="E391" s="45"/>
      <c r="F391" s="45"/>
      <c r="G391" s="15"/>
      <c r="H391" s="15"/>
      <c r="I391" s="15"/>
      <c r="J391" s="21"/>
      <c r="P391" s="21"/>
    </row>
    <row r="392" spans="1:16" x14ac:dyDescent="0.25">
      <c r="A392" s="15"/>
      <c r="D392" s="45"/>
      <c r="E392" s="45"/>
      <c r="F392" s="45"/>
      <c r="G392" s="15"/>
      <c r="H392" s="15"/>
      <c r="I392" s="15"/>
      <c r="J392" s="21"/>
      <c r="P392" s="21"/>
    </row>
    <row r="393" spans="1:16" x14ac:dyDescent="0.25">
      <c r="A393" s="15"/>
      <c r="D393" s="45"/>
      <c r="E393" s="45"/>
      <c r="F393" s="45"/>
      <c r="G393" s="15"/>
      <c r="H393" s="15"/>
      <c r="I393" s="15"/>
      <c r="J393" s="21"/>
      <c r="P393" s="21"/>
    </row>
    <row r="394" spans="1:16" x14ac:dyDescent="0.25">
      <c r="A394" s="15"/>
      <c r="D394" s="45"/>
      <c r="E394" s="45"/>
      <c r="F394" s="45"/>
      <c r="G394" s="15"/>
      <c r="H394" s="15"/>
      <c r="I394" s="15"/>
      <c r="J394" s="21"/>
      <c r="P394" s="21"/>
    </row>
    <row r="395" spans="1:16" x14ac:dyDescent="0.25">
      <c r="A395" s="15"/>
      <c r="D395" s="45"/>
      <c r="E395" s="45"/>
      <c r="F395" s="45"/>
      <c r="G395" s="15"/>
      <c r="H395" s="15"/>
      <c r="I395" s="15"/>
      <c r="J395" s="21"/>
      <c r="P395" s="21"/>
    </row>
    <row r="396" spans="1:16" x14ac:dyDescent="0.25">
      <c r="A396" s="15"/>
      <c r="D396" s="45"/>
      <c r="E396" s="45"/>
      <c r="F396" s="45"/>
      <c r="G396" s="15"/>
      <c r="H396" s="15"/>
      <c r="I396" s="15"/>
      <c r="J396" s="21"/>
      <c r="P396" s="21"/>
    </row>
    <row r="397" spans="1:16" x14ac:dyDescent="0.25">
      <c r="A397" s="15"/>
      <c r="D397" s="45"/>
      <c r="E397" s="45"/>
      <c r="F397" s="45"/>
      <c r="G397" s="15"/>
      <c r="H397" s="15"/>
      <c r="I397" s="15"/>
      <c r="J397" s="21"/>
      <c r="P397" s="21"/>
    </row>
    <row r="398" spans="1:16" x14ac:dyDescent="0.25">
      <c r="A398" s="15"/>
      <c r="D398" s="45"/>
      <c r="E398" s="45"/>
      <c r="F398" s="45"/>
      <c r="G398" s="15"/>
      <c r="H398" s="15"/>
      <c r="I398" s="15"/>
      <c r="J398" s="21"/>
      <c r="P398" s="21"/>
    </row>
    <row r="399" spans="1:16" x14ac:dyDescent="0.25">
      <c r="A399" s="15"/>
      <c r="D399" s="45"/>
      <c r="E399" s="45"/>
      <c r="F399" s="45"/>
      <c r="G399" s="15"/>
      <c r="H399" s="15"/>
      <c r="I399" s="15"/>
      <c r="J399" s="21"/>
      <c r="P399" s="21"/>
    </row>
    <row r="400" spans="1:16" x14ac:dyDescent="0.25">
      <c r="A400" s="15"/>
      <c r="D400" s="45"/>
      <c r="E400" s="45"/>
      <c r="F400" s="45"/>
      <c r="G400" s="15"/>
      <c r="H400" s="15"/>
      <c r="I400" s="15"/>
      <c r="J400" s="21"/>
      <c r="P400" s="21"/>
    </row>
    <row r="401" spans="1:16" x14ac:dyDescent="0.25">
      <c r="A401" s="15"/>
      <c r="D401" s="45"/>
      <c r="E401" s="45"/>
      <c r="F401" s="45"/>
      <c r="G401" s="15"/>
      <c r="H401" s="15"/>
      <c r="I401" s="15"/>
      <c r="J401" s="21"/>
      <c r="P401" s="21"/>
    </row>
    <row r="402" spans="1:16" x14ac:dyDescent="0.25">
      <c r="A402" s="15"/>
      <c r="D402" s="45"/>
      <c r="E402" s="45"/>
      <c r="F402" s="45"/>
      <c r="G402" s="15"/>
      <c r="H402" s="15"/>
      <c r="I402" s="15"/>
      <c r="J402" s="21"/>
      <c r="P402" s="21"/>
    </row>
    <row r="403" spans="1:16" x14ac:dyDescent="0.25">
      <c r="A403" s="15"/>
      <c r="D403" s="45"/>
      <c r="E403" s="45"/>
      <c r="F403" s="45"/>
      <c r="G403" s="15"/>
      <c r="H403" s="15"/>
      <c r="I403" s="15"/>
      <c r="J403" s="21"/>
      <c r="P403" s="21"/>
    </row>
    <row r="404" spans="1:16" x14ac:dyDescent="0.25">
      <c r="A404" s="15"/>
      <c r="D404" s="45"/>
      <c r="E404" s="45"/>
      <c r="F404" s="45"/>
      <c r="G404" s="15"/>
      <c r="H404" s="15"/>
      <c r="I404" s="15"/>
      <c r="J404" s="21"/>
      <c r="P404" s="21"/>
    </row>
    <row r="405" spans="1:16" x14ac:dyDescent="0.25">
      <c r="A405" s="15"/>
      <c r="D405" s="45"/>
      <c r="E405" s="45"/>
      <c r="F405" s="45"/>
      <c r="G405" s="15"/>
      <c r="H405" s="15"/>
      <c r="I405" s="15"/>
      <c r="J405" s="21"/>
      <c r="P405" s="21"/>
    </row>
    <row r="406" spans="1:16" x14ac:dyDescent="0.25">
      <c r="A406" s="15"/>
      <c r="D406" s="45"/>
      <c r="E406" s="45"/>
      <c r="F406" s="45"/>
      <c r="G406" s="15"/>
      <c r="H406" s="15"/>
      <c r="I406" s="15"/>
      <c r="J406" s="21"/>
      <c r="P406" s="21"/>
    </row>
    <row r="407" spans="1:16" x14ac:dyDescent="0.25">
      <c r="A407" s="15"/>
      <c r="D407" s="45"/>
      <c r="E407" s="45"/>
      <c r="F407" s="45"/>
      <c r="G407" s="15"/>
      <c r="H407" s="15"/>
      <c r="I407" s="15"/>
      <c r="J407" s="21"/>
      <c r="P407" s="21"/>
    </row>
    <row r="408" spans="1:16" x14ac:dyDescent="0.25">
      <c r="A408" s="15"/>
      <c r="D408" s="45"/>
      <c r="E408" s="45"/>
      <c r="F408" s="45"/>
      <c r="G408" s="15"/>
      <c r="H408" s="15"/>
      <c r="I408" s="15"/>
      <c r="J408" s="21"/>
      <c r="P408" s="21"/>
    </row>
    <row r="409" spans="1:16" x14ac:dyDescent="0.25">
      <c r="A409" s="15"/>
      <c r="D409" s="45"/>
      <c r="E409" s="45"/>
      <c r="F409" s="45"/>
      <c r="G409" s="15"/>
      <c r="H409" s="15"/>
      <c r="I409" s="15"/>
      <c r="J409" s="21"/>
      <c r="P409" s="21"/>
    </row>
    <row r="410" spans="1:16" x14ac:dyDescent="0.25">
      <c r="A410" s="15"/>
      <c r="D410" s="45"/>
      <c r="E410" s="45"/>
      <c r="F410" s="45"/>
      <c r="G410" s="15"/>
      <c r="H410" s="15"/>
      <c r="I410" s="15"/>
      <c r="J410" s="21"/>
      <c r="P410" s="21"/>
    </row>
    <row r="411" spans="1:16" x14ac:dyDescent="0.25">
      <c r="A411" s="15"/>
      <c r="D411" s="45"/>
      <c r="E411" s="45"/>
      <c r="F411" s="45"/>
      <c r="G411" s="15"/>
      <c r="H411" s="15"/>
      <c r="I411" s="15"/>
      <c r="J411" s="21"/>
      <c r="P411" s="21"/>
    </row>
    <row r="412" spans="1:16" x14ac:dyDescent="0.25">
      <c r="A412" s="15"/>
      <c r="D412" s="45"/>
      <c r="E412" s="45"/>
      <c r="F412" s="45"/>
      <c r="G412" s="15"/>
      <c r="H412" s="15"/>
      <c r="I412" s="15"/>
      <c r="J412" s="21"/>
      <c r="P412" s="21"/>
    </row>
    <row r="413" spans="1:16" x14ac:dyDescent="0.25">
      <c r="A413" s="15"/>
      <c r="D413" s="45"/>
      <c r="E413" s="45"/>
      <c r="F413" s="45"/>
      <c r="G413" s="15"/>
      <c r="H413" s="15"/>
      <c r="I413" s="15"/>
      <c r="J413" s="21"/>
      <c r="P413" s="21"/>
    </row>
    <row r="414" spans="1:16" x14ac:dyDescent="0.25">
      <c r="A414" s="15"/>
      <c r="D414" s="45"/>
      <c r="E414" s="45"/>
      <c r="F414" s="45"/>
      <c r="G414" s="15"/>
      <c r="H414" s="15"/>
      <c r="I414" s="15"/>
      <c r="J414" s="21"/>
      <c r="P414" s="21"/>
    </row>
    <row r="415" spans="1:16" x14ac:dyDescent="0.25">
      <c r="A415" s="15"/>
      <c r="D415" s="45"/>
      <c r="E415" s="45"/>
      <c r="F415" s="45"/>
      <c r="G415" s="15"/>
      <c r="H415" s="15"/>
      <c r="I415" s="15"/>
      <c r="J415" s="21"/>
      <c r="P415" s="21"/>
    </row>
    <row r="416" spans="1:16" x14ac:dyDescent="0.25">
      <c r="A416" s="15"/>
      <c r="D416" s="45"/>
      <c r="E416" s="45"/>
      <c r="F416" s="45"/>
      <c r="G416" s="15"/>
      <c r="H416" s="15"/>
      <c r="I416" s="15"/>
      <c r="J416" s="21"/>
      <c r="P416" s="21"/>
    </row>
    <row r="417" spans="1:16" x14ac:dyDescent="0.25">
      <c r="A417" s="15"/>
      <c r="D417" s="45"/>
      <c r="E417" s="45"/>
      <c r="F417" s="45"/>
      <c r="G417" s="15"/>
      <c r="H417" s="15"/>
      <c r="I417" s="15"/>
      <c r="J417" s="21"/>
      <c r="P417" s="21"/>
    </row>
    <row r="418" spans="1:16" x14ac:dyDescent="0.25">
      <c r="A418" s="15"/>
      <c r="D418" s="45"/>
      <c r="E418" s="45"/>
      <c r="F418" s="45"/>
      <c r="G418" s="15"/>
      <c r="H418" s="15"/>
      <c r="I418" s="15"/>
      <c r="J418" s="21"/>
      <c r="P418" s="21"/>
    </row>
    <row r="419" spans="1:16" x14ac:dyDescent="0.25">
      <c r="A419" s="15"/>
      <c r="D419" s="45"/>
      <c r="E419" s="45"/>
      <c r="F419" s="45"/>
      <c r="G419" s="15"/>
      <c r="H419" s="15"/>
      <c r="I419" s="15"/>
      <c r="J419" s="21"/>
      <c r="P419" s="21"/>
    </row>
    <row r="420" spans="1:16" x14ac:dyDescent="0.25">
      <c r="A420" s="15"/>
      <c r="D420" s="45"/>
      <c r="E420" s="45"/>
      <c r="F420" s="45"/>
      <c r="G420" s="15"/>
      <c r="H420" s="15"/>
      <c r="I420" s="15"/>
      <c r="J420" s="21"/>
      <c r="P420" s="21"/>
    </row>
    <row r="421" spans="1:16" x14ac:dyDescent="0.25">
      <c r="A421" s="15"/>
      <c r="D421" s="45"/>
      <c r="E421" s="45"/>
      <c r="F421" s="45"/>
      <c r="G421" s="15"/>
      <c r="H421" s="15"/>
      <c r="I421" s="15"/>
      <c r="J421" s="21"/>
      <c r="P421" s="21"/>
    </row>
    <row r="422" spans="1:16" x14ac:dyDescent="0.25">
      <c r="A422" s="15"/>
      <c r="D422" s="45"/>
      <c r="E422" s="45"/>
      <c r="F422" s="45"/>
      <c r="G422" s="15"/>
      <c r="H422" s="15"/>
      <c r="I422" s="15"/>
      <c r="J422" s="21"/>
      <c r="P422" s="21"/>
    </row>
    <row r="423" spans="1:16" x14ac:dyDescent="0.25">
      <c r="A423" s="15"/>
      <c r="D423" s="45"/>
      <c r="E423" s="45"/>
      <c r="F423" s="45"/>
      <c r="G423" s="15"/>
      <c r="H423" s="15"/>
      <c r="I423" s="15"/>
      <c r="J423" s="21"/>
      <c r="P423" s="21"/>
    </row>
    <row r="424" spans="1:16" x14ac:dyDescent="0.25">
      <c r="A424" s="15"/>
      <c r="D424" s="45"/>
      <c r="E424" s="45"/>
      <c r="F424" s="45"/>
      <c r="G424" s="15"/>
      <c r="H424" s="15"/>
      <c r="I424" s="15"/>
      <c r="J424" s="21"/>
      <c r="P424" s="21"/>
    </row>
    <row r="425" spans="1:16" x14ac:dyDescent="0.25">
      <c r="A425" s="15"/>
      <c r="D425" s="45"/>
      <c r="E425" s="45"/>
      <c r="F425" s="45"/>
      <c r="G425" s="15"/>
      <c r="H425" s="15"/>
      <c r="I425" s="15"/>
      <c r="J425" s="21"/>
      <c r="P425" s="21"/>
    </row>
    <row r="426" spans="1:16" x14ac:dyDescent="0.25">
      <c r="A426" s="15"/>
      <c r="D426" s="45"/>
      <c r="E426" s="45"/>
      <c r="F426" s="45"/>
      <c r="G426" s="15"/>
      <c r="H426" s="15"/>
      <c r="I426" s="15"/>
      <c r="J426" s="21"/>
      <c r="P426" s="21"/>
    </row>
    <row r="427" spans="1:16" x14ac:dyDescent="0.25">
      <c r="A427" s="15"/>
      <c r="D427" s="45"/>
      <c r="E427" s="45"/>
      <c r="F427" s="45"/>
      <c r="G427" s="15"/>
      <c r="H427" s="15"/>
      <c r="I427" s="15"/>
      <c r="J427" s="21"/>
      <c r="P427" s="21"/>
    </row>
    <row r="428" spans="1:16" x14ac:dyDescent="0.25">
      <c r="A428" s="15"/>
      <c r="D428" s="45"/>
      <c r="E428" s="45"/>
      <c r="F428" s="45"/>
      <c r="G428" s="15"/>
      <c r="H428" s="15"/>
      <c r="I428" s="15"/>
      <c r="J428" s="21"/>
      <c r="P428" s="21"/>
    </row>
    <row r="429" spans="1:16" x14ac:dyDescent="0.25">
      <c r="A429" s="15"/>
      <c r="D429" s="45"/>
      <c r="E429" s="45"/>
      <c r="F429" s="45"/>
      <c r="G429" s="15"/>
      <c r="H429" s="15"/>
      <c r="I429" s="15"/>
      <c r="J429" s="21"/>
      <c r="P429" s="21"/>
    </row>
    <row r="430" spans="1:16" x14ac:dyDescent="0.25">
      <c r="A430" s="15"/>
      <c r="D430" s="45"/>
      <c r="E430" s="45"/>
      <c r="F430" s="45"/>
      <c r="G430" s="15"/>
      <c r="H430" s="15"/>
      <c r="I430" s="15"/>
      <c r="J430" s="21"/>
      <c r="P430" s="21"/>
    </row>
    <row r="431" spans="1:16" x14ac:dyDescent="0.25">
      <c r="A431" s="15"/>
      <c r="D431" s="45"/>
      <c r="E431" s="45"/>
      <c r="F431" s="45"/>
      <c r="G431" s="15"/>
      <c r="H431" s="15"/>
      <c r="I431" s="15"/>
      <c r="J431" s="21"/>
      <c r="P431" s="21"/>
    </row>
    <row r="432" spans="1:16" x14ac:dyDescent="0.25">
      <c r="A432" s="15"/>
      <c r="D432" s="45"/>
      <c r="E432" s="45"/>
      <c r="F432" s="45"/>
      <c r="G432" s="15"/>
      <c r="H432" s="15"/>
      <c r="I432" s="15"/>
      <c r="J432" s="21"/>
      <c r="P432" s="21"/>
    </row>
    <row r="433" spans="1:16" x14ac:dyDescent="0.25">
      <c r="A433" s="15"/>
      <c r="D433" s="45"/>
      <c r="E433" s="45"/>
      <c r="F433" s="45"/>
      <c r="G433" s="15"/>
      <c r="H433" s="15"/>
      <c r="I433" s="15"/>
      <c r="J433" s="21"/>
      <c r="P433" s="21"/>
    </row>
    <row r="434" spans="1:16" x14ac:dyDescent="0.25">
      <c r="A434" s="15"/>
      <c r="D434" s="45"/>
      <c r="E434" s="45"/>
      <c r="F434" s="45"/>
      <c r="G434" s="15"/>
      <c r="H434" s="15"/>
      <c r="I434" s="15"/>
      <c r="J434" s="21"/>
      <c r="P434" s="21"/>
    </row>
    <row r="435" spans="1:16" x14ac:dyDescent="0.25">
      <c r="A435" s="15"/>
      <c r="D435" s="45"/>
      <c r="E435" s="45"/>
      <c r="F435" s="45"/>
      <c r="G435" s="15"/>
      <c r="H435" s="15"/>
      <c r="I435" s="15"/>
      <c r="J435" s="21"/>
      <c r="P435" s="21"/>
    </row>
    <row r="436" spans="1:16" x14ac:dyDescent="0.25">
      <c r="A436" s="15"/>
      <c r="D436" s="45"/>
      <c r="E436" s="45"/>
      <c r="F436" s="45"/>
      <c r="G436" s="15"/>
      <c r="H436" s="15"/>
      <c r="I436" s="15"/>
      <c r="J436" s="21"/>
      <c r="P436" s="21"/>
    </row>
    <row r="437" spans="1:16" x14ac:dyDescent="0.25">
      <c r="A437" s="15"/>
      <c r="D437" s="45"/>
      <c r="E437" s="45"/>
      <c r="F437" s="45"/>
      <c r="G437" s="15"/>
      <c r="H437" s="15"/>
      <c r="I437" s="15"/>
      <c r="J437" s="21"/>
      <c r="P437" s="21"/>
    </row>
    <row r="438" spans="1:16" x14ac:dyDescent="0.25">
      <c r="A438" s="15"/>
      <c r="D438" s="45"/>
      <c r="E438" s="45"/>
      <c r="F438" s="45"/>
      <c r="G438" s="15"/>
      <c r="H438" s="15"/>
      <c r="I438" s="15"/>
      <c r="J438" s="21"/>
      <c r="P438" s="21"/>
    </row>
    <row r="439" spans="1:16" x14ac:dyDescent="0.25">
      <c r="A439" s="15"/>
      <c r="D439" s="45"/>
      <c r="E439" s="45"/>
      <c r="F439" s="45"/>
      <c r="G439" s="15"/>
      <c r="H439" s="15"/>
      <c r="I439" s="15"/>
      <c r="J439" s="21"/>
      <c r="P439" s="21"/>
    </row>
    <row r="440" spans="1:16" x14ac:dyDescent="0.25">
      <c r="A440" s="15"/>
      <c r="D440" s="45"/>
      <c r="E440" s="45"/>
      <c r="F440" s="45"/>
      <c r="G440" s="15"/>
      <c r="H440" s="15"/>
      <c r="I440" s="15"/>
      <c r="J440" s="21"/>
      <c r="P440" s="21"/>
    </row>
    <row r="441" spans="1:16" x14ac:dyDescent="0.25">
      <c r="A441" s="15"/>
      <c r="D441" s="45"/>
      <c r="E441" s="45"/>
      <c r="F441" s="45"/>
      <c r="G441" s="15"/>
      <c r="H441" s="15"/>
      <c r="I441" s="15"/>
      <c r="J441" s="21"/>
      <c r="P441" s="21"/>
    </row>
    <row r="442" spans="1:16" x14ac:dyDescent="0.25">
      <c r="A442" s="15"/>
      <c r="D442" s="45"/>
      <c r="E442" s="45"/>
      <c r="F442" s="45"/>
      <c r="G442" s="15"/>
      <c r="H442" s="15"/>
      <c r="I442" s="15"/>
      <c r="J442" s="21"/>
      <c r="P442" s="21"/>
    </row>
    <row r="443" spans="1:16" x14ac:dyDescent="0.25">
      <c r="A443" s="15"/>
      <c r="D443" s="45"/>
      <c r="E443" s="45"/>
      <c r="F443" s="45"/>
      <c r="G443" s="15"/>
      <c r="H443" s="15"/>
      <c r="I443" s="15"/>
      <c r="J443" s="21"/>
      <c r="P443" s="21"/>
    </row>
    <row r="444" spans="1:16" x14ac:dyDescent="0.25">
      <c r="A444" s="15"/>
      <c r="D444" s="45"/>
      <c r="E444" s="45"/>
      <c r="F444" s="45"/>
      <c r="G444" s="15"/>
      <c r="H444" s="15"/>
      <c r="I444" s="15"/>
      <c r="J444" s="21"/>
      <c r="P444" s="21"/>
    </row>
    <row r="445" spans="1:16" x14ac:dyDescent="0.25">
      <c r="A445" s="15"/>
      <c r="D445" s="45"/>
      <c r="E445" s="45"/>
      <c r="F445" s="45"/>
      <c r="G445" s="15"/>
      <c r="H445" s="15"/>
      <c r="I445" s="15"/>
      <c r="J445" s="21"/>
      <c r="P445" s="21"/>
    </row>
    <row r="446" spans="1:16" x14ac:dyDescent="0.25">
      <c r="A446" s="15"/>
      <c r="D446" s="45"/>
      <c r="E446" s="45"/>
      <c r="F446" s="45"/>
      <c r="G446" s="15"/>
      <c r="H446" s="15"/>
      <c r="I446" s="15"/>
      <c r="J446" s="21"/>
      <c r="P446" s="21"/>
    </row>
    <row r="447" spans="1:16" x14ac:dyDescent="0.25">
      <c r="A447" s="15"/>
      <c r="D447" s="45"/>
      <c r="E447" s="45"/>
      <c r="F447" s="45"/>
      <c r="G447" s="15"/>
      <c r="H447" s="15"/>
      <c r="I447" s="15"/>
      <c r="J447" s="21"/>
      <c r="P447" s="21"/>
    </row>
    <row r="448" spans="1:16" x14ac:dyDescent="0.25">
      <c r="A448" s="15"/>
      <c r="D448" s="45"/>
      <c r="E448" s="45"/>
      <c r="F448" s="45"/>
      <c r="G448" s="15"/>
      <c r="H448" s="15"/>
      <c r="I448" s="15"/>
      <c r="J448" s="21"/>
      <c r="P448" s="21"/>
    </row>
    <row r="449" spans="1:16" x14ac:dyDescent="0.25">
      <c r="A449" s="15"/>
      <c r="D449" s="45"/>
      <c r="E449" s="45"/>
      <c r="F449" s="45"/>
      <c r="G449" s="15"/>
      <c r="H449" s="15"/>
      <c r="I449" s="15"/>
      <c r="J449" s="21"/>
      <c r="P449" s="21"/>
    </row>
    <row r="450" spans="1:16" x14ac:dyDescent="0.25">
      <c r="A450" s="15"/>
      <c r="D450" s="45"/>
      <c r="E450" s="45"/>
      <c r="F450" s="45"/>
      <c r="G450" s="15"/>
      <c r="H450" s="15"/>
      <c r="I450" s="15"/>
      <c r="J450" s="21"/>
      <c r="P450" s="21"/>
    </row>
    <row r="451" spans="1:16" x14ac:dyDescent="0.25">
      <c r="A451" s="15"/>
      <c r="D451" s="45"/>
      <c r="E451" s="45"/>
      <c r="F451" s="45"/>
      <c r="G451" s="15"/>
      <c r="H451" s="15"/>
      <c r="I451" s="15"/>
      <c r="J451" s="21"/>
      <c r="P451" s="21"/>
    </row>
    <row r="452" spans="1:16" x14ac:dyDescent="0.25">
      <c r="A452" s="15"/>
      <c r="D452" s="45"/>
      <c r="E452" s="45"/>
      <c r="F452" s="45"/>
      <c r="G452" s="15"/>
      <c r="H452" s="15"/>
      <c r="I452" s="15"/>
      <c r="J452" s="21"/>
      <c r="P452" s="21"/>
    </row>
    <row r="453" spans="1:16" x14ac:dyDescent="0.25">
      <c r="A453" s="15"/>
      <c r="D453" s="45"/>
      <c r="E453" s="45"/>
      <c r="F453" s="45"/>
      <c r="G453" s="15"/>
      <c r="H453" s="15"/>
      <c r="I453" s="15"/>
      <c r="J453" s="21"/>
      <c r="P453" s="21"/>
    </row>
    <row r="454" spans="1:16" x14ac:dyDescent="0.25">
      <c r="A454" s="15"/>
      <c r="D454" s="45"/>
      <c r="E454" s="45"/>
      <c r="F454" s="45"/>
      <c r="G454" s="15"/>
      <c r="H454" s="15"/>
      <c r="I454" s="15"/>
      <c r="J454" s="21"/>
      <c r="P454" s="21"/>
    </row>
    <row r="455" spans="1:16" x14ac:dyDescent="0.25">
      <c r="A455" s="15"/>
      <c r="D455" s="45"/>
      <c r="E455" s="45"/>
      <c r="F455" s="45"/>
      <c r="G455" s="15"/>
      <c r="H455" s="15"/>
      <c r="I455" s="15"/>
      <c r="J455" s="21"/>
      <c r="P455" s="21"/>
    </row>
    <row r="456" spans="1:16" x14ac:dyDescent="0.25">
      <c r="A456" s="15"/>
      <c r="D456" s="45"/>
      <c r="E456" s="45"/>
      <c r="F456" s="45"/>
      <c r="G456" s="15"/>
      <c r="H456" s="15"/>
      <c r="I456" s="15"/>
      <c r="J456" s="21"/>
      <c r="P456" s="21"/>
    </row>
    <row r="457" spans="1:16" x14ac:dyDescent="0.25">
      <c r="A457" s="15"/>
      <c r="D457" s="45"/>
      <c r="E457" s="45"/>
      <c r="F457" s="45"/>
      <c r="G457" s="15"/>
      <c r="H457" s="15"/>
      <c r="I457" s="15"/>
      <c r="J457" s="21"/>
      <c r="P457" s="21"/>
    </row>
    <row r="458" spans="1:16" x14ac:dyDescent="0.25">
      <c r="A458" s="15"/>
      <c r="D458" s="45"/>
      <c r="E458" s="45"/>
      <c r="F458" s="45"/>
      <c r="G458" s="15"/>
      <c r="H458" s="15"/>
      <c r="I458" s="15"/>
      <c r="J458" s="21"/>
      <c r="P458" s="21"/>
    </row>
    <row r="459" spans="1:16" x14ac:dyDescent="0.25">
      <c r="A459" s="15"/>
      <c r="D459" s="45"/>
      <c r="E459" s="45"/>
      <c r="F459" s="45"/>
      <c r="G459" s="15"/>
      <c r="H459" s="15"/>
      <c r="I459" s="15"/>
      <c r="J459" s="21"/>
      <c r="P459" s="21"/>
    </row>
    <row r="460" spans="1:16" x14ac:dyDescent="0.25">
      <c r="A460" s="15"/>
      <c r="D460" s="45"/>
      <c r="E460" s="45"/>
      <c r="F460" s="45"/>
      <c r="G460" s="15"/>
      <c r="H460" s="15"/>
      <c r="I460" s="15"/>
      <c r="J460" s="21"/>
      <c r="P460" s="21"/>
    </row>
    <row r="461" spans="1:16" x14ac:dyDescent="0.25">
      <c r="A461" s="15"/>
      <c r="D461" s="45"/>
      <c r="E461" s="45"/>
      <c r="F461" s="45"/>
      <c r="G461" s="15"/>
      <c r="H461" s="15"/>
      <c r="I461" s="15"/>
      <c r="J461" s="21"/>
      <c r="P461" s="21"/>
    </row>
    <row r="462" spans="1:16" x14ac:dyDescent="0.25">
      <c r="A462" s="15"/>
      <c r="D462" s="45"/>
      <c r="E462" s="45"/>
      <c r="F462" s="45"/>
      <c r="G462" s="15"/>
      <c r="H462" s="15"/>
      <c r="I462" s="15"/>
      <c r="J462" s="21"/>
      <c r="P462" s="21"/>
    </row>
    <row r="463" spans="1:16" x14ac:dyDescent="0.25">
      <c r="A463" s="15"/>
      <c r="D463" s="45"/>
      <c r="E463" s="45"/>
      <c r="F463" s="45"/>
      <c r="G463" s="15"/>
      <c r="H463" s="15"/>
      <c r="I463" s="15"/>
      <c r="J463" s="21"/>
      <c r="P463" s="21"/>
    </row>
    <row r="464" spans="1:16" x14ac:dyDescent="0.25">
      <c r="A464" s="15"/>
      <c r="D464" s="45"/>
      <c r="E464" s="45"/>
      <c r="F464" s="45"/>
      <c r="G464" s="15"/>
      <c r="H464" s="15"/>
      <c r="I464" s="15"/>
      <c r="J464" s="21"/>
      <c r="P464" s="21"/>
    </row>
    <row r="465" spans="1:16" x14ac:dyDescent="0.25">
      <c r="A465" s="15"/>
      <c r="D465" s="45"/>
      <c r="E465" s="45"/>
      <c r="F465" s="45"/>
      <c r="G465" s="15"/>
      <c r="H465" s="15"/>
      <c r="I465" s="15"/>
      <c r="J465" s="21"/>
      <c r="P465" s="21"/>
    </row>
    <row r="466" spans="1:16" x14ac:dyDescent="0.25">
      <c r="A466" s="15"/>
      <c r="D466" s="45"/>
      <c r="E466" s="45"/>
      <c r="F466" s="45"/>
      <c r="G466" s="15"/>
      <c r="H466" s="15"/>
      <c r="I466" s="15"/>
      <c r="J466" s="21"/>
      <c r="P466" s="21"/>
    </row>
    <row r="467" spans="1:16" x14ac:dyDescent="0.25">
      <c r="A467" s="15"/>
      <c r="D467" s="45"/>
      <c r="E467" s="45"/>
      <c r="F467" s="45"/>
      <c r="G467" s="15"/>
      <c r="H467" s="15"/>
      <c r="I467" s="15"/>
      <c r="J467" s="21"/>
      <c r="P467" s="21"/>
    </row>
    <row r="468" spans="1:16" x14ac:dyDescent="0.25">
      <c r="A468" s="15"/>
      <c r="D468" s="45"/>
      <c r="E468" s="45"/>
      <c r="F468" s="45"/>
      <c r="G468" s="15"/>
      <c r="H468" s="15"/>
      <c r="I468" s="15"/>
      <c r="J468" s="21"/>
      <c r="P468" s="21"/>
    </row>
    <row r="469" spans="1:16" x14ac:dyDescent="0.25">
      <c r="A469" s="15"/>
      <c r="D469" s="45"/>
      <c r="E469" s="45"/>
      <c r="F469" s="45"/>
      <c r="G469" s="15"/>
      <c r="H469" s="15"/>
      <c r="I469" s="15"/>
      <c r="J469" s="21"/>
      <c r="P469" s="21"/>
    </row>
    <row r="470" spans="1:16" x14ac:dyDescent="0.25">
      <c r="A470" s="15"/>
      <c r="D470" s="45"/>
      <c r="E470" s="45"/>
      <c r="F470" s="45"/>
      <c r="G470" s="15"/>
      <c r="H470" s="15"/>
      <c r="I470" s="15"/>
      <c r="J470" s="21"/>
      <c r="P470" s="21"/>
    </row>
    <row r="471" spans="1:16" x14ac:dyDescent="0.25">
      <c r="A471" s="15"/>
      <c r="D471" s="45"/>
      <c r="E471" s="45"/>
      <c r="F471" s="45"/>
      <c r="G471" s="15"/>
      <c r="H471" s="15"/>
      <c r="I471" s="15"/>
      <c r="J471" s="21"/>
      <c r="P471" s="21"/>
    </row>
    <row r="472" spans="1:16" x14ac:dyDescent="0.25">
      <c r="A472" s="15"/>
      <c r="D472" s="45"/>
      <c r="E472" s="45"/>
      <c r="F472" s="45"/>
      <c r="G472" s="15"/>
      <c r="H472" s="15"/>
      <c r="I472" s="15"/>
      <c r="J472" s="21"/>
      <c r="P472" s="21"/>
    </row>
    <row r="473" spans="1:16" x14ac:dyDescent="0.25">
      <c r="A473" s="15"/>
      <c r="D473" s="45"/>
      <c r="E473" s="45"/>
      <c r="F473" s="45"/>
      <c r="G473" s="15"/>
      <c r="H473" s="15"/>
      <c r="I473" s="15"/>
      <c r="J473" s="21"/>
      <c r="P473" s="21"/>
    </row>
    <row r="474" spans="1:16" x14ac:dyDescent="0.25">
      <c r="A474" s="15"/>
      <c r="D474" s="45"/>
      <c r="E474" s="45"/>
      <c r="F474" s="45"/>
      <c r="G474" s="15"/>
      <c r="H474" s="15"/>
      <c r="I474" s="15"/>
      <c r="J474" s="21"/>
      <c r="P474" s="21"/>
    </row>
    <row r="475" spans="1:16" x14ac:dyDescent="0.25">
      <c r="A475" s="15"/>
      <c r="D475" s="45"/>
      <c r="E475" s="45"/>
      <c r="F475" s="45"/>
      <c r="G475" s="15"/>
      <c r="H475" s="15"/>
      <c r="I475" s="15"/>
      <c r="J475" s="21"/>
      <c r="P475" s="21"/>
    </row>
    <row r="476" spans="1:16" x14ac:dyDescent="0.25">
      <c r="A476" s="15"/>
      <c r="D476" s="45"/>
      <c r="E476" s="45"/>
      <c r="F476" s="45"/>
      <c r="G476" s="15"/>
      <c r="H476" s="15"/>
      <c r="I476" s="15"/>
      <c r="J476" s="21"/>
      <c r="P476" s="21"/>
    </row>
    <row r="477" spans="1:16" x14ac:dyDescent="0.25">
      <c r="A477" s="15"/>
      <c r="G477" s="15"/>
      <c r="H477" s="15"/>
      <c r="I477" s="15"/>
      <c r="J477" s="21"/>
      <c r="P477" s="21"/>
    </row>
    <row r="478" spans="1:16" x14ac:dyDescent="0.25">
      <c r="A478" s="15"/>
      <c r="G478" s="15"/>
      <c r="H478" s="15"/>
      <c r="I478" s="15"/>
      <c r="J478" s="21"/>
      <c r="P478" s="21"/>
    </row>
    <row r="479" spans="1:16" x14ac:dyDescent="0.25">
      <c r="A479" s="15"/>
      <c r="G479" s="15"/>
      <c r="H479" s="15"/>
      <c r="I479" s="15"/>
      <c r="J479" s="21"/>
      <c r="P479" s="21"/>
    </row>
    <row r="480" spans="1:16" x14ac:dyDescent="0.25">
      <c r="A480" s="15"/>
      <c r="G480" s="15"/>
      <c r="H480" s="15"/>
      <c r="I480" s="15"/>
      <c r="J480" s="21"/>
      <c r="P480" s="21"/>
    </row>
    <row r="481" spans="1:16" x14ac:dyDescent="0.25">
      <c r="A481" s="15"/>
      <c r="G481" s="15"/>
      <c r="H481" s="15"/>
      <c r="I481" s="15"/>
      <c r="J481" s="21"/>
      <c r="P481" s="21"/>
    </row>
    <row r="482" spans="1:16" x14ac:dyDescent="0.25">
      <c r="A482" s="15"/>
      <c r="G482" s="15"/>
      <c r="H482" s="15"/>
      <c r="I482" s="15"/>
      <c r="J482" s="21"/>
      <c r="P482" s="21"/>
    </row>
    <row r="483" spans="1:16" x14ac:dyDescent="0.25">
      <c r="A483" s="15"/>
      <c r="G483" s="15"/>
      <c r="H483" s="15"/>
      <c r="I483" s="15"/>
      <c r="J483" s="21"/>
      <c r="P483" s="21"/>
    </row>
    <row r="484" spans="1:16" x14ac:dyDescent="0.25">
      <c r="A484" s="15"/>
      <c r="G484" s="15"/>
      <c r="H484" s="15"/>
      <c r="I484" s="15"/>
      <c r="J484" s="21"/>
      <c r="P484" s="21"/>
    </row>
    <row r="485" spans="1:16" x14ac:dyDescent="0.25">
      <c r="A485" s="15"/>
      <c r="G485" s="15"/>
      <c r="H485" s="15"/>
      <c r="I485" s="15"/>
      <c r="J485" s="21"/>
      <c r="P485" s="21"/>
    </row>
    <row r="486" spans="1:16" x14ac:dyDescent="0.25">
      <c r="A486" s="15"/>
      <c r="G486" s="15"/>
      <c r="H486" s="15"/>
      <c r="I486" s="15"/>
      <c r="J486" s="21"/>
      <c r="P486" s="21"/>
    </row>
    <row r="487" spans="1:16" x14ac:dyDescent="0.25">
      <c r="A487" s="15"/>
      <c r="G487" s="15"/>
      <c r="H487" s="15"/>
      <c r="I487" s="15"/>
      <c r="J487" s="21"/>
      <c r="P487" s="21"/>
    </row>
    <row r="488" spans="1:16" x14ac:dyDescent="0.25">
      <c r="A488" s="15"/>
      <c r="G488" s="15"/>
      <c r="H488" s="15"/>
      <c r="I488" s="15"/>
      <c r="J488" s="21"/>
      <c r="P488" s="21"/>
    </row>
    <row r="489" spans="1:16" x14ac:dyDescent="0.25">
      <c r="A489" s="15"/>
      <c r="G489" s="15"/>
      <c r="H489" s="15"/>
      <c r="I489" s="15"/>
      <c r="J489" s="21"/>
      <c r="P489" s="21"/>
    </row>
    <row r="490" spans="1:16" x14ac:dyDescent="0.25">
      <c r="A490" s="15"/>
      <c r="G490" s="15"/>
      <c r="H490" s="15"/>
      <c r="I490" s="15"/>
      <c r="J490" s="21"/>
      <c r="P490" s="21"/>
    </row>
    <row r="491" spans="1:16" x14ac:dyDescent="0.25">
      <c r="A491" s="15"/>
      <c r="G491" s="15"/>
      <c r="H491" s="15"/>
      <c r="I491" s="15"/>
      <c r="J491" s="21"/>
      <c r="P491" s="21"/>
    </row>
    <row r="492" spans="1:16" x14ac:dyDescent="0.25">
      <c r="A492" s="15"/>
      <c r="G492" s="15"/>
      <c r="H492" s="15"/>
      <c r="I492" s="15"/>
      <c r="J492" s="21"/>
      <c r="P492" s="21"/>
    </row>
    <row r="493" spans="1:16" x14ac:dyDescent="0.25">
      <c r="A493" s="15"/>
      <c r="G493" s="15"/>
      <c r="H493" s="15"/>
      <c r="I493" s="15"/>
      <c r="J493" s="21"/>
      <c r="P493" s="21"/>
    </row>
    <row r="494" spans="1:16" x14ac:dyDescent="0.25">
      <c r="A494" s="15"/>
      <c r="G494" s="15"/>
      <c r="H494" s="15"/>
      <c r="I494" s="15"/>
      <c r="J494" s="21"/>
      <c r="P494" s="21"/>
    </row>
    <row r="495" spans="1:16" x14ac:dyDescent="0.25">
      <c r="A495" s="15"/>
      <c r="G495" s="15"/>
      <c r="H495" s="15"/>
      <c r="I495" s="15"/>
      <c r="J495" s="21"/>
      <c r="P495" s="21"/>
    </row>
    <row r="496" spans="1:16" x14ac:dyDescent="0.25">
      <c r="A496" s="15"/>
      <c r="G496" s="15"/>
      <c r="H496" s="15"/>
      <c r="I496" s="15"/>
      <c r="J496" s="21"/>
      <c r="P496" s="21"/>
    </row>
    <row r="497" spans="1:16" x14ac:dyDescent="0.25">
      <c r="A497" s="15"/>
      <c r="G497" s="15"/>
      <c r="H497" s="15"/>
      <c r="I497" s="15"/>
      <c r="J497" s="21"/>
      <c r="P497" s="21"/>
    </row>
    <row r="498" spans="1:16" x14ac:dyDescent="0.25">
      <c r="A498" s="15"/>
      <c r="G498" s="15"/>
      <c r="H498" s="15"/>
      <c r="I498" s="15"/>
      <c r="J498" s="21"/>
      <c r="P498" s="21"/>
    </row>
    <row r="499" spans="1:16" x14ac:dyDescent="0.25">
      <c r="A499" s="15"/>
      <c r="G499" s="15"/>
      <c r="H499" s="15"/>
      <c r="I499" s="15"/>
      <c r="J499" s="21"/>
      <c r="P499" s="21"/>
    </row>
    <row r="500" spans="1:16" x14ac:dyDescent="0.25">
      <c r="A500" s="15"/>
      <c r="G500" s="15"/>
      <c r="H500" s="15"/>
      <c r="I500" s="15"/>
      <c r="J500" s="21"/>
      <c r="P500" s="21"/>
    </row>
    <row r="501" spans="1:16" x14ac:dyDescent="0.25">
      <c r="A501" s="15"/>
      <c r="G501" s="15"/>
      <c r="H501" s="15"/>
      <c r="I501" s="15"/>
      <c r="J501" s="21"/>
      <c r="P501" s="21"/>
    </row>
    <row r="502" spans="1:16" x14ac:dyDescent="0.25">
      <c r="A502" s="15"/>
      <c r="G502" s="15"/>
      <c r="H502" s="15"/>
      <c r="I502" s="15"/>
      <c r="J502" s="21"/>
      <c r="P502" s="21"/>
    </row>
    <row r="503" spans="1:16" x14ac:dyDescent="0.25">
      <c r="A503" s="15"/>
      <c r="G503" s="15"/>
      <c r="H503" s="15"/>
      <c r="I503" s="15"/>
      <c r="J503" s="21"/>
      <c r="P503" s="21"/>
    </row>
    <row r="504" spans="1:16" x14ac:dyDescent="0.25">
      <c r="A504" s="15"/>
      <c r="G504" s="15"/>
      <c r="H504" s="15"/>
      <c r="I504" s="15"/>
      <c r="J504" s="21"/>
      <c r="P504" s="21"/>
    </row>
    <row r="505" spans="1:16" x14ac:dyDescent="0.25">
      <c r="A505" s="15"/>
      <c r="G505" s="15"/>
      <c r="H505" s="15"/>
      <c r="I505" s="15"/>
      <c r="J505" s="21"/>
      <c r="P505" s="21"/>
    </row>
    <row r="506" spans="1:16" x14ac:dyDescent="0.25">
      <c r="A506" s="15"/>
      <c r="G506" s="15"/>
      <c r="H506" s="15"/>
      <c r="I506" s="15"/>
      <c r="J506" s="21"/>
      <c r="P506" s="21"/>
    </row>
    <row r="507" spans="1:16" x14ac:dyDescent="0.25">
      <c r="A507" s="15"/>
      <c r="G507" s="15"/>
      <c r="H507" s="15"/>
      <c r="I507" s="15"/>
      <c r="J507" s="21"/>
      <c r="P507" s="21"/>
    </row>
    <row r="508" spans="1:16" x14ac:dyDescent="0.25">
      <c r="A508" s="15"/>
      <c r="G508" s="15"/>
      <c r="H508" s="15"/>
      <c r="I508" s="15"/>
      <c r="J508" s="21"/>
      <c r="P508" s="21"/>
    </row>
    <row r="509" spans="1:16" x14ac:dyDescent="0.25">
      <c r="A509" s="15"/>
      <c r="G509" s="15"/>
      <c r="H509" s="15"/>
      <c r="I509" s="15"/>
      <c r="J509" s="21"/>
      <c r="P509" s="21"/>
    </row>
    <row r="510" spans="1:16" x14ac:dyDescent="0.25">
      <c r="A510" s="15"/>
      <c r="G510" s="15"/>
      <c r="H510" s="15"/>
      <c r="I510" s="15"/>
      <c r="J510" s="21"/>
      <c r="P510" s="21"/>
    </row>
    <row r="511" spans="1:16" x14ac:dyDescent="0.25">
      <c r="A511" s="15"/>
      <c r="G511" s="15"/>
      <c r="H511" s="15"/>
      <c r="I511" s="15"/>
      <c r="J511" s="21"/>
      <c r="P511" s="21"/>
    </row>
    <row r="512" spans="1:16" x14ac:dyDescent="0.25">
      <c r="A512" s="15"/>
      <c r="G512" s="15"/>
      <c r="H512" s="15"/>
      <c r="I512" s="15"/>
      <c r="J512" s="21"/>
      <c r="P512" s="21"/>
    </row>
    <row r="513" spans="1:16" x14ac:dyDescent="0.25">
      <c r="A513" s="15"/>
      <c r="G513" s="15"/>
      <c r="H513" s="15"/>
      <c r="I513" s="15"/>
      <c r="J513" s="21"/>
      <c r="P513" s="21"/>
    </row>
    <row r="514" spans="1:16" x14ac:dyDescent="0.25">
      <c r="A514" s="15"/>
      <c r="G514" s="15"/>
      <c r="H514" s="15"/>
      <c r="I514" s="15"/>
      <c r="J514" s="21"/>
      <c r="P514" s="21"/>
    </row>
    <row r="515" spans="1:16" x14ac:dyDescent="0.25">
      <c r="A515" s="15"/>
      <c r="G515" s="15"/>
      <c r="H515" s="15"/>
      <c r="I515" s="15"/>
      <c r="J515" s="21"/>
      <c r="P515" s="21"/>
    </row>
    <row r="516" spans="1:16" x14ac:dyDescent="0.25">
      <c r="A516" s="15"/>
      <c r="G516" s="15"/>
      <c r="H516" s="15"/>
      <c r="I516" s="15"/>
      <c r="J516" s="21"/>
      <c r="P516" s="21"/>
    </row>
    <row r="517" spans="1:16" x14ac:dyDescent="0.25">
      <c r="A517" s="15"/>
      <c r="G517" s="15"/>
      <c r="H517" s="15"/>
      <c r="I517" s="15"/>
      <c r="J517" s="21"/>
      <c r="P517" s="21"/>
    </row>
    <row r="518" spans="1:16" x14ac:dyDescent="0.25">
      <c r="A518" s="15"/>
      <c r="G518" s="15"/>
      <c r="H518" s="15"/>
      <c r="I518" s="15"/>
      <c r="J518" s="21"/>
      <c r="P518" s="21"/>
    </row>
    <row r="519" spans="1:16" x14ac:dyDescent="0.25">
      <c r="A519" s="15"/>
      <c r="G519" s="15"/>
      <c r="H519" s="15"/>
      <c r="I519" s="15"/>
      <c r="J519" s="21"/>
      <c r="P519" s="21"/>
    </row>
    <row r="520" spans="1:16" x14ac:dyDescent="0.25">
      <c r="A520" s="15"/>
      <c r="G520" s="15"/>
      <c r="H520" s="15"/>
      <c r="I520" s="15"/>
      <c r="J520" s="21"/>
      <c r="P520" s="21"/>
    </row>
    <row r="521" spans="1:16" x14ac:dyDescent="0.25">
      <c r="A521" s="15"/>
      <c r="G521" s="15"/>
      <c r="H521" s="15"/>
      <c r="I521" s="15"/>
      <c r="J521" s="21"/>
      <c r="P521" s="21"/>
    </row>
    <row r="522" spans="1:16" x14ac:dyDescent="0.25">
      <c r="A522" s="15"/>
      <c r="G522" s="15"/>
      <c r="H522" s="15"/>
      <c r="I522" s="15"/>
      <c r="J522" s="21"/>
      <c r="P522" s="21"/>
    </row>
    <row r="523" spans="1:16" x14ac:dyDescent="0.25">
      <c r="A523" s="15"/>
      <c r="G523" s="15"/>
      <c r="H523" s="15"/>
      <c r="I523" s="15"/>
      <c r="J523" s="21"/>
      <c r="P523" s="21"/>
    </row>
    <row r="524" spans="1:16" x14ac:dyDescent="0.25">
      <c r="A524" s="15"/>
      <c r="G524" s="15"/>
      <c r="H524" s="15"/>
      <c r="I524" s="15"/>
      <c r="J524" s="21"/>
      <c r="P524" s="21"/>
    </row>
    <row r="525" spans="1:16" x14ac:dyDescent="0.25">
      <c r="A525" s="15"/>
      <c r="G525" s="15"/>
      <c r="H525" s="15"/>
      <c r="I525" s="15"/>
      <c r="J525" s="21"/>
      <c r="P525" s="21"/>
    </row>
    <row r="526" spans="1:16" x14ac:dyDescent="0.25">
      <c r="A526" s="15"/>
      <c r="G526" s="15"/>
      <c r="H526" s="15"/>
      <c r="I526" s="15"/>
      <c r="J526" s="21"/>
      <c r="P526" s="21"/>
    </row>
    <row r="527" spans="1:16" x14ac:dyDescent="0.25">
      <c r="A527" s="15"/>
      <c r="G527" s="15"/>
      <c r="H527" s="15"/>
      <c r="I527" s="15"/>
      <c r="J527" s="21"/>
      <c r="P527" s="21"/>
    </row>
    <row r="528" spans="1:16" x14ac:dyDescent="0.25">
      <c r="A528" s="15"/>
      <c r="G528" s="15"/>
      <c r="H528" s="15"/>
      <c r="I528" s="15"/>
      <c r="J528" s="21"/>
      <c r="P528" s="21"/>
    </row>
    <row r="529" spans="1:16" x14ac:dyDescent="0.25">
      <c r="A529" s="15"/>
      <c r="G529" s="15"/>
      <c r="H529" s="15"/>
      <c r="I529" s="15"/>
      <c r="J529" s="21"/>
      <c r="P529" s="21"/>
    </row>
    <row r="530" spans="1:16" x14ac:dyDescent="0.25">
      <c r="A530" s="15"/>
      <c r="G530" s="15"/>
      <c r="H530" s="15"/>
      <c r="I530" s="15"/>
      <c r="J530" s="21"/>
      <c r="P530" s="21"/>
    </row>
    <row r="531" spans="1:16" x14ac:dyDescent="0.25">
      <c r="A531" s="15"/>
      <c r="G531" s="15"/>
      <c r="H531" s="15"/>
      <c r="I531" s="15"/>
      <c r="J531" s="21"/>
      <c r="P531" s="21"/>
    </row>
    <row r="532" spans="1:16" x14ac:dyDescent="0.25">
      <c r="A532" s="15"/>
      <c r="G532" s="15"/>
      <c r="H532" s="15"/>
      <c r="I532" s="15"/>
      <c r="J532" s="21"/>
      <c r="P532" s="21"/>
    </row>
    <row r="533" spans="1:16" x14ac:dyDescent="0.25">
      <c r="A533" s="15"/>
      <c r="G533" s="15"/>
      <c r="H533" s="15"/>
      <c r="I533" s="15"/>
      <c r="J533" s="21"/>
      <c r="P533" s="21"/>
    </row>
    <row r="534" spans="1:16" x14ac:dyDescent="0.25">
      <c r="A534" s="15"/>
      <c r="G534" s="15"/>
      <c r="H534" s="15"/>
      <c r="I534" s="15"/>
      <c r="J534" s="21"/>
      <c r="P534" s="21"/>
    </row>
    <row r="535" spans="1:16" x14ac:dyDescent="0.25">
      <c r="A535" s="15"/>
      <c r="G535" s="15"/>
      <c r="H535" s="15"/>
      <c r="I535" s="15"/>
      <c r="J535" s="21"/>
      <c r="P535" s="21"/>
    </row>
    <row r="536" spans="1:16" x14ac:dyDescent="0.25">
      <c r="A536" s="15"/>
      <c r="G536" s="15"/>
      <c r="H536" s="15"/>
      <c r="I536" s="15"/>
      <c r="J536" s="21"/>
      <c r="P536" s="21"/>
    </row>
    <row r="537" spans="1:16" x14ac:dyDescent="0.25">
      <c r="A537" s="15"/>
      <c r="G537" s="15"/>
      <c r="H537" s="15"/>
      <c r="I537" s="15"/>
      <c r="J537" s="21"/>
      <c r="P537" s="21"/>
    </row>
    <row r="538" spans="1:16" x14ac:dyDescent="0.25">
      <c r="A538" s="15"/>
      <c r="G538" s="15"/>
      <c r="H538" s="15"/>
      <c r="I538" s="15"/>
      <c r="J538" s="21"/>
      <c r="P538" s="21"/>
    </row>
    <row r="539" spans="1:16" x14ac:dyDescent="0.25">
      <c r="A539" s="15"/>
      <c r="G539" s="15"/>
      <c r="H539" s="15"/>
      <c r="I539" s="15"/>
      <c r="J539" s="21"/>
      <c r="P539" s="21"/>
    </row>
    <row r="540" spans="1:16" x14ac:dyDescent="0.25">
      <c r="A540" s="15"/>
      <c r="G540" s="15"/>
      <c r="H540" s="15"/>
      <c r="I540" s="15"/>
      <c r="J540" s="21"/>
      <c r="P540" s="21"/>
    </row>
    <row r="541" spans="1:16" x14ac:dyDescent="0.25">
      <c r="A541" s="15"/>
      <c r="G541" s="15"/>
      <c r="H541" s="15"/>
      <c r="I541" s="15"/>
      <c r="J541" s="21"/>
      <c r="P541" s="21"/>
    </row>
    <row r="542" spans="1:16" x14ac:dyDescent="0.25">
      <c r="A542" s="15"/>
      <c r="G542" s="15"/>
      <c r="H542" s="15"/>
      <c r="I542" s="15"/>
      <c r="J542" s="21"/>
      <c r="P542" s="21"/>
    </row>
    <row r="543" spans="1:16" x14ac:dyDescent="0.25">
      <c r="A543" s="15"/>
      <c r="G543" s="15"/>
      <c r="H543" s="15"/>
      <c r="I543" s="15"/>
      <c r="J543" s="21"/>
      <c r="P543" s="21"/>
    </row>
    <row r="544" spans="1:16" x14ac:dyDescent="0.25">
      <c r="A544" s="15"/>
      <c r="G544" s="15"/>
      <c r="H544" s="15"/>
      <c r="I544" s="15"/>
      <c r="J544" s="21"/>
      <c r="P544" s="21"/>
    </row>
    <row r="545" spans="1:16" x14ac:dyDescent="0.25">
      <c r="A545" s="15"/>
      <c r="G545" s="15"/>
      <c r="H545" s="15"/>
      <c r="I545" s="15"/>
      <c r="J545" s="21"/>
      <c r="P545" s="21"/>
    </row>
    <row r="546" spans="1:16" x14ac:dyDescent="0.25">
      <c r="A546" s="15"/>
      <c r="G546" s="15"/>
      <c r="H546" s="15"/>
      <c r="I546" s="15"/>
      <c r="J546" s="21"/>
      <c r="P546" s="21"/>
    </row>
    <row r="547" spans="1:16" x14ac:dyDescent="0.25">
      <c r="A547" s="15"/>
      <c r="G547" s="15"/>
      <c r="H547" s="15"/>
      <c r="I547" s="15"/>
      <c r="J547" s="21"/>
      <c r="P547" s="21"/>
    </row>
    <row r="548" spans="1:16" x14ac:dyDescent="0.25">
      <c r="A548" s="15"/>
      <c r="G548" s="15"/>
      <c r="H548" s="15"/>
      <c r="I548" s="15"/>
      <c r="J548" s="21"/>
      <c r="P548" s="21"/>
    </row>
    <row r="549" spans="1:16" x14ac:dyDescent="0.25">
      <c r="A549" s="15"/>
      <c r="G549" s="15"/>
      <c r="H549" s="15"/>
      <c r="I549" s="15"/>
      <c r="J549" s="21"/>
      <c r="P549" s="21"/>
    </row>
    <row r="550" spans="1:16" x14ac:dyDescent="0.25">
      <c r="A550" s="15"/>
      <c r="G550" s="15"/>
      <c r="H550" s="15"/>
      <c r="I550" s="15"/>
      <c r="J550" s="21"/>
      <c r="P550" s="21"/>
    </row>
    <row r="551" spans="1:16" x14ac:dyDescent="0.25">
      <c r="A551" s="15"/>
      <c r="G551" s="15"/>
      <c r="H551" s="15"/>
      <c r="I551" s="15"/>
      <c r="J551" s="21"/>
      <c r="P551" s="21"/>
    </row>
    <row r="552" spans="1:16" x14ac:dyDescent="0.25">
      <c r="A552" s="15"/>
      <c r="G552" s="15"/>
      <c r="H552" s="15"/>
      <c r="I552" s="15"/>
      <c r="J552" s="21"/>
      <c r="P552" s="21"/>
    </row>
    <row r="553" spans="1:16" x14ac:dyDescent="0.25">
      <c r="A553" s="15"/>
      <c r="G553" s="15"/>
      <c r="H553" s="15"/>
      <c r="I553" s="15"/>
      <c r="J553" s="21"/>
      <c r="P553" s="21"/>
    </row>
    <row r="554" spans="1:16" x14ac:dyDescent="0.25">
      <c r="A554" s="15"/>
      <c r="G554" s="15"/>
      <c r="H554" s="15"/>
      <c r="I554" s="15"/>
      <c r="J554" s="21"/>
      <c r="P554" s="21"/>
    </row>
    <row r="555" spans="1:16" x14ac:dyDescent="0.25">
      <c r="A555" s="15"/>
      <c r="G555" s="15"/>
      <c r="H555" s="15"/>
      <c r="I555" s="15"/>
      <c r="J555" s="21"/>
      <c r="P555" s="21"/>
    </row>
    <row r="556" spans="1:16" x14ac:dyDescent="0.25">
      <c r="A556" s="15"/>
      <c r="G556" s="15"/>
      <c r="H556" s="15"/>
      <c r="I556" s="15"/>
      <c r="J556" s="21"/>
      <c r="P556" s="21"/>
    </row>
    <row r="557" spans="1:16" x14ac:dyDescent="0.25">
      <c r="A557" s="15"/>
      <c r="G557" s="15"/>
      <c r="H557" s="15"/>
      <c r="I557" s="15"/>
      <c r="J557" s="21"/>
      <c r="P557" s="21"/>
    </row>
    <row r="558" spans="1:16" x14ac:dyDescent="0.25">
      <c r="A558" s="15"/>
      <c r="G558" s="15"/>
      <c r="H558" s="15"/>
    </row>
    <row r="559" spans="1:16" x14ac:dyDescent="0.25">
      <c r="A559" s="15"/>
      <c r="G559" s="15"/>
      <c r="H559" s="15"/>
    </row>
    <row r="560" spans="1:16" x14ac:dyDescent="0.25">
      <c r="A560" s="15"/>
      <c r="G560" s="15"/>
      <c r="H560" s="15"/>
    </row>
    <row r="561" spans="1:8" x14ac:dyDescent="0.25">
      <c r="A561" s="15"/>
      <c r="G561" s="15"/>
      <c r="H561" s="15"/>
    </row>
    <row r="562" spans="1:8" x14ac:dyDescent="0.25">
      <c r="A562" s="15"/>
      <c r="G562" s="15"/>
      <c r="H562" s="15"/>
    </row>
    <row r="563" spans="1:8" x14ac:dyDescent="0.25">
      <c r="A563" s="15"/>
      <c r="G563" s="15"/>
      <c r="H563" s="15"/>
    </row>
    <row r="564" spans="1:8" x14ac:dyDescent="0.25">
      <c r="A564" s="15"/>
      <c r="G564" s="15"/>
      <c r="H564" s="15"/>
    </row>
    <row r="565" spans="1:8" x14ac:dyDescent="0.25">
      <c r="A565" s="15"/>
      <c r="G565" s="15"/>
      <c r="H565" s="15"/>
    </row>
    <row r="566" spans="1:8" x14ac:dyDescent="0.25">
      <c r="A566" s="15"/>
      <c r="G566" s="15"/>
      <c r="H566" s="15"/>
    </row>
    <row r="567" spans="1:8" x14ac:dyDescent="0.25">
      <c r="A567" s="15"/>
      <c r="G567" s="15"/>
      <c r="H567" s="15"/>
    </row>
    <row r="568" spans="1:8" x14ac:dyDescent="0.25">
      <c r="A568" s="15"/>
      <c r="G568" s="15"/>
      <c r="H568" s="15"/>
    </row>
    <row r="569" spans="1:8" x14ac:dyDescent="0.25">
      <c r="A569" s="15"/>
      <c r="G569" s="15"/>
      <c r="H569" s="15"/>
    </row>
    <row r="570" spans="1:8" x14ac:dyDescent="0.25">
      <c r="A570" s="15"/>
      <c r="G570" s="15"/>
      <c r="H570" s="15"/>
    </row>
    <row r="571" spans="1:8" x14ac:dyDescent="0.25">
      <c r="A571" s="15"/>
      <c r="G571" s="15"/>
      <c r="H571" s="15"/>
    </row>
    <row r="572" spans="1:8" x14ac:dyDescent="0.25">
      <c r="A572" s="15"/>
      <c r="G572" s="15"/>
      <c r="H572" s="15"/>
    </row>
    <row r="573" spans="1:8" x14ac:dyDescent="0.25">
      <c r="A573" s="15"/>
      <c r="G573" s="15"/>
      <c r="H573" s="15"/>
    </row>
    <row r="574" spans="1:8" x14ac:dyDescent="0.25">
      <c r="A574" s="15"/>
      <c r="G574" s="15"/>
      <c r="H574" s="15"/>
    </row>
    <row r="575" spans="1:8" x14ac:dyDescent="0.25">
      <c r="A575" s="15"/>
      <c r="G575" s="15"/>
      <c r="H575" s="15"/>
    </row>
    <row r="576" spans="1:8" x14ac:dyDescent="0.25">
      <c r="A576" s="15"/>
      <c r="G576" s="15"/>
      <c r="H576" s="15"/>
    </row>
    <row r="577" spans="1:8" x14ac:dyDescent="0.25">
      <c r="A577" s="15"/>
      <c r="G577" s="15"/>
      <c r="H577" s="15"/>
    </row>
    <row r="578" spans="1:8" x14ac:dyDescent="0.25">
      <c r="A578" s="15"/>
      <c r="G578" s="15"/>
      <c r="H578" s="15"/>
    </row>
    <row r="579" spans="1:8" x14ac:dyDescent="0.25">
      <c r="A579" s="15"/>
      <c r="G579" s="15"/>
      <c r="H579" s="15"/>
    </row>
    <row r="580" spans="1:8" x14ac:dyDescent="0.25">
      <c r="A580" s="15"/>
      <c r="G580" s="15"/>
      <c r="H580" s="15"/>
    </row>
    <row r="581" spans="1:8" x14ac:dyDescent="0.25">
      <c r="A581" s="15"/>
      <c r="G581" s="15"/>
      <c r="H581" s="15"/>
    </row>
    <row r="582" spans="1:8" x14ac:dyDescent="0.25">
      <c r="A582" s="15"/>
      <c r="G582" s="15"/>
      <c r="H582" s="15"/>
    </row>
    <row r="583" spans="1:8" x14ac:dyDescent="0.25">
      <c r="A583" s="15"/>
      <c r="G583" s="15"/>
      <c r="H583" s="15"/>
    </row>
    <row r="584" spans="1:8" x14ac:dyDescent="0.25">
      <c r="A584" s="15"/>
      <c r="G584" s="15"/>
      <c r="H584" s="15"/>
    </row>
    <row r="585" spans="1:8" x14ac:dyDescent="0.25">
      <c r="A585" s="15"/>
      <c r="G585" s="15"/>
      <c r="H585" s="15"/>
    </row>
    <row r="586" spans="1:8" x14ac:dyDescent="0.25">
      <c r="A586" s="15"/>
      <c r="G586" s="15"/>
      <c r="H586" s="15"/>
    </row>
    <row r="587" spans="1:8" x14ac:dyDescent="0.25">
      <c r="A587" s="15"/>
      <c r="G587" s="15"/>
      <c r="H587" s="15"/>
    </row>
    <row r="588" spans="1:8" x14ac:dyDescent="0.25">
      <c r="A588" s="15"/>
      <c r="G588" s="15"/>
      <c r="H588" s="15"/>
    </row>
    <row r="589" spans="1:8" x14ac:dyDescent="0.25">
      <c r="A589" s="15"/>
      <c r="G589" s="15"/>
      <c r="H589" s="15"/>
    </row>
    <row r="590" spans="1:8" x14ac:dyDescent="0.25">
      <c r="A590" s="15"/>
      <c r="G590" s="15"/>
      <c r="H590" s="15"/>
    </row>
    <row r="591" spans="1:8" x14ac:dyDescent="0.25">
      <c r="A591" s="15"/>
      <c r="G591" s="15"/>
      <c r="H591" s="15"/>
    </row>
    <row r="592" spans="1:8" x14ac:dyDescent="0.25">
      <c r="A592" s="15"/>
      <c r="G592" s="15"/>
      <c r="H592" s="15"/>
    </row>
    <row r="593" spans="1:8" x14ac:dyDescent="0.25">
      <c r="A593" s="15"/>
      <c r="G593" s="15"/>
      <c r="H593" s="15"/>
    </row>
    <row r="594" spans="1:8" x14ac:dyDescent="0.25">
      <c r="A594" s="15"/>
      <c r="G594" s="15"/>
      <c r="H594" s="15"/>
    </row>
    <row r="595" spans="1:8" x14ac:dyDescent="0.25">
      <c r="A595" s="15"/>
      <c r="G595" s="15"/>
      <c r="H595" s="15"/>
    </row>
    <row r="596" spans="1:8" x14ac:dyDescent="0.25">
      <c r="A596" s="15"/>
      <c r="G596" s="15"/>
      <c r="H596" s="15"/>
    </row>
    <row r="597" spans="1:8" x14ac:dyDescent="0.25">
      <c r="A597" s="15"/>
      <c r="G597" s="15"/>
      <c r="H597" s="15"/>
    </row>
    <row r="598" spans="1:8" x14ac:dyDescent="0.25">
      <c r="A598" s="15"/>
      <c r="G598" s="15"/>
      <c r="H598" s="15"/>
    </row>
    <row r="599" spans="1:8" x14ac:dyDescent="0.25">
      <c r="A599" s="15"/>
      <c r="G599" s="15"/>
      <c r="H599" s="15"/>
    </row>
    <row r="600" spans="1:8" x14ac:dyDescent="0.25">
      <c r="A600" s="15"/>
      <c r="G600" s="15"/>
      <c r="H600" s="15"/>
    </row>
    <row r="601" spans="1:8" x14ac:dyDescent="0.25">
      <c r="A601" s="15"/>
      <c r="G601" s="15"/>
      <c r="H601" s="15"/>
    </row>
    <row r="602" spans="1:8" x14ac:dyDescent="0.25">
      <c r="A602" s="15"/>
      <c r="G602" s="15"/>
      <c r="H602" s="15"/>
    </row>
    <row r="603" spans="1:8" x14ac:dyDescent="0.25">
      <c r="A603" s="15"/>
      <c r="G603" s="15"/>
      <c r="H603" s="15"/>
    </row>
    <row r="604" spans="1:8" x14ac:dyDescent="0.25">
      <c r="A604" s="15"/>
      <c r="G604" s="15"/>
      <c r="H604" s="15"/>
    </row>
    <row r="605" spans="1:8" x14ac:dyDescent="0.25">
      <c r="A605" s="15"/>
      <c r="G605" s="15"/>
      <c r="H605" s="15"/>
    </row>
    <row r="606" spans="1:8" x14ac:dyDescent="0.25">
      <c r="A606" s="15"/>
      <c r="G606" s="15"/>
      <c r="H606" s="15"/>
    </row>
    <row r="607" spans="1:8" x14ac:dyDescent="0.25">
      <c r="A607" s="15"/>
      <c r="G607" s="15"/>
      <c r="H607" s="15"/>
    </row>
    <row r="608" spans="1:8" x14ac:dyDescent="0.25">
      <c r="A608" s="15"/>
      <c r="G608" s="15"/>
      <c r="H608" s="15"/>
    </row>
    <row r="609" spans="1:8" x14ac:dyDescent="0.25">
      <c r="A609" s="15"/>
      <c r="G609" s="15"/>
      <c r="H609" s="15"/>
    </row>
    <row r="610" spans="1:8" x14ac:dyDescent="0.25">
      <c r="A610" s="15"/>
      <c r="G610" s="15"/>
      <c r="H610" s="15"/>
    </row>
    <row r="611" spans="1:8" x14ac:dyDescent="0.25">
      <c r="A611" s="15"/>
      <c r="G611" s="15"/>
      <c r="H611" s="15"/>
    </row>
    <row r="612" spans="1:8" x14ac:dyDescent="0.25">
      <c r="A612" s="15"/>
      <c r="G612" s="15"/>
      <c r="H612" s="15"/>
    </row>
    <row r="613" spans="1:8" x14ac:dyDescent="0.25">
      <c r="A613" s="15"/>
      <c r="G613" s="15"/>
      <c r="H613" s="15"/>
    </row>
    <row r="614" spans="1:8" x14ac:dyDescent="0.25">
      <c r="A614" s="15"/>
      <c r="G614" s="15"/>
      <c r="H614" s="15"/>
    </row>
    <row r="615" spans="1:8" x14ac:dyDescent="0.25">
      <c r="A615" s="15"/>
      <c r="G615" s="15"/>
      <c r="H615" s="15"/>
    </row>
    <row r="616" spans="1:8" x14ac:dyDescent="0.25">
      <c r="A616" s="15"/>
      <c r="D616" s="45"/>
      <c r="E616" s="45"/>
      <c r="F616" s="45"/>
      <c r="G616" s="15"/>
      <c r="H616" s="15"/>
    </row>
    <row r="617" spans="1:8" x14ac:dyDescent="0.25">
      <c r="A617" s="15"/>
      <c r="D617" s="45"/>
      <c r="E617" s="45"/>
      <c r="F617" s="45"/>
      <c r="G617" s="15"/>
      <c r="H617" s="15"/>
    </row>
    <row r="618" spans="1:8" x14ac:dyDescent="0.25">
      <c r="A618" s="15"/>
      <c r="D618" s="45"/>
      <c r="E618" s="45"/>
      <c r="F618" s="45"/>
      <c r="G618" s="15"/>
      <c r="H618" s="15"/>
    </row>
    <row r="619" spans="1:8" x14ac:dyDescent="0.25">
      <c r="A619" s="15"/>
      <c r="D619" s="45"/>
      <c r="E619" s="45"/>
      <c r="F619" s="45"/>
      <c r="G619" s="15"/>
      <c r="H619" s="15"/>
    </row>
    <row r="620" spans="1:8" x14ac:dyDescent="0.25">
      <c r="A620" s="15"/>
      <c r="D620" s="45"/>
      <c r="E620" s="45"/>
      <c r="F620" s="45"/>
      <c r="G620" s="15"/>
      <c r="H620" s="15"/>
    </row>
    <row r="621" spans="1:8" x14ac:dyDescent="0.25">
      <c r="A621" s="15"/>
      <c r="D621" s="45"/>
      <c r="E621" s="45"/>
      <c r="F621" s="45"/>
      <c r="G621" s="15"/>
      <c r="H621" s="15"/>
    </row>
    <row r="622" spans="1:8" x14ac:dyDescent="0.25">
      <c r="A622" s="15"/>
      <c r="D622" s="45"/>
      <c r="E622" s="45"/>
      <c r="F622" s="45"/>
      <c r="G622" s="15"/>
      <c r="H622" s="15"/>
    </row>
    <row r="623" spans="1:8" x14ac:dyDescent="0.25">
      <c r="A623" s="15"/>
      <c r="D623" s="45"/>
      <c r="E623" s="45"/>
      <c r="F623" s="45"/>
      <c r="G623" s="15"/>
      <c r="H623" s="15"/>
    </row>
    <row r="624" spans="1:8" x14ac:dyDescent="0.25">
      <c r="A624" s="15"/>
      <c r="D624" s="45"/>
      <c r="E624" s="45"/>
      <c r="F624" s="45"/>
      <c r="G624" s="15"/>
      <c r="H624" s="15"/>
    </row>
    <row r="625" spans="1:8" x14ac:dyDescent="0.25">
      <c r="A625" s="15"/>
      <c r="D625" s="45"/>
      <c r="E625" s="45"/>
      <c r="F625" s="45"/>
      <c r="G625" s="15"/>
      <c r="H625" s="15"/>
    </row>
    <row r="626" spans="1:8" x14ac:dyDescent="0.25">
      <c r="A626" s="15"/>
      <c r="D626" s="45"/>
      <c r="E626" s="45"/>
      <c r="F626" s="45"/>
      <c r="G626" s="15"/>
      <c r="H626" s="15"/>
    </row>
    <row r="627" spans="1:8" x14ac:dyDescent="0.25">
      <c r="A627" s="15"/>
      <c r="D627" s="45"/>
      <c r="E627" s="45"/>
      <c r="F627" s="45"/>
      <c r="G627" s="15"/>
      <c r="H627" s="15"/>
    </row>
    <row r="628" spans="1:8" x14ac:dyDescent="0.25">
      <c r="A628" s="15"/>
      <c r="D628" s="45"/>
      <c r="E628" s="45"/>
      <c r="F628" s="45"/>
      <c r="G628" s="15"/>
      <c r="H628" s="15"/>
    </row>
    <row r="629" spans="1:8" x14ac:dyDescent="0.25">
      <c r="A629" s="15"/>
      <c r="D629" s="45"/>
      <c r="E629" s="45"/>
      <c r="F629" s="45"/>
      <c r="G629" s="15"/>
      <c r="H629" s="15"/>
    </row>
    <row r="630" spans="1:8" x14ac:dyDescent="0.25">
      <c r="A630" s="15"/>
      <c r="D630" s="45"/>
      <c r="E630" s="45"/>
      <c r="F630" s="45"/>
      <c r="G630" s="15"/>
      <c r="H630" s="15"/>
    </row>
    <row r="631" spans="1:8" x14ac:dyDescent="0.25">
      <c r="A631" s="15"/>
      <c r="D631" s="45"/>
      <c r="E631" s="45"/>
      <c r="F631" s="45"/>
      <c r="G631" s="15"/>
      <c r="H631" s="15"/>
    </row>
    <row r="632" spans="1:8" x14ac:dyDescent="0.25">
      <c r="A632" s="15"/>
      <c r="D632" s="45"/>
      <c r="E632" s="45"/>
      <c r="F632" s="45"/>
      <c r="G632" s="15"/>
      <c r="H632" s="15"/>
    </row>
    <row r="633" spans="1:8" x14ac:dyDescent="0.25">
      <c r="A633" s="15"/>
      <c r="D633" s="45"/>
      <c r="E633" s="45"/>
      <c r="F633" s="45"/>
      <c r="G633" s="15"/>
      <c r="H633" s="15"/>
    </row>
    <row r="634" spans="1:8" x14ac:dyDescent="0.25">
      <c r="A634" s="15"/>
      <c r="D634" s="45"/>
      <c r="E634" s="45"/>
      <c r="F634" s="45"/>
      <c r="G634" s="15"/>
      <c r="H634" s="15"/>
    </row>
    <row r="635" spans="1:8" x14ac:dyDescent="0.25">
      <c r="A635" s="15"/>
      <c r="G635" s="15"/>
      <c r="H635" s="15"/>
    </row>
    <row r="636" spans="1:8" x14ac:dyDescent="0.25">
      <c r="A636" s="15"/>
      <c r="G636" s="15"/>
      <c r="H636" s="15"/>
    </row>
    <row r="637" spans="1:8" x14ac:dyDescent="0.25">
      <c r="A637" s="15"/>
      <c r="G637" s="15"/>
      <c r="H637" s="15"/>
    </row>
    <row r="638" spans="1:8" x14ac:dyDescent="0.25">
      <c r="A638" s="15"/>
      <c r="G638" s="15"/>
      <c r="H638" s="15"/>
    </row>
    <row r="639" spans="1:8" x14ac:dyDescent="0.25">
      <c r="A639" s="15"/>
      <c r="G639" s="15"/>
      <c r="H639" s="15"/>
    </row>
    <row r="640" spans="1:8" x14ac:dyDescent="0.25">
      <c r="A640" s="15"/>
      <c r="G640" s="15"/>
      <c r="H640" s="15"/>
    </row>
    <row r="641" spans="1:8" x14ac:dyDescent="0.25">
      <c r="A641" s="15"/>
      <c r="G641" s="15"/>
      <c r="H641" s="15"/>
    </row>
    <row r="642" spans="1:8" x14ac:dyDescent="0.25">
      <c r="A642" s="15"/>
      <c r="G642" s="15"/>
      <c r="H642" s="15"/>
    </row>
    <row r="643" spans="1:8" x14ac:dyDescent="0.25">
      <c r="A643" s="15"/>
      <c r="G643" s="15"/>
      <c r="H643" s="15"/>
    </row>
    <row r="644" spans="1:8" x14ac:dyDescent="0.25">
      <c r="A644" s="15"/>
      <c r="G644" s="15"/>
      <c r="H644" s="15"/>
    </row>
    <row r="645" spans="1:8" x14ac:dyDescent="0.25">
      <c r="A645" s="15"/>
      <c r="G645" s="15"/>
      <c r="H645" s="15"/>
    </row>
    <row r="646" spans="1:8" x14ac:dyDescent="0.25">
      <c r="A646" s="15"/>
      <c r="G646" s="15"/>
      <c r="H646" s="15"/>
    </row>
    <row r="647" spans="1:8" x14ac:dyDescent="0.25">
      <c r="A647" s="15"/>
      <c r="G647" s="15"/>
      <c r="H647" s="15"/>
    </row>
    <row r="648" spans="1:8" x14ac:dyDescent="0.25">
      <c r="A648" s="15"/>
      <c r="G648" s="15"/>
      <c r="H648" s="15"/>
    </row>
    <row r="649" spans="1:8" x14ac:dyDescent="0.25">
      <c r="A649" s="15"/>
      <c r="G649" s="15"/>
      <c r="H649" s="15"/>
    </row>
    <row r="650" spans="1:8" x14ac:dyDescent="0.25">
      <c r="A650" s="15"/>
      <c r="G650" s="15"/>
      <c r="H650" s="15"/>
    </row>
    <row r="651" spans="1:8" x14ac:dyDescent="0.25">
      <c r="A651" s="15"/>
      <c r="G651" s="15"/>
      <c r="H651" s="15"/>
    </row>
    <row r="652" spans="1:8" x14ac:dyDescent="0.25">
      <c r="A652" s="15"/>
      <c r="G652" s="15"/>
      <c r="H652" s="15"/>
    </row>
    <row r="653" spans="1:8" x14ac:dyDescent="0.25">
      <c r="A653" s="15"/>
      <c r="G653" s="15"/>
      <c r="H653" s="15"/>
    </row>
    <row r="654" spans="1:8" x14ac:dyDescent="0.25">
      <c r="A654" s="15"/>
      <c r="G654" s="15"/>
      <c r="H654" s="15"/>
    </row>
    <row r="655" spans="1:8" x14ac:dyDescent="0.25">
      <c r="A655" s="15"/>
      <c r="G655" s="15"/>
      <c r="H655" s="15"/>
    </row>
    <row r="656" spans="1:8" x14ac:dyDescent="0.25">
      <c r="A656" s="15"/>
      <c r="G656" s="15"/>
      <c r="H656" s="15"/>
    </row>
    <row r="657" spans="1:8" x14ac:dyDescent="0.25">
      <c r="A657" s="15"/>
      <c r="D657" s="45"/>
      <c r="E657" s="45"/>
      <c r="F657" s="45"/>
      <c r="G657" s="15"/>
      <c r="H657" s="15"/>
    </row>
    <row r="658" spans="1:8" x14ac:dyDescent="0.25">
      <c r="A658" s="15"/>
      <c r="D658" s="45"/>
      <c r="E658" s="45"/>
      <c r="F658" s="45"/>
      <c r="G658" s="15"/>
      <c r="H658" s="15"/>
    </row>
    <row r="659" spans="1:8" x14ac:dyDescent="0.25">
      <c r="A659" s="15"/>
      <c r="D659" s="45"/>
      <c r="E659" s="45"/>
      <c r="F659" s="45"/>
      <c r="G659" s="15"/>
      <c r="H659" s="15"/>
    </row>
    <row r="660" spans="1:8" x14ac:dyDescent="0.25">
      <c r="A660" s="15"/>
      <c r="G660" s="15"/>
      <c r="H660" s="15"/>
    </row>
    <row r="661" spans="1:8" x14ac:dyDescent="0.25">
      <c r="A661" s="15"/>
      <c r="G661" s="15"/>
      <c r="H661" s="15"/>
    </row>
    <row r="662" spans="1:8" x14ac:dyDescent="0.25">
      <c r="A662" s="15"/>
      <c r="G662" s="15"/>
      <c r="H662" s="15"/>
    </row>
    <row r="663" spans="1:8" x14ac:dyDescent="0.25">
      <c r="A663" s="15"/>
      <c r="G663" s="15"/>
      <c r="H663" s="15"/>
    </row>
    <row r="664" spans="1:8" x14ac:dyDescent="0.25">
      <c r="A664" s="15"/>
      <c r="H664" s="15"/>
    </row>
    <row r="665" spans="1:8" x14ac:dyDescent="0.25">
      <c r="A665" s="15"/>
    </row>
    <row r="666" spans="1:8" x14ac:dyDescent="0.25">
      <c r="A666" s="15"/>
    </row>
    <row r="667" spans="1:8" x14ac:dyDescent="0.25">
      <c r="A667" s="15"/>
    </row>
    <row r="668" spans="1:8" x14ac:dyDescent="0.25">
      <c r="A668" s="15"/>
    </row>
    <row r="669" spans="1:8" x14ac:dyDescent="0.25">
      <c r="A669" s="15"/>
    </row>
    <row r="670" spans="1:8" x14ac:dyDescent="0.25">
      <c r="A670" s="15"/>
    </row>
    <row r="671" spans="1:8" x14ac:dyDescent="0.25">
      <c r="A671" s="15"/>
    </row>
    <row r="672" spans="1:8" x14ac:dyDescent="0.25">
      <c r="A672" s="15"/>
    </row>
    <row r="673" spans="1:1" x14ac:dyDescent="0.25">
      <c r="A673" s="15"/>
    </row>
    <row r="674" spans="1:1" x14ac:dyDescent="0.25">
      <c r="A674" s="15"/>
    </row>
    <row r="675" spans="1:1" x14ac:dyDescent="0.25">
      <c r="A675" s="15"/>
    </row>
    <row r="676" spans="1:1" x14ac:dyDescent="0.25">
      <c r="A676" s="15"/>
    </row>
    <row r="677" spans="1:1" x14ac:dyDescent="0.25">
      <c r="A677" s="15"/>
    </row>
    <row r="678" spans="1:1" x14ac:dyDescent="0.25">
      <c r="A678" s="15"/>
    </row>
    <row r="679" spans="1:1" x14ac:dyDescent="0.25">
      <c r="A679" s="15"/>
    </row>
    <row r="680" spans="1:1" x14ac:dyDescent="0.25">
      <c r="A680" s="15"/>
    </row>
    <row r="681" spans="1:1" x14ac:dyDescent="0.25">
      <c r="A681" s="15"/>
    </row>
    <row r="682" spans="1:1" x14ac:dyDescent="0.25">
      <c r="A682" s="15"/>
    </row>
    <row r="683" spans="1:1" x14ac:dyDescent="0.25">
      <c r="A683" s="15"/>
    </row>
    <row r="684" spans="1:1" x14ac:dyDescent="0.25">
      <c r="A684" s="15"/>
    </row>
    <row r="685" spans="1:1" x14ac:dyDescent="0.25">
      <c r="A685" s="15"/>
    </row>
    <row r="686" spans="1:1" x14ac:dyDescent="0.25">
      <c r="A686" s="15"/>
    </row>
    <row r="687" spans="1:1" x14ac:dyDescent="0.25">
      <c r="A687" s="15"/>
    </row>
    <row r="688" spans="1:1" x14ac:dyDescent="0.25">
      <c r="A688" s="15"/>
    </row>
    <row r="689" spans="1:1" x14ac:dyDescent="0.25">
      <c r="A689" s="15"/>
    </row>
    <row r="690" spans="1:1" x14ac:dyDescent="0.25">
      <c r="A690" s="15"/>
    </row>
    <row r="691" spans="1:1" x14ac:dyDescent="0.25">
      <c r="A691" s="15"/>
    </row>
    <row r="692" spans="1:1" x14ac:dyDescent="0.25">
      <c r="A692" s="15"/>
    </row>
    <row r="693" spans="1:1" x14ac:dyDescent="0.25">
      <c r="A693" s="15"/>
    </row>
    <row r="694" spans="1:1" x14ac:dyDescent="0.25">
      <c r="A694" s="15"/>
    </row>
    <row r="695" spans="1:1" x14ac:dyDescent="0.25">
      <c r="A695" s="15"/>
    </row>
    <row r="696" spans="1:1" x14ac:dyDescent="0.25">
      <c r="A696" s="15"/>
    </row>
    <row r="697" spans="1:1" x14ac:dyDescent="0.25">
      <c r="A697" s="15"/>
    </row>
    <row r="698" spans="1:1" x14ac:dyDescent="0.25">
      <c r="A698" s="15"/>
    </row>
    <row r="699" spans="1:1" x14ac:dyDescent="0.25">
      <c r="A699" s="15"/>
    </row>
    <row r="700" spans="1:1" x14ac:dyDescent="0.25">
      <c r="A700" s="15"/>
    </row>
    <row r="701" spans="1:1" x14ac:dyDescent="0.25">
      <c r="A701" s="15"/>
    </row>
    <row r="702" spans="1:1" x14ac:dyDescent="0.25">
      <c r="A702" s="15"/>
    </row>
    <row r="703" spans="1:1" x14ac:dyDescent="0.25">
      <c r="A703" s="15"/>
    </row>
    <row r="704" spans="1:1" x14ac:dyDescent="0.25">
      <c r="A704" s="15"/>
    </row>
    <row r="705" spans="1:1" x14ac:dyDescent="0.25">
      <c r="A705" s="15"/>
    </row>
    <row r="706" spans="1:1" x14ac:dyDescent="0.25">
      <c r="A706" s="15"/>
    </row>
    <row r="707" spans="1:1" x14ac:dyDescent="0.25">
      <c r="A707" s="15"/>
    </row>
    <row r="708" spans="1:1" x14ac:dyDescent="0.25">
      <c r="A708" s="15"/>
    </row>
    <row r="709" spans="1:1" x14ac:dyDescent="0.25">
      <c r="A709" s="15"/>
    </row>
    <row r="710" spans="1:1" x14ac:dyDescent="0.25">
      <c r="A710" s="15"/>
    </row>
    <row r="711" spans="1:1" x14ac:dyDescent="0.25">
      <c r="A711" s="15"/>
    </row>
    <row r="712" spans="1:1" x14ac:dyDescent="0.25">
      <c r="A712" s="15"/>
    </row>
    <row r="713" spans="1:1" x14ac:dyDescent="0.25">
      <c r="A713" s="15"/>
    </row>
    <row r="714" spans="1:1" x14ac:dyDescent="0.25">
      <c r="A714" s="15"/>
    </row>
    <row r="715" spans="1:1" x14ac:dyDescent="0.25">
      <c r="A715" s="15"/>
    </row>
    <row r="716" spans="1:1" x14ac:dyDescent="0.25">
      <c r="A716" s="15"/>
    </row>
    <row r="717" spans="1:1" x14ac:dyDescent="0.25">
      <c r="A717" s="15"/>
    </row>
    <row r="718" spans="1:1" x14ac:dyDescent="0.25">
      <c r="A718" s="15"/>
    </row>
    <row r="719" spans="1:1" x14ac:dyDescent="0.25">
      <c r="A719" s="15"/>
    </row>
    <row r="720" spans="1:1" x14ac:dyDescent="0.25">
      <c r="A720" s="15"/>
    </row>
    <row r="721" spans="1:1" x14ac:dyDescent="0.25">
      <c r="A721" s="15"/>
    </row>
    <row r="722" spans="1:1" x14ac:dyDescent="0.25">
      <c r="A722" s="15"/>
    </row>
    <row r="723" spans="1:1" x14ac:dyDescent="0.25">
      <c r="A723" s="15"/>
    </row>
    <row r="724" spans="1:1" x14ac:dyDescent="0.25">
      <c r="A724" s="15"/>
    </row>
    <row r="725" spans="1:1" x14ac:dyDescent="0.25">
      <c r="A725" s="15"/>
    </row>
    <row r="726" spans="1:1" x14ac:dyDescent="0.25">
      <c r="A726" s="15"/>
    </row>
    <row r="727" spans="1:1" x14ac:dyDescent="0.25">
      <c r="A727" s="15"/>
    </row>
    <row r="728" spans="1:1" x14ac:dyDescent="0.25">
      <c r="A728" s="15"/>
    </row>
    <row r="729" spans="1:1" x14ac:dyDescent="0.25">
      <c r="A729" s="15"/>
    </row>
    <row r="730" spans="1:1" x14ac:dyDescent="0.25">
      <c r="A730" s="15"/>
    </row>
    <row r="731" spans="1:1" x14ac:dyDescent="0.25">
      <c r="A731" s="15"/>
    </row>
    <row r="732" spans="1:1" x14ac:dyDescent="0.25">
      <c r="A732" s="15"/>
    </row>
    <row r="733" spans="1:1" x14ac:dyDescent="0.25">
      <c r="A733" s="15"/>
    </row>
    <row r="734" spans="1:1" x14ac:dyDescent="0.25">
      <c r="A734" s="15"/>
    </row>
    <row r="735" spans="1:1" x14ac:dyDescent="0.25">
      <c r="A735" s="15"/>
    </row>
    <row r="736" spans="1:1" x14ac:dyDescent="0.25">
      <c r="A736" s="15"/>
    </row>
    <row r="737" spans="1:1" x14ac:dyDescent="0.25">
      <c r="A737" s="15"/>
    </row>
    <row r="738" spans="1:1" x14ac:dyDescent="0.25">
      <c r="A738" s="15"/>
    </row>
    <row r="739" spans="1:1" x14ac:dyDescent="0.25">
      <c r="A739" s="15"/>
    </row>
    <row r="740" spans="1:1" x14ac:dyDescent="0.25">
      <c r="A740" s="15"/>
    </row>
    <row r="741" spans="1:1" x14ac:dyDescent="0.25">
      <c r="A741" s="15"/>
    </row>
    <row r="742" spans="1:1" x14ac:dyDescent="0.25">
      <c r="A742" s="15"/>
    </row>
    <row r="743" spans="1:1" x14ac:dyDescent="0.25">
      <c r="A743" s="15"/>
    </row>
    <row r="744" spans="1:1" x14ac:dyDescent="0.25">
      <c r="A744" s="15"/>
    </row>
    <row r="745" spans="1:1" x14ac:dyDescent="0.25">
      <c r="A745" s="15"/>
    </row>
    <row r="746" spans="1:1" x14ac:dyDescent="0.25">
      <c r="A746" s="15"/>
    </row>
    <row r="747" spans="1:1" x14ac:dyDescent="0.25">
      <c r="A747" s="15"/>
    </row>
    <row r="748" spans="1:1" x14ac:dyDescent="0.25">
      <c r="A748" s="15"/>
    </row>
    <row r="749" spans="1:1" x14ac:dyDescent="0.25">
      <c r="A749" s="15"/>
    </row>
    <row r="750" spans="1:1" x14ac:dyDescent="0.25">
      <c r="A750" s="15"/>
    </row>
    <row r="751" spans="1:1" x14ac:dyDescent="0.25">
      <c r="A751" s="15"/>
    </row>
    <row r="752" spans="1:1" x14ac:dyDescent="0.25">
      <c r="A752" s="15"/>
    </row>
    <row r="753" spans="1:1" x14ac:dyDescent="0.25">
      <c r="A753" s="15"/>
    </row>
    <row r="754" spans="1:1" x14ac:dyDescent="0.25">
      <c r="A754" s="15"/>
    </row>
    <row r="755" spans="1:1" x14ac:dyDescent="0.25">
      <c r="A755" s="15"/>
    </row>
    <row r="756" spans="1:1" x14ac:dyDescent="0.25">
      <c r="A756" s="15"/>
    </row>
    <row r="757" spans="1:1" x14ac:dyDescent="0.25">
      <c r="A757" s="15"/>
    </row>
    <row r="758" spans="1:1" x14ac:dyDescent="0.25">
      <c r="A758" s="15"/>
    </row>
    <row r="759" spans="1:1" x14ac:dyDescent="0.25">
      <c r="A759" s="15"/>
    </row>
    <row r="760" spans="1:1" x14ac:dyDescent="0.25">
      <c r="A760" s="15"/>
    </row>
    <row r="761" spans="1:1" x14ac:dyDescent="0.25">
      <c r="A761" s="15"/>
    </row>
    <row r="762" spans="1:1" x14ac:dyDescent="0.25">
      <c r="A762" s="15"/>
    </row>
    <row r="763" spans="1:1" x14ac:dyDescent="0.25">
      <c r="A763" s="15"/>
    </row>
    <row r="764" spans="1:1" x14ac:dyDescent="0.25">
      <c r="A764" s="15"/>
    </row>
    <row r="765" spans="1:1" x14ac:dyDescent="0.25">
      <c r="A765" s="15"/>
    </row>
    <row r="766" spans="1:1" x14ac:dyDescent="0.25">
      <c r="A766" s="15"/>
    </row>
    <row r="767" spans="1:1" x14ac:dyDescent="0.25">
      <c r="A767" s="15"/>
    </row>
    <row r="768" spans="1:1" x14ac:dyDescent="0.25">
      <c r="A768" s="15"/>
    </row>
    <row r="769" spans="1:1" x14ac:dyDescent="0.25">
      <c r="A769" s="15"/>
    </row>
    <row r="770" spans="1:1" x14ac:dyDescent="0.25">
      <c r="A770" s="15"/>
    </row>
    <row r="771" spans="1:1" x14ac:dyDescent="0.25">
      <c r="A771" s="15"/>
    </row>
    <row r="772" spans="1:1" x14ac:dyDescent="0.25">
      <c r="A772" s="15"/>
    </row>
  </sheetData>
  <mergeCells count="6">
    <mergeCell ref="A1:N1"/>
    <mergeCell ref="B121:F121"/>
    <mergeCell ref="B131:F131"/>
    <mergeCell ref="A4:N4"/>
    <mergeCell ref="A3:N3"/>
    <mergeCell ref="A2:N2"/>
  </mergeCells>
  <phoneticPr fontId="0" type="noConversion"/>
  <printOptions horizontalCentered="1" verticalCentered="1"/>
  <pageMargins left="0.78740157480314965" right="0" top="0.39370078740157483" bottom="0.51181102362204722" header="0" footer="0"/>
  <pageSetup paperSize="5" scale="60" fitToHeight="0" orientation="landscape" r:id="rId1"/>
  <headerFooter alignWithMargins="0">
    <oddFooter>&amp;R&amp;P de &amp;N</oddFooter>
  </headerFooter>
  <rowBreaks count="1" manualBreakCount="1">
    <brk id="6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Hojas de cálculo</vt:lpstr>
      </vt:variant>
      <vt:variant>
        <vt:i4>6</vt:i4>
      </vt:variant>
      <vt:variant>
        <vt:lpstr>Gráficos</vt:lpstr>
      </vt:variant>
      <vt:variant>
        <vt:i4>6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213</vt:lpstr>
      <vt:lpstr>749</vt:lpstr>
      <vt:lpstr>751</vt:lpstr>
      <vt:lpstr>753</vt:lpstr>
      <vt:lpstr>755</vt:lpstr>
      <vt:lpstr>758</vt:lpstr>
      <vt:lpstr>Gráfico 213</vt:lpstr>
      <vt:lpstr>Gráfico749</vt:lpstr>
      <vt:lpstr>Gráfico751</vt:lpstr>
      <vt:lpstr>Gráfico753</vt:lpstr>
      <vt:lpstr>Gráfico755</vt:lpstr>
      <vt:lpstr>Gráfico758</vt:lpstr>
      <vt:lpstr>'213'!Área_de_impresión</vt:lpstr>
      <vt:lpstr>'213'!Títulos_a_imprimir</vt:lpstr>
      <vt:lpstr>'749'!Títulos_a_imprimir</vt:lpstr>
      <vt:lpstr>'751'!Títulos_a_imprimir</vt:lpstr>
      <vt:lpstr>'753'!Títulos_a_imprimir</vt:lpstr>
      <vt:lpstr>'755'!Títulos_a_imprimir</vt:lpstr>
      <vt:lpstr>'758'!Títulos_a_imprimir</vt:lpstr>
    </vt:vector>
  </TitlesOfParts>
  <Company>mcjd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ggutierrez</dc:creator>
  <cp:lastModifiedBy>Berny Aguilar</cp:lastModifiedBy>
  <cp:lastPrinted>2014-05-05T16:39:30Z</cp:lastPrinted>
  <dcterms:created xsi:type="dcterms:W3CDTF">2005-01-04T17:11:35Z</dcterms:created>
  <dcterms:modified xsi:type="dcterms:W3CDTF">2019-04-30T20:25:08Z</dcterms:modified>
</cp:coreProperties>
</file>